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always" defaultThemeVersion="124226"/>
  <bookViews>
    <workbookView xWindow="480" yWindow="495" windowWidth="19875" windowHeight="7650" tabRatio="845" activeTab="1"/>
  </bookViews>
  <sheets>
    <sheet name="players" sheetId="33" r:id="rId1"/>
    <sheet name="results" sheetId="34" r:id="rId2"/>
    <sheet name="pos" sheetId="2" r:id="rId3"/>
    <sheet name="Ba" sheetId="18" r:id="rId4"/>
    <sheet name="Wa" sheetId="36" r:id="rId5"/>
    <sheet name="Ra" sheetId="37" r:id="rId6"/>
    <sheet name="lvl" sheetId="8" r:id="rId7"/>
    <sheet name="avglvl" sheetId="38" r:id="rId8"/>
    <sheet name="Tmin" sheetId="39" r:id="rId9"/>
    <sheet name="Tmax" sheetId="41" r:id="rId10"/>
    <sheet name="T" sheetId="42" r:id="rId11"/>
    <sheet name="Bt" sheetId="43" r:id="rId12"/>
    <sheet name="Wt" sheetId="45" r:id="rId13"/>
    <sheet name="Rt" sheetId="46" r:id="rId14"/>
    <sheet name="AvgW" sheetId="44" r:id="rId15"/>
    <sheet name="wn" sheetId="48" r:id="rId16"/>
    <sheet name="xwn" sheetId="47" r:id="rId17"/>
    <sheet name="teff" sheetId="49" r:id="rId18"/>
  </sheets>
  <externalReferences>
    <externalReference r:id="rId19"/>
  </externalReferences>
  <calcPr calcId="145621"/>
</workbook>
</file>

<file path=xl/calcChain.xml><?xml version="1.0" encoding="utf-8"?>
<calcChain xmlns="http://schemas.openxmlformats.org/spreadsheetml/2006/main">
  <c r="A2" i="2" l="1"/>
  <c r="A2" i="36" s="1"/>
  <c r="B2" i="2"/>
  <c r="B2" i="36" s="1"/>
  <c r="C2" i="2"/>
  <c r="D2" i="2"/>
  <c r="E2" i="2"/>
  <c r="E2" i="18" s="1"/>
  <c r="F2" i="2"/>
  <c r="G2" i="2"/>
  <c r="H2" i="2"/>
  <c r="I2" i="2"/>
  <c r="J2" i="2"/>
  <c r="K2" i="2"/>
  <c r="L2" i="2"/>
  <c r="M2" i="2"/>
  <c r="N2" i="2"/>
  <c r="O2" i="2"/>
  <c r="P2" i="2"/>
  <c r="P2" i="18" s="1"/>
  <c r="Q2" i="2"/>
  <c r="R2" i="2"/>
  <c r="S2" i="2"/>
  <c r="T2" i="2"/>
  <c r="U2" i="2"/>
  <c r="V2" i="2"/>
  <c r="W2" i="2"/>
  <c r="X2" i="2"/>
  <c r="X2" i="18" s="1"/>
  <c r="Y2" i="2"/>
  <c r="Z2" i="2"/>
  <c r="AA2" i="2"/>
  <c r="AB2" i="2"/>
  <c r="AC2" i="2"/>
  <c r="AD2" i="2"/>
  <c r="A2" i="18"/>
  <c r="A2" i="37" l="1"/>
  <c r="B2" i="18"/>
  <c r="AC2" i="18"/>
  <c r="AC2" i="49"/>
  <c r="AC2" i="48"/>
  <c r="AC2" i="44"/>
  <c r="AC2" i="45"/>
  <c r="AC2" i="43"/>
  <c r="AC2" i="39"/>
  <c r="AC2" i="41"/>
  <c r="AC2" i="38"/>
  <c r="AC2" i="8"/>
  <c r="U2" i="18"/>
  <c r="U2" i="49"/>
  <c r="U2" i="48"/>
  <c r="U2" i="44"/>
  <c r="U2" i="45"/>
  <c r="U2" i="43"/>
  <c r="U2" i="41"/>
  <c r="U2" i="39"/>
  <c r="U2" i="38"/>
  <c r="U2" i="8"/>
  <c r="M2" i="18"/>
  <c r="M2" i="49"/>
  <c r="M2" i="48"/>
  <c r="M2" i="44"/>
  <c r="M2" i="45"/>
  <c r="M2" i="43"/>
  <c r="M2" i="39"/>
  <c r="M2" i="41"/>
  <c r="M2" i="38"/>
  <c r="M2" i="8"/>
  <c r="O2" i="18"/>
  <c r="O2" i="49"/>
  <c r="O2" i="48"/>
  <c r="O2" i="44"/>
  <c r="O2" i="43"/>
  <c r="O2" i="39"/>
  <c r="O2" i="45"/>
  <c r="O2" i="41"/>
  <c r="O2" i="38"/>
  <c r="O2" i="8"/>
  <c r="G2" i="36"/>
  <c r="G2" i="49"/>
  <c r="G2" i="48"/>
  <c r="G2" i="44"/>
  <c r="G2" i="45"/>
  <c r="G2" i="43"/>
  <c r="G2" i="39"/>
  <c r="G2" i="41"/>
  <c r="G2" i="38"/>
  <c r="G2" i="8"/>
  <c r="C2" i="49"/>
  <c r="C2" i="48"/>
  <c r="C2" i="44"/>
  <c r="C2" i="45"/>
  <c r="C2" i="43"/>
  <c r="C2" i="41"/>
  <c r="C2" i="39"/>
  <c r="C2" i="8"/>
  <c r="C2" i="38"/>
  <c r="AB2" i="36"/>
  <c r="AB2" i="49"/>
  <c r="AB2" i="48"/>
  <c r="AB2" i="44"/>
  <c r="AB2" i="45"/>
  <c r="AB2" i="41"/>
  <c r="AB2" i="39"/>
  <c r="AB2" i="43"/>
  <c r="AB2" i="38"/>
  <c r="AB2" i="8"/>
  <c r="T2" i="18"/>
  <c r="T2" i="49"/>
  <c r="T2" i="44"/>
  <c r="T2" i="48"/>
  <c r="T2" i="45"/>
  <c r="T2" i="41"/>
  <c r="T2" i="43"/>
  <c r="T2" i="39"/>
  <c r="T2" i="38"/>
  <c r="T2" i="8"/>
  <c r="L2" i="18"/>
  <c r="L2" i="49"/>
  <c r="L2" i="48"/>
  <c r="L2" i="44"/>
  <c r="L2" i="45"/>
  <c r="L2" i="43"/>
  <c r="L2" i="41"/>
  <c r="L2" i="39"/>
  <c r="L2" i="38"/>
  <c r="L2" i="8"/>
  <c r="W2" i="18"/>
  <c r="W2" i="49"/>
  <c r="W2" i="48"/>
  <c r="W2" i="44"/>
  <c r="W2" i="45"/>
  <c r="W2" i="43"/>
  <c r="W2" i="39"/>
  <c r="W2" i="41"/>
  <c r="W2" i="38"/>
  <c r="W2" i="8"/>
  <c r="AD2" i="18"/>
  <c r="AD2" i="49"/>
  <c r="AD2" i="48"/>
  <c r="AD2" i="44"/>
  <c r="AD2" i="45"/>
  <c r="AD2" i="43"/>
  <c r="AD2" i="41"/>
  <c r="AD2" i="39"/>
  <c r="AD2" i="8"/>
  <c r="AD2" i="38"/>
  <c r="V2" i="18"/>
  <c r="V2" i="49"/>
  <c r="V2" i="48"/>
  <c r="V2" i="44"/>
  <c r="V2" i="45"/>
  <c r="V2" i="43"/>
  <c r="V2" i="39"/>
  <c r="V2" i="41"/>
  <c r="V2" i="8"/>
  <c r="V2" i="38"/>
  <c r="N2" i="18"/>
  <c r="N2" i="49"/>
  <c r="N2" i="48"/>
  <c r="N2" i="44"/>
  <c r="N2" i="43"/>
  <c r="N2" i="41"/>
  <c r="N2" i="45"/>
  <c r="N2" i="39"/>
  <c r="N2" i="8"/>
  <c r="N2" i="38"/>
  <c r="H2" i="18"/>
  <c r="H2" i="49"/>
  <c r="H2" i="48"/>
  <c r="H2" i="44"/>
  <c r="H2" i="45"/>
  <c r="H2" i="43"/>
  <c r="H2" i="41"/>
  <c r="H2" i="39"/>
  <c r="H2" i="38"/>
  <c r="H2" i="8"/>
  <c r="D2" i="36"/>
  <c r="D2" i="49"/>
  <c r="D2" i="48"/>
  <c r="D2" i="44"/>
  <c r="D2" i="45"/>
  <c r="D2" i="43"/>
  <c r="D2" i="41"/>
  <c r="D2" i="39"/>
  <c r="D2" i="38"/>
  <c r="D2" i="8"/>
  <c r="K2" i="36"/>
  <c r="K2" i="49"/>
  <c r="K2" i="48"/>
  <c r="K2" i="44"/>
  <c r="K2" i="45"/>
  <c r="K2" i="41"/>
  <c r="K2" i="43"/>
  <c r="K2" i="39"/>
  <c r="K2" i="8"/>
  <c r="K2" i="38"/>
  <c r="Z2" i="36"/>
  <c r="Z2" i="49"/>
  <c r="Z2" i="48"/>
  <c r="Z2" i="44"/>
  <c r="Z2" i="45"/>
  <c r="Z2" i="43"/>
  <c r="Z2" i="41"/>
  <c r="Z2" i="39"/>
  <c r="Z2" i="8"/>
  <c r="Z2" i="38"/>
  <c r="R2" i="18"/>
  <c r="R2" i="49"/>
  <c r="R2" i="48"/>
  <c r="R2" i="44"/>
  <c r="R2" i="45"/>
  <c r="R2" i="41"/>
  <c r="R2" i="39"/>
  <c r="R2" i="43"/>
  <c r="R2" i="8"/>
  <c r="R2" i="38"/>
  <c r="J2" i="36"/>
  <c r="J2" i="49"/>
  <c r="J2" i="48"/>
  <c r="J2" i="44"/>
  <c r="J2" i="45"/>
  <c r="J2" i="43"/>
  <c r="J2" i="41"/>
  <c r="J2" i="39"/>
  <c r="J2" i="8"/>
  <c r="J2" i="38"/>
  <c r="F2" i="49"/>
  <c r="F2" i="48"/>
  <c r="F2" i="44"/>
  <c r="F2" i="43"/>
  <c r="F2" i="45"/>
  <c r="F2" i="41"/>
  <c r="F2" i="39"/>
  <c r="F2" i="8"/>
  <c r="F2" i="38"/>
  <c r="B2" i="49"/>
  <c r="B2" i="48"/>
  <c r="B2" i="44"/>
  <c r="B2" i="45"/>
  <c r="B2" i="41"/>
  <c r="B2" i="39"/>
  <c r="B2" i="43"/>
  <c r="B2" i="8"/>
  <c r="B2" i="38"/>
  <c r="B2" i="37"/>
  <c r="Y2" i="18"/>
  <c r="Y2" i="49"/>
  <c r="Y2" i="48"/>
  <c r="Y2" i="44"/>
  <c r="Y2" i="43"/>
  <c r="Y2" i="45"/>
  <c r="Y2" i="41"/>
  <c r="Y2" i="39"/>
  <c r="Y2" i="8"/>
  <c r="Y2" i="38"/>
  <c r="Q2" i="18"/>
  <c r="Q2" i="49"/>
  <c r="Q2" i="48"/>
  <c r="Q2" i="44"/>
  <c r="Q2" i="43"/>
  <c r="Q2" i="45"/>
  <c r="Q2" i="39"/>
  <c r="Q2" i="41"/>
  <c r="Q2" i="8"/>
  <c r="Q2" i="38"/>
  <c r="F2" i="18"/>
  <c r="AA2" i="36"/>
  <c r="AA2" i="49"/>
  <c r="AA2" i="48"/>
  <c r="AA2" i="44"/>
  <c r="AA2" i="45"/>
  <c r="AA2" i="43"/>
  <c r="AA2" i="41"/>
  <c r="AA2" i="39"/>
  <c r="AA2" i="8"/>
  <c r="AA2" i="38"/>
  <c r="S2" i="36"/>
  <c r="S2" i="49"/>
  <c r="S2" i="48"/>
  <c r="S2" i="44"/>
  <c r="S2" i="45"/>
  <c r="S2" i="43"/>
  <c r="S2" i="41"/>
  <c r="S2" i="39"/>
  <c r="S2" i="8"/>
  <c r="S2" i="38"/>
  <c r="X2" i="36"/>
  <c r="X2" i="37" s="1"/>
  <c r="X2" i="49"/>
  <c r="X2" i="48"/>
  <c r="X2" i="44"/>
  <c r="X2" i="43"/>
  <c r="X2" i="45"/>
  <c r="X2" i="41"/>
  <c r="X2" i="39"/>
  <c r="X2" i="38"/>
  <c r="X2" i="8"/>
  <c r="P2" i="36"/>
  <c r="P2" i="37" s="1"/>
  <c r="P2" i="49"/>
  <c r="P2" i="48"/>
  <c r="P2" i="44"/>
  <c r="P2" i="45"/>
  <c r="P2" i="43"/>
  <c r="P2" i="41"/>
  <c r="P2" i="39"/>
  <c r="P2" i="38"/>
  <c r="P2" i="8"/>
  <c r="I2" i="18"/>
  <c r="I2" i="49"/>
  <c r="I2" i="44"/>
  <c r="I2" i="48"/>
  <c r="I2" i="45"/>
  <c r="I2" i="43"/>
  <c r="I2" i="41"/>
  <c r="I2" i="39"/>
  <c r="I2" i="8"/>
  <c r="I2" i="38"/>
  <c r="E2" i="48"/>
  <c r="E2" i="49"/>
  <c r="E2" i="44"/>
  <c r="E2" i="45"/>
  <c r="E2" i="43"/>
  <c r="E2" i="39"/>
  <c r="E2" i="41"/>
  <c r="E2" i="38"/>
  <c r="E2" i="8"/>
  <c r="A2" i="49"/>
  <c r="A2" i="48"/>
  <c r="A2" i="44"/>
  <c r="A2" i="43"/>
  <c r="A2" i="45"/>
  <c r="A2" i="41"/>
  <c r="A2" i="39"/>
  <c r="A2" i="38"/>
  <c r="A2" i="8"/>
  <c r="S2" i="18"/>
  <c r="J2" i="18"/>
  <c r="O2" i="36"/>
  <c r="O2" i="37" s="1"/>
  <c r="R2" i="36"/>
  <c r="AA2" i="18"/>
  <c r="AB2" i="18"/>
  <c r="L2" i="36"/>
  <c r="L2" i="37" s="1"/>
  <c r="T2" i="36"/>
  <c r="D2" i="18"/>
  <c r="K2" i="18"/>
  <c r="H2" i="36"/>
  <c r="Z2" i="18"/>
  <c r="C2" i="36"/>
  <c r="C2" i="18"/>
  <c r="G2" i="18"/>
  <c r="F2" i="36"/>
  <c r="N2" i="36"/>
  <c r="N2" i="37" s="1"/>
  <c r="V2" i="36"/>
  <c r="AD2" i="36"/>
  <c r="AD2" i="37" s="1"/>
  <c r="W2" i="36"/>
  <c r="E2" i="36"/>
  <c r="E2" i="37" s="1"/>
  <c r="I2" i="36"/>
  <c r="M2" i="36"/>
  <c r="Q2" i="36"/>
  <c r="Q2" i="37" s="1"/>
  <c r="U2" i="36"/>
  <c r="U2" i="37" s="1"/>
  <c r="Y2" i="36"/>
  <c r="AC2" i="36"/>
  <c r="W2" i="37" l="1"/>
  <c r="R2" i="37"/>
  <c r="H2" i="37"/>
  <c r="T2" i="37"/>
  <c r="Y2" i="37"/>
  <c r="I2" i="37"/>
  <c r="V2" i="37"/>
  <c r="X2" i="46"/>
  <c r="E2" i="47"/>
  <c r="P2" i="47"/>
  <c r="S2" i="47"/>
  <c r="F2" i="47"/>
  <c r="A2" i="47"/>
  <c r="X2" i="47"/>
  <c r="AA2" i="47"/>
  <c r="I2" i="47"/>
  <c r="Y2" i="47"/>
  <c r="Q2" i="47"/>
  <c r="C2" i="47"/>
  <c r="J2" i="47"/>
  <c r="Z2" i="47"/>
  <c r="K2" i="47"/>
  <c r="D2" i="47"/>
  <c r="N2" i="47"/>
  <c r="AD2" i="47"/>
  <c r="W2" i="47"/>
  <c r="L2" i="47"/>
  <c r="AB2" i="47"/>
  <c r="B2" i="47"/>
  <c r="R2" i="47"/>
  <c r="H2" i="47"/>
  <c r="V2" i="47"/>
  <c r="M2" i="47"/>
  <c r="AC2" i="47"/>
  <c r="T2" i="47"/>
  <c r="G2" i="47"/>
  <c r="O2" i="47"/>
  <c r="U2" i="47"/>
  <c r="F2" i="37"/>
  <c r="AC2" i="37"/>
  <c r="M2" i="37"/>
  <c r="W2" i="46"/>
  <c r="L2" i="46"/>
  <c r="AC2" i="46"/>
  <c r="R2" i="46"/>
  <c r="S2" i="46"/>
  <c r="A2" i="46"/>
  <c r="U2" i="46"/>
  <c r="AA2" i="46"/>
  <c r="E2" i="46"/>
  <c r="Q2" i="46"/>
  <c r="Y2" i="46"/>
  <c r="B2" i="46"/>
  <c r="K2" i="46"/>
  <c r="D2" i="46"/>
  <c r="AB2" i="46"/>
  <c r="O2" i="46"/>
  <c r="D2" i="37"/>
  <c r="P2" i="46"/>
  <c r="K2" i="37"/>
  <c r="AD2" i="46"/>
  <c r="J2" i="37"/>
  <c r="Z2" i="46"/>
  <c r="G2" i="37"/>
  <c r="N2" i="46"/>
  <c r="M2" i="46"/>
  <c r="S2" i="37"/>
  <c r="AB2" i="37"/>
  <c r="A2" i="42"/>
  <c r="I2" i="46"/>
  <c r="C2" i="37"/>
  <c r="AA2" i="37"/>
  <c r="J2" i="46"/>
  <c r="Z2" i="37"/>
  <c r="H2" i="46"/>
  <c r="T2" i="46"/>
  <c r="C2" i="46"/>
  <c r="G2" i="46"/>
  <c r="F2" i="46"/>
  <c r="V2" i="46"/>
</calcChain>
</file>

<file path=xl/connections.xml><?xml version="1.0" encoding="utf-8"?>
<connections xmlns="http://schemas.openxmlformats.org/spreadsheetml/2006/main">
  <connection id="1" name="players" type="4" refreshedVersion="0" background="1">
    <webPr xml="1" sourceData="1" parsePre="1" consecutive="1" url="D:\work\wot-xvm\addons\xvm-stat-log\players.xml" htmlTables="1"/>
  </connection>
  <connection id="2" name="results" type="4" refreshedVersion="0" deleted="1" background="1">
    <webPr xml="1" sourceData="1" url="D:\work\wot-xvm\addons\xvm-stat-log\results.xml" htmlTables="1" htmlFormat="all"/>
  </connection>
  <connection id="3" name="results1" type="4" refreshedVersion="0" background="1">
    <webPr xml="1" sourceData="1" parsePre="1" consecutive="1" url="D:\work\wot-xvm\addons\xvm-stat-log\results.xml" htmlTables="1"/>
  </connection>
</connections>
</file>

<file path=xl/sharedStrings.xml><?xml version="1.0" encoding="utf-8"?>
<sst xmlns="http://schemas.openxmlformats.org/spreadsheetml/2006/main" count="504" uniqueCount="84">
  <si>
    <t>name</t>
  </si>
  <si>
    <t>id</t>
  </si>
  <si>
    <t>eff</t>
  </si>
  <si>
    <t>wn6</t>
  </si>
  <si>
    <t>battles</t>
  </si>
  <si>
    <t>wins</t>
  </si>
  <si>
    <t>dmg</t>
  </si>
  <si>
    <t>frg</t>
  </si>
  <si>
    <t>spo</t>
  </si>
  <si>
    <t>def</t>
  </si>
  <si>
    <t>cap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</si>
  <si>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</si>
  <si>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</si>
  <si>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</si>
  <si>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</si>
  <si>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</si>
  <si>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</si>
  <si>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</si>
  <si>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</si>
  <si>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</si>
  <si>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</si>
  <si>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</si>
  <si>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</si>
  <si>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</si>
  <si>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</si>
  <si>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</si>
  <si>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</si>
  <si>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</si>
  <si>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</si>
  <si>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</si>
  <si>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</si>
  <si>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</si>
  <si>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</si>
  <si>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</si>
  <si>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</si>
  <si>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</si>
  <si>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</si>
  <si>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</si>
  <si>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</si>
  <si>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</si>
  <si>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</si>
  <si>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vehicle</t>
  </si>
  <si>
    <t>vehId</t>
  </si>
  <si>
    <t>gwr</t>
  </si>
  <si>
    <t>level</t>
  </si>
  <si>
    <t>tbattles</t>
  </si>
  <si>
    <t>tr</t>
  </si>
  <si>
    <t>twr</t>
  </si>
  <si>
    <t>twins</t>
  </si>
  <si>
    <t>teff</t>
  </si>
  <si>
    <t>avgl</t>
  </si>
  <si>
    <t>vehId1</t>
  </si>
  <si>
    <t>vehId2</t>
  </si>
  <si>
    <t>vehId3</t>
  </si>
  <si>
    <t>vehId4</t>
  </si>
  <si>
    <t>vehId5</t>
  </si>
  <si>
    <t>vehId6</t>
  </si>
  <si>
    <t>vehId7</t>
  </si>
  <si>
    <t>vehId8</t>
  </si>
  <si>
    <t>vehId9</t>
  </si>
  <si>
    <t>vehId10</t>
  </si>
  <si>
    <t>vehId11</t>
  </si>
  <si>
    <t>vehId12</t>
  </si>
  <si>
    <t>vehId13</t>
  </si>
  <si>
    <t>vehId14</t>
  </si>
  <si>
    <t>vehId15</t>
  </si>
  <si>
    <t>vehId16</t>
  </si>
  <si>
    <t>vehId17</t>
  </si>
  <si>
    <t>vehId18</t>
  </si>
  <si>
    <t>vehId19</t>
  </si>
  <si>
    <t>vehId20</t>
  </si>
  <si>
    <t>vehId21</t>
  </si>
  <si>
    <t>vehId22</t>
  </si>
  <si>
    <t>vehId23</t>
  </si>
  <si>
    <t>vehId24</t>
  </si>
  <si>
    <t>vehId25</t>
  </si>
  <si>
    <t>vehId26</t>
  </si>
  <si>
    <t>vehId27</t>
  </si>
  <si>
    <t>vehId28</t>
  </si>
  <si>
    <t>vehId29</t>
  </si>
  <si>
    <t>vehId30</t>
  </si>
  <si>
    <t>created</t>
  </si>
  <si>
    <t>T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</si>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</sst>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5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83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rgb="FF000000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rgb="FF000000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rgb="FF000000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rgb="FF000000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result" form="unqualified">
              <xsd:complexType>
                <xsd:sequence minOccurs="0">
                  <xsd:element minOccurs="0" maxOccurs="unbounded" nillable="true" name="team" form="unqualified">
                    <xsd:complexType>
                      <xsd:attribute name="vehId1" form="unqualified" type="xsd:integer"/>
                      <xsd:attribute name="vehId2" form="unqualified" type="xsd:integer"/>
                      <xsd:attribute name="vehId3" form="unqualified" type="xsd:integer"/>
                      <xsd:attribute name="vehId4" form="unqualified" type="xsd:integer"/>
                      <xsd:attribute name="vehId5" form="unqualified" type="xsd:integer"/>
                      <xsd:attribute name="vehId6" form="unqualified" type="xsd:integer"/>
                      <xsd:attribute name="vehId7" form="unqualified" type="xsd:integer"/>
                      <xsd:attribute name="vehId8" form="unqualified" type="xsd:integer"/>
                      <xsd:attribute name="vehId9" form="unqualified" type="xsd:integer"/>
                      <xsd:attribute name="vehId10" form="unqualified" type="xsd:integer"/>
                      <xsd:attribute name="vehId11" form="unqualified" type="xsd:integer"/>
                      <xsd:attribute name="vehId12" form="unqualified" type="xsd:integer"/>
                      <xsd:attribute name="vehId13" form="unqualified" type="xsd:integer"/>
                      <xsd:attribute name="vehId14" form="unqualified" type="xsd:integer"/>
                      <xsd:attribute name="vehId15" form="unqualified" type="xsd:integer"/>
                    </xsd:complexType>
                  </xsd:element>
                </xsd:sequence>
                <xsd:attribute name="created" form="unqualified" type="xsd:integer"/>
                <xsd:attribute name="winTeam" form="unqualified" type="xsd:integer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attribute name="id" form="unqualified" type="xsd:integer"/>
                <xsd:attribute name="name" form="unqualified" type="xsd:string"/>
                <xsd:attribute name="vehicle" form="unqualified" type="xsd:string"/>
                <xsd:attribute name="vehId" form="unqualified" type="xsd:integer"/>
                <xsd:attribute name="battles" form="unqualified" type="xsd:integer"/>
                <xsd:attribute name="gwr" form="unqualified" type="xsd:integer"/>
                <xsd:attribute name="level" form="unqualified" type="xsd:integer"/>
                <xsd:attribute name="tbattles" form="unqualified" type="xsd:integer"/>
                <xsd:attribute name="tr" form="unqualified" type="xsd:integer"/>
                <xsd:attribute name="eff" form="unqualified" type="xsd:integer"/>
                <xsd:attribute name="wn6" form="unqualified" type="xsd:integer"/>
                <xsd:attribute name="twr" form="unqualified" type="xsd:integer"/>
                <xsd:attribute name="wins" form="unqualified" type="xsd:integer"/>
                <xsd:attribute name="twins" form="unqualified" type="xsd:integer"/>
                <xsd:attribute name="teff" form="unqualified" type="xsd:integer"/>
                <xsd:attribute name="dmg" form="unqualified" type="xsd:integer"/>
                <xsd:attribute name="frg" form="unqualified" type="xsd:integer"/>
                <xsd:attribute name="spo" form="unqualified" type="xsd:integer"/>
                <xsd:attribute name="def" form="unqualified" type="xsd:integer"/>
                <xsd:attribute name="avgl" form="unqualified" type="xsd:double"/>
                <xsd:attribute name="cap" form="unqualified" type="xsd:integer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results">
        <xsd:complexType>
          <xsd:sequence minOccurs="0">
            <xsd:element minOccurs="0" maxOccurs="unbounded" nillable="true" name="result" form="unqualified">
              <xsd:complexType>
                <xsd:attribute name="vehId1" form="unqualified" type="xsd:integer"/>
                <xsd:attribute name="vehId2" form="unqualified" type="xsd:integer"/>
                <xsd:attribute name="vehId3" form="unqualified" type="xsd:integer"/>
                <xsd:attribute name="vehId4" form="unqualified" type="xsd:integer"/>
                <xsd:attribute name="vehId5" form="unqualified" type="xsd:integer"/>
                <xsd:attribute name="vehId6" form="unqualified" type="xsd:integer"/>
                <xsd:attribute name="vehId7" form="unqualified" type="xsd:integer"/>
                <xsd:attribute name="vehId8" form="unqualified" type="xsd:integer"/>
                <xsd:attribute name="vehId9" form="unqualified" type="xsd:integer"/>
                <xsd:attribute name="vehId10" form="unqualified" type="xsd:integer"/>
                <xsd:attribute name="vehId11" form="unqualified" type="xsd:integer"/>
                <xsd:attribute name="vehId12" form="unqualified" type="xsd:integer"/>
                <xsd:attribute name="vehId13" form="unqualified" type="xsd:integer"/>
                <xsd:attribute name="vehId14" form="unqualified" type="xsd:integer"/>
                <xsd:attribute name="vehId15" form="unqualified" type="xsd:integer"/>
                <xsd:attribute name="vehId16" form="unqualified" type="xsd:integer"/>
                <xsd:attribute name="vehId17" form="unqualified" type="xsd:integer"/>
                <xsd:attribute name="vehId18" form="unqualified" type="xsd:integer"/>
                <xsd:attribute name="vehId19" form="unqualified" type="xsd:integer"/>
                <xsd:attribute name="vehId20" form="unqualified" type="xsd:integer"/>
                <xsd:attribute name="vehId21" form="unqualified" type="xsd:integer"/>
                <xsd:attribute name="vehId22" form="unqualified" type="xsd:integer"/>
                <xsd:attribute name="vehId23" form="unqualified" type="xsd:integer"/>
                <xsd:attribute name="vehId24" form="unqualified" type="xsd:integer"/>
                <xsd:attribute name="vehId25" form="unqualified" type="xsd:integer"/>
                <xsd:attribute name="vehId26" form="unqualified" type="xsd:integer"/>
                <xsd:attribute name="vehId27" form="unqualified" type="xsd:integer"/>
                <xsd:attribute name="vehId28" form="unqualified" type="xsd:integer"/>
                <xsd:attribute name="vehId29" form="unqualified" type="xsd:integer"/>
                <xsd:attribute name="vehId30" form="unqualified" type="xsd:integer"/>
                <xsd:attribute name="created" form="unqualified" type="xsd:integer"/>
              </xsd:complexType>
            </xsd:element>
          </xsd:sequence>
        </xsd:complexType>
      </xsd:element>
    </xsd:schema>
  </Schema>
  <Map ID="2" Name="players_карта" RootElement="players" SchemaID="Schema2" ShowImportExportValidationErrors="false" AutoFit="true" Append="false" PreserveSortAFLayout="true" PreserveFormat="true">
    <DataBinding FileBinding="true" ConnectionID="1" DataBindingLoadMode="1"/>
  </Map>
  <Map ID="1" Name="results_карта" RootElement="results" SchemaID="Schema1" ShowImportExportValidationErrors="false" AutoFit="true" Append="false" PreserveSortAFLayout="true" PreserveFormat="true">
    <DataBinding FileBinding="true" ConnectionID="2" DataBindingLoadMode="1"/>
  </Map>
  <Map ID="3" Name="results_карта1" RootElement="results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xmlMaps" Target="xmlMap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"/>
      <sheetName val="VI3"/>
    </sheetNames>
    <sheetDataSet>
      <sheetData sheetId="0">
        <row r="1">
          <cell r="A1" t="str">
            <v>name</v>
          </cell>
          <cell r="B1" t="str">
            <v>tier1</v>
          </cell>
          <cell r="C1" t="str">
            <v>tier2</v>
          </cell>
        </row>
        <row r="2">
          <cell r="A2" t="str">
            <v>ms_1</v>
          </cell>
          <cell r="B2">
            <v>1</v>
          </cell>
          <cell r="C2">
            <v>2</v>
          </cell>
        </row>
        <row r="3">
          <cell r="A3" t="str">
            <v>ltraktor</v>
          </cell>
          <cell r="B3">
            <v>1</v>
          </cell>
          <cell r="C3">
            <v>2</v>
          </cell>
        </row>
        <row r="4">
          <cell r="A4" t="str">
            <v>t1_cunningham</v>
          </cell>
          <cell r="B4">
            <v>1</v>
          </cell>
          <cell r="C4">
            <v>2</v>
          </cell>
        </row>
        <row r="5">
          <cell r="A5" t="str">
            <v>renaultft</v>
          </cell>
          <cell r="B5">
            <v>1</v>
          </cell>
          <cell r="C5">
            <v>2</v>
          </cell>
        </row>
        <row r="6">
          <cell r="A6" t="str">
            <v>gb01_medium_mark_i</v>
          </cell>
          <cell r="B6">
            <v>1</v>
          </cell>
          <cell r="C6">
            <v>2</v>
          </cell>
        </row>
        <row r="7">
          <cell r="A7" t="str">
            <v>ch06_renault_nc31</v>
          </cell>
          <cell r="B7">
            <v>1</v>
          </cell>
          <cell r="C7">
            <v>2</v>
          </cell>
        </row>
        <row r="8">
          <cell r="A8" t="str">
            <v>bt_2</v>
          </cell>
          <cell r="B8">
            <v>2</v>
          </cell>
          <cell r="C8">
            <v>3</v>
          </cell>
        </row>
        <row r="9">
          <cell r="A9" t="str">
            <v>t_26</v>
          </cell>
          <cell r="B9">
            <v>2</v>
          </cell>
          <cell r="C9">
            <v>3</v>
          </cell>
        </row>
        <row r="10">
          <cell r="A10" t="str">
            <v>tetrarch_ll</v>
          </cell>
          <cell r="B10">
            <v>2</v>
          </cell>
          <cell r="C10">
            <v>3</v>
          </cell>
        </row>
        <row r="11">
          <cell r="A11" t="str">
            <v>h39_captured</v>
          </cell>
          <cell r="B11">
            <v>2</v>
          </cell>
          <cell r="C11">
            <v>3</v>
          </cell>
        </row>
        <row r="12">
          <cell r="A12" t="str">
            <v>pz35t</v>
          </cell>
          <cell r="B12">
            <v>2</v>
          </cell>
          <cell r="C12">
            <v>3</v>
          </cell>
        </row>
        <row r="13">
          <cell r="A13" t="str">
            <v>pzii</v>
          </cell>
          <cell r="B13">
            <v>2</v>
          </cell>
          <cell r="C13">
            <v>3</v>
          </cell>
        </row>
        <row r="14">
          <cell r="A14" t="str">
            <v>m2_lt</v>
          </cell>
          <cell r="B14">
            <v>2</v>
          </cell>
          <cell r="C14">
            <v>3</v>
          </cell>
        </row>
        <row r="15">
          <cell r="A15" t="str">
            <v>t1_e6</v>
          </cell>
          <cell r="B15">
            <v>2</v>
          </cell>
          <cell r="C15">
            <v>3</v>
          </cell>
        </row>
        <row r="16">
          <cell r="A16" t="str">
            <v>d1</v>
          </cell>
          <cell r="B16">
            <v>2</v>
          </cell>
          <cell r="C16">
            <v>3</v>
          </cell>
        </row>
        <row r="17">
          <cell r="A17" t="str">
            <v>hotchkiss_h35</v>
          </cell>
          <cell r="B17">
            <v>2</v>
          </cell>
          <cell r="C17">
            <v>3</v>
          </cell>
        </row>
        <row r="18">
          <cell r="A18" t="str">
            <v>gb03_cruiser_mk_i</v>
          </cell>
          <cell r="B18">
            <v>2</v>
          </cell>
          <cell r="C18">
            <v>3</v>
          </cell>
        </row>
        <row r="19">
          <cell r="A19" t="str">
            <v>gb58_cruiser_mk_iii</v>
          </cell>
          <cell r="B19">
            <v>2</v>
          </cell>
          <cell r="C19">
            <v>3</v>
          </cell>
        </row>
        <row r="20">
          <cell r="A20" t="str">
            <v>ch07_vickers_mke_type_bt26</v>
          </cell>
          <cell r="B20">
            <v>2</v>
          </cell>
          <cell r="C20">
            <v>3</v>
          </cell>
        </row>
        <row r="21">
          <cell r="A21" t="str">
            <v>t2_med</v>
          </cell>
          <cell r="B21">
            <v>2</v>
          </cell>
          <cell r="C21">
            <v>3</v>
          </cell>
        </row>
        <row r="22">
          <cell r="A22" t="str">
            <v>gb05_vickers_medium_mk_ii</v>
          </cell>
          <cell r="B22">
            <v>2</v>
          </cell>
          <cell r="C22">
            <v>3</v>
          </cell>
        </row>
        <row r="23">
          <cell r="A23" t="str">
            <v>at_1</v>
          </cell>
          <cell r="B23">
            <v>2</v>
          </cell>
          <cell r="C23">
            <v>3</v>
          </cell>
        </row>
        <row r="24">
          <cell r="A24" t="str">
            <v>panzerjager_i</v>
          </cell>
          <cell r="B24">
            <v>2</v>
          </cell>
          <cell r="C24">
            <v>3</v>
          </cell>
        </row>
        <row r="25">
          <cell r="A25" t="str">
            <v>t18</v>
          </cell>
          <cell r="B25">
            <v>2</v>
          </cell>
          <cell r="C25">
            <v>3</v>
          </cell>
        </row>
        <row r="26">
          <cell r="A26" t="str">
            <v>renaultft_ac</v>
          </cell>
          <cell r="B26">
            <v>2</v>
          </cell>
          <cell r="C26">
            <v>3</v>
          </cell>
        </row>
        <row r="27">
          <cell r="A27" t="str">
            <v>su_18</v>
          </cell>
          <cell r="B27">
            <v>3</v>
          </cell>
          <cell r="C27">
            <v>4</v>
          </cell>
        </row>
        <row r="28">
          <cell r="A28" t="str">
            <v>t57</v>
          </cell>
          <cell r="B28">
            <v>3</v>
          </cell>
          <cell r="C28">
            <v>4</v>
          </cell>
        </row>
        <row r="29">
          <cell r="A29" t="str">
            <v>renaultbs</v>
          </cell>
          <cell r="B29">
            <v>3</v>
          </cell>
          <cell r="C29">
            <v>4</v>
          </cell>
        </row>
        <row r="30">
          <cell r="A30" t="str">
            <v>bt_7</v>
          </cell>
          <cell r="B30">
            <v>3</v>
          </cell>
          <cell r="C30">
            <v>5</v>
          </cell>
        </row>
        <row r="31">
          <cell r="A31" t="str">
            <v>t_46</v>
          </cell>
          <cell r="B31">
            <v>3</v>
          </cell>
          <cell r="C31">
            <v>5</v>
          </cell>
        </row>
        <row r="32">
          <cell r="A32" t="str">
            <v>pz38t</v>
          </cell>
          <cell r="B32">
            <v>3</v>
          </cell>
          <cell r="C32">
            <v>5</v>
          </cell>
        </row>
        <row r="33">
          <cell r="A33" t="str">
            <v>pzii_luchs</v>
          </cell>
          <cell r="B33">
            <v>3</v>
          </cell>
          <cell r="C33">
            <v>5</v>
          </cell>
        </row>
        <row r="34">
          <cell r="A34" t="str">
            <v>pziii_a</v>
          </cell>
          <cell r="B34">
            <v>3</v>
          </cell>
          <cell r="C34">
            <v>5</v>
          </cell>
        </row>
        <row r="35">
          <cell r="A35" t="str">
            <v>t_15</v>
          </cell>
          <cell r="B35">
            <v>3</v>
          </cell>
          <cell r="C35">
            <v>5</v>
          </cell>
        </row>
        <row r="36">
          <cell r="A36" t="str">
            <v>m22_locust</v>
          </cell>
          <cell r="B36">
            <v>3</v>
          </cell>
          <cell r="C36">
            <v>5</v>
          </cell>
        </row>
        <row r="37">
          <cell r="A37" t="str">
            <v>m3_stuart</v>
          </cell>
          <cell r="B37">
            <v>3</v>
          </cell>
          <cell r="C37">
            <v>5</v>
          </cell>
        </row>
        <row r="38">
          <cell r="A38" t="str">
            <v>mtls_1g14</v>
          </cell>
          <cell r="B38">
            <v>3</v>
          </cell>
          <cell r="C38">
            <v>5</v>
          </cell>
        </row>
        <row r="39">
          <cell r="A39" t="str">
            <v>amx38</v>
          </cell>
          <cell r="B39">
            <v>3</v>
          </cell>
          <cell r="C39">
            <v>5</v>
          </cell>
        </row>
        <row r="40">
          <cell r="A40" t="str">
            <v>gb59_cruiser_mk_iv</v>
          </cell>
          <cell r="B40">
            <v>3</v>
          </cell>
          <cell r="C40">
            <v>5</v>
          </cell>
        </row>
        <row r="41">
          <cell r="A41" t="str">
            <v>gb69_cruiser_mk_ii</v>
          </cell>
          <cell r="B41">
            <v>3</v>
          </cell>
          <cell r="C41">
            <v>5</v>
          </cell>
        </row>
        <row r="42">
          <cell r="A42" t="str">
            <v>ch08_type97_chi_ha</v>
          </cell>
          <cell r="B42">
            <v>3</v>
          </cell>
          <cell r="C42">
            <v>5</v>
          </cell>
        </row>
        <row r="43">
          <cell r="A43" t="str">
            <v>s35_captured</v>
          </cell>
          <cell r="B43">
            <v>3</v>
          </cell>
          <cell r="C43">
            <v>5</v>
          </cell>
        </row>
        <row r="44">
          <cell r="A44" t="str">
            <v>m2_med</v>
          </cell>
          <cell r="B44">
            <v>3</v>
          </cell>
          <cell r="C44">
            <v>5</v>
          </cell>
        </row>
        <row r="45">
          <cell r="A45" t="str">
            <v>d2</v>
          </cell>
          <cell r="B45">
            <v>3</v>
          </cell>
          <cell r="C45">
            <v>5</v>
          </cell>
        </row>
        <row r="46">
          <cell r="A46" t="str">
            <v>gb06_vickers_medium_mk_iii</v>
          </cell>
          <cell r="B46">
            <v>3</v>
          </cell>
          <cell r="C46">
            <v>5</v>
          </cell>
        </row>
        <row r="47">
          <cell r="A47" t="str">
            <v>su_76</v>
          </cell>
          <cell r="B47">
            <v>3</v>
          </cell>
          <cell r="C47">
            <v>5</v>
          </cell>
        </row>
        <row r="48">
          <cell r="A48" t="str">
            <v>g20_marder_ii</v>
          </cell>
          <cell r="B48">
            <v>3</v>
          </cell>
          <cell r="C48">
            <v>5</v>
          </cell>
        </row>
        <row r="49">
          <cell r="A49" t="str">
            <v>t82</v>
          </cell>
          <cell r="B49">
            <v>3</v>
          </cell>
          <cell r="C49">
            <v>5</v>
          </cell>
        </row>
        <row r="50">
          <cell r="A50" t="str">
            <v>fcm_36pak40</v>
          </cell>
          <cell r="B50">
            <v>3</v>
          </cell>
          <cell r="C50">
            <v>5</v>
          </cell>
        </row>
        <row r="51">
          <cell r="A51" t="str">
            <v>renaultue57</v>
          </cell>
          <cell r="B51">
            <v>3</v>
          </cell>
          <cell r="C51">
            <v>5</v>
          </cell>
        </row>
        <row r="52">
          <cell r="A52" t="str">
            <v>su_26</v>
          </cell>
          <cell r="B52">
            <v>4</v>
          </cell>
          <cell r="C52">
            <v>6</v>
          </cell>
        </row>
        <row r="53">
          <cell r="A53" t="str">
            <v>sturmpanzer_ii</v>
          </cell>
          <cell r="B53">
            <v>4</v>
          </cell>
          <cell r="C53">
            <v>6</v>
          </cell>
        </row>
        <row r="54">
          <cell r="A54" t="str">
            <v>wespe</v>
          </cell>
          <cell r="B54">
            <v>4</v>
          </cell>
          <cell r="C54">
            <v>6</v>
          </cell>
        </row>
        <row r="55">
          <cell r="A55" t="str">
            <v>m37</v>
          </cell>
          <cell r="B55">
            <v>4</v>
          </cell>
          <cell r="C55">
            <v>6</v>
          </cell>
        </row>
        <row r="56">
          <cell r="A56" t="str">
            <v>lorraine39_l_am</v>
          </cell>
          <cell r="B56">
            <v>4</v>
          </cell>
          <cell r="C56">
            <v>6</v>
          </cell>
        </row>
        <row r="57">
          <cell r="A57" t="str">
            <v>a_20</v>
          </cell>
          <cell r="B57">
            <v>4</v>
          </cell>
          <cell r="C57">
            <v>8</v>
          </cell>
        </row>
        <row r="58">
          <cell r="A58" t="str">
            <v>pz38_na</v>
          </cell>
          <cell r="B58">
            <v>4</v>
          </cell>
          <cell r="C58">
            <v>8</v>
          </cell>
        </row>
        <row r="59">
          <cell r="A59" t="str">
            <v>m5_stuart</v>
          </cell>
          <cell r="B59">
            <v>4</v>
          </cell>
          <cell r="C59">
            <v>8</v>
          </cell>
        </row>
        <row r="60">
          <cell r="A60" t="str">
            <v>ch09_m5</v>
          </cell>
          <cell r="B60">
            <v>4</v>
          </cell>
          <cell r="C60">
            <v>8</v>
          </cell>
        </row>
        <row r="61">
          <cell r="A61" t="str">
            <v>a_32</v>
          </cell>
          <cell r="B61">
            <v>4</v>
          </cell>
          <cell r="C61">
            <v>6</v>
          </cell>
        </row>
        <row r="62">
          <cell r="A62" t="str">
            <v>t_28</v>
          </cell>
          <cell r="B62">
            <v>4</v>
          </cell>
          <cell r="C62">
            <v>6</v>
          </cell>
        </row>
        <row r="63">
          <cell r="A63" t="str">
            <v>pziii</v>
          </cell>
          <cell r="B63">
            <v>4</v>
          </cell>
          <cell r="C63">
            <v>6</v>
          </cell>
        </row>
        <row r="64">
          <cell r="A64" t="str">
            <v>m3_grant</v>
          </cell>
          <cell r="B64">
            <v>4</v>
          </cell>
          <cell r="C64">
            <v>6</v>
          </cell>
        </row>
        <row r="65">
          <cell r="A65" t="str">
            <v>gb07_matilda</v>
          </cell>
          <cell r="B65">
            <v>4</v>
          </cell>
          <cell r="C65">
            <v>6</v>
          </cell>
        </row>
        <row r="66">
          <cell r="A66" t="str">
            <v>b1</v>
          </cell>
          <cell r="B66">
            <v>4</v>
          </cell>
          <cell r="C66">
            <v>5</v>
          </cell>
        </row>
        <row r="67">
          <cell r="A67" t="str">
            <v>gaz_74b</v>
          </cell>
          <cell r="B67">
            <v>4</v>
          </cell>
          <cell r="C67">
            <v>6</v>
          </cell>
        </row>
        <row r="68">
          <cell r="A68" t="str">
            <v>hetzer</v>
          </cell>
          <cell r="B68">
            <v>4</v>
          </cell>
          <cell r="C68">
            <v>6</v>
          </cell>
        </row>
        <row r="69">
          <cell r="A69" t="str">
            <v>m8a1</v>
          </cell>
          <cell r="B69">
            <v>4</v>
          </cell>
          <cell r="C69">
            <v>6</v>
          </cell>
        </row>
        <row r="70">
          <cell r="A70" t="str">
            <v>t40</v>
          </cell>
          <cell r="B70">
            <v>4</v>
          </cell>
          <cell r="C70">
            <v>6</v>
          </cell>
        </row>
        <row r="71">
          <cell r="A71" t="str">
            <v>somua_sau_40</v>
          </cell>
          <cell r="B71">
            <v>4</v>
          </cell>
          <cell r="C71">
            <v>6</v>
          </cell>
        </row>
        <row r="72">
          <cell r="A72" t="str">
            <v>su_5</v>
          </cell>
          <cell r="B72">
            <v>5</v>
          </cell>
          <cell r="C72">
            <v>8</v>
          </cell>
        </row>
        <row r="73">
          <cell r="A73" t="str">
            <v>grille</v>
          </cell>
          <cell r="B73">
            <v>5</v>
          </cell>
          <cell r="C73">
            <v>8</v>
          </cell>
        </row>
        <row r="74">
          <cell r="A74" t="str">
            <v>m7_priest</v>
          </cell>
          <cell r="B74">
            <v>5</v>
          </cell>
          <cell r="C74">
            <v>8</v>
          </cell>
        </row>
        <row r="75">
          <cell r="A75" t="str">
            <v>_105_lefh18b2</v>
          </cell>
          <cell r="B75">
            <v>5</v>
          </cell>
          <cell r="C75">
            <v>8</v>
          </cell>
        </row>
        <row r="76">
          <cell r="A76" t="str">
            <v>amx_105am</v>
          </cell>
          <cell r="B76">
            <v>5</v>
          </cell>
          <cell r="C76">
            <v>8</v>
          </cell>
        </row>
        <row r="77">
          <cell r="A77" t="str">
            <v>t_50_2</v>
          </cell>
          <cell r="B77">
            <v>7</v>
          </cell>
          <cell r="C77">
            <v>12</v>
          </cell>
        </row>
        <row r="78">
          <cell r="A78" t="str">
            <v>vk2801</v>
          </cell>
          <cell r="B78">
            <v>7</v>
          </cell>
          <cell r="C78">
            <v>12</v>
          </cell>
        </row>
        <row r="79">
          <cell r="A79" t="str">
            <v>m24_chaffee</v>
          </cell>
          <cell r="B79">
            <v>7</v>
          </cell>
          <cell r="C79">
            <v>12</v>
          </cell>
        </row>
        <row r="80">
          <cell r="A80" t="str">
            <v>t_34</v>
          </cell>
          <cell r="B80">
            <v>5</v>
          </cell>
          <cell r="C80">
            <v>7</v>
          </cell>
        </row>
        <row r="81">
          <cell r="A81" t="str">
            <v>pziii_iv</v>
          </cell>
          <cell r="B81">
            <v>5</v>
          </cell>
          <cell r="C81">
            <v>7</v>
          </cell>
        </row>
        <row r="82">
          <cell r="A82" t="str">
            <v>pziv</v>
          </cell>
          <cell r="B82">
            <v>5</v>
          </cell>
          <cell r="C82">
            <v>7</v>
          </cell>
        </row>
        <row r="83">
          <cell r="A83" t="str">
            <v>t_25</v>
          </cell>
          <cell r="B83">
            <v>5</v>
          </cell>
          <cell r="C83">
            <v>7</v>
          </cell>
        </row>
        <row r="84">
          <cell r="A84" t="str">
            <v>m4_sherman</v>
          </cell>
          <cell r="B84">
            <v>5</v>
          </cell>
          <cell r="C84">
            <v>7</v>
          </cell>
        </row>
        <row r="85">
          <cell r="A85" t="str">
            <v>m7_med</v>
          </cell>
          <cell r="B85">
            <v>5</v>
          </cell>
          <cell r="C85">
            <v>7</v>
          </cell>
        </row>
        <row r="86">
          <cell r="A86" t="str">
            <v>ram_ii</v>
          </cell>
          <cell r="B86">
            <v>5</v>
          </cell>
          <cell r="C86">
            <v>7</v>
          </cell>
        </row>
        <row r="87">
          <cell r="A87" t="str">
            <v>ch21_t34</v>
          </cell>
          <cell r="B87">
            <v>5</v>
          </cell>
          <cell r="C87">
            <v>7</v>
          </cell>
        </row>
        <row r="88">
          <cell r="A88" t="str">
            <v>kv</v>
          </cell>
          <cell r="B88">
            <v>5</v>
          </cell>
          <cell r="C88">
            <v>7</v>
          </cell>
        </row>
        <row r="89">
          <cell r="A89" t="str">
            <v>kv1</v>
          </cell>
          <cell r="B89">
            <v>5</v>
          </cell>
          <cell r="C89">
            <v>7</v>
          </cell>
        </row>
        <row r="90">
          <cell r="A90" t="str">
            <v>t1_hvy</v>
          </cell>
          <cell r="B90">
            <v>5</v>
          </cell>
          <cell r="C90">
            <v>7</v>
          </cell>
        </row>
        <row r="91">
          <cell r="A91" t="str">
            <v>bdr_g1b</v>
          </cell>
          <cell r="B91">
            <v>5</v>
          </cell>
          <cell r="C91">
            <v>7</v>
          </cell>
        </row>
        <row r="92">
          <cell r="A92" t="str">
            <v>gb08_churchill_i</v>
          </cell>
          <cell r="B92">
            <v>5</v>
          </cell>
          <cell r="C92">
            <v>7</v>
          </cell>
        </row>
        <row r="93">
          <cell r="A93" t="str">
            <v>su_85i</v>
          </cell>
          <cell r="B93">
            <v>5</v>
          </cell>
          <cell r="C93">
            <v>7</v>
          </cell>
        </row>
        <row r="94">
          <cell r="A94" t="str">
            <v>su_85</v>
          </cell>
          <cell r="B94">
            <v>5</v>
          </cell>
          <cell r="C94">
            <v>7</v>
          </cell>
        </row>
        <row r="95">
          <cell r="A95" t="str">
            <v>stugiii</v>
          </cell>
          <cell r="B95">
            <v>5</v>
          </cell>
          <cell r="C95">
            <v>7</v>
          </cell>
        </row>
        <row r="96">
          <cell r="A96" t="str">
            <v>m10_wolverine</v>
          </cell>
          <cell r="B96">
            <v>5</v>
          </cell>
          <cell r="C96">
            <v>7</v>
          </cell>
        </row>
        <row r="97">
          <cell r="A97" t="str">
            <v>t49</v>
          </cell>
          <cell r="B97">
            <v>5</v>
          </cell>
          <cell r="C97">
            <v>7</v>
          </cell>
        </row>
        <row r="98">
          <cell r="A98" t="str">
            <v>s_35ca</v>
          </cell>
          <cell r="B98">
            <v>5</v>
          </cell>
          <cell r="C98">
            <v>7</v>
          </cell>
        </row>
        <row r="99">
          <cell r="A99" t="str">
            <v>su_8</v>
          </cell>
          <cell r="B99">
            <v>7</v>
          </cell>
          <cell r="C99">
            <v>9</v>
          </cell>
        </row>
        <row r="100">
          <cell r="A100" t="str">
            <v>hummel</v>
          </cell>
          <cell r="B100">
            <v>7</v>
          </cell>
          <cell r="C100">
            <v>9</v>
          </cell>
        </row>
        <row r="101">
          <cell r="A101" t="str">
            <v>m41</v>
          </cell>
          <cell r="B101">
            <v>7</v>
          </cell>
          <cell r="C101">
            <v>9</v>
          </cell>
        </row>
        <row r="102">
          <cell r="A102" t="str">
            <v>amx_13f3am</v>
          </cell>
          <cell r="B102">
            <v>7</v>
          </cell>
          <cell r="C102">
            <v>9</v>
          </cell>
        </row>
        <row r="103">
          <cell r="A103" t="str">
            <v>t21</v>
          </cell>
          <cell r="B103">
            <v>7</v>
          </cell>
          <cell r="C103">
            <v>10</v>
          </cell>
        </row>
        <row r="104">
          <cell r="A104" t="str">
            <v>amx_12t</v>
          </cell>
          <cell r="B104">
            <v>7</v>
          </cell>
          <cell r="C104">
            <v>10</v>
          </cell>
        </row>
        <row r="105">
          <cell r="A105" t="str">
            <v>ch15_59_16</v>
          </cell>
          <cell r="B105">
            <v>7</v>
          </cell>
          <cell r="C105">
            <v>10</v>
          </cell>
        </row>
        <row r="106">
          <cell r="A106" t="str">
            <v>t_34_85</v>
          </cell>
          <cell r="B106">
            <v>6</v>
          </cell>
          <cell r="C106">
            <v>8</v>
          </cell>
        </row>
        <row r="107">
          <cell r="A107" t="str">
            <v>pziv_schmalturm</v>
          </cell>
          <cell r="B107">
            <v>6</v>
          </cell>
          <cell r="C107">
            <v>8</v>
          </cell>
        </row>
        <row r="108">
          <cell r="A108" t="str">
            <v>vk3001h</v>
          </cell>
          <cell r="B108">
            <v>6</v>
          </cell>
          <cell r="C108">
            <v>8</v>
          </cell>
        </row>
        <row r="109">
          <cell r="A109" t="str">
            <v>vk3001p</v>
          </cell>
          <cell r="B109">
            <v>6</v>
          </cell>
          <cell r="C109">
            <v>8</v>
          </cell>
        </row>
        <row r="110">
          <cell r="A110" t="str">
            <v>vk3601h</v>
          </cell>
          <cell r="B110">
            <v>6</v>
          </cell>
          <cell r="C110">
            <v>8</v>
          </cell>
        </row>
        <row r="111">
          <cell r="A111" t="str">
            <v>m4a3e8_sherman</v>
          </cell>
          <cell r="B111">
            <v>6</v>
          </cell>
          <cell r="C111">
            <v>8</v>
          </cell>
        </row>
        <row r="112">
          <cell r="A112" t="str">
            <v>sherman_jumbo</v>
          </cell>
          <cell r="B112">
            <v>6</v>
          </cell>
          <cell r="C112">
            <v>8</v>
          </cell>
        </row>
        <row r="113">
          <cell r="A113" t="str">
            <v>gb21_cromwell</v>
          </cell>
          <cell r="B113">
            <v>6</v>
          </cell>
          <cell r="C113">
            <v>8</v>
          </cell>
        </row>
        <row r="114">
          <cell r="A114" t="str">
            <v>ch20_type58</v>
          </cell>
          <cell r="B114">
            <v>6</v>
          </cell>
          <cell r="C114">
            <v>8</v>
          </cell>
        </row>
        <row r="115">
          <cell r="A115" t="str">
            <v>kv_1s</v>
          </cell>
          <cell r="B115">
            <v>6</v>
          </cell>
          <cell r="C115">
            <v>8</v>
          </cell>
        </row>
        <row r="116">
          <cell r="A116" t="str">
            <v>kv2</v>
          </cell>
          <cell r="B116">
            <v>6</v>
          </cell>
          <cell r="C116">
            <v>8</v>
          </cell>
        </row>
        <row r="117">
          <cell r="A117" t="str">
            <v>t150</v>
          </cell>
          <cell r="B117">
            <v>6</v>
          </cell>
          <cell r="C117">
            <v>8</v>
          </cell>
        </row>
        <row r="118">
          <cell r="A118" t="str">
            <v>m6</v>
          </cell>
          <cell r="B118">
            <v>6</v>
          </cell>
          <cell r="C118">
            <v>8</v>
          </cell>
        </row>
        <row r="119">
          <cell r="A119" t="str">
            <v>arl_44</v>
          </cell>
          <cell r="B119">
            <v>6</v>
          </cell>
          <cell r="C119">
            <v>8</v>
          </cell>
        </row>
        <row r="120">
          <cell r="A120" t="str">
            <v>gb09_churchill_vii</v>
          </cell>
          <cell r="B120">
            <v>6</v>
          </cell>
          <cell r="C120">
            <v>8</v>
          </cell>
        </row>
        <row r="121">
          <cell r="A121" t="str">
            <v>su_100</v>
          </cell>
          <cell r="B121">
            <v>6</v>
          </cell>
          <cell r="C121">
            <v>8</v>
          </cell>
        </row>
        <row r="122">
          <cell r="A122" t="str">
            <v>su100y</v>
          </cell>
          <cell r="B122">
            <v>6</v>
          </cell>
          <cell r="C122">
            <v>8</v>
          </cell>
        </row>
        <row r="123">
          <cell r="A123" t="str">
            <v>dickermax</v>
          </cell>
          <cell r="B123">
            <v>6</v>
          </cell>
          <cell r="C123">
            <v>8</v>
          </cell>
        </row>
        <row r="124">
          <cell r="A124" t="str">
            <v>jagdpziv</v>
          </cell>
          <cell r="B124">
            <v>6</v>
          </cell>
          <cell r="C124">
            <v>8</v>
          </cell>
        </row>
        <row r="125">
          <cell r="A125" t="str">
            <v>m18_hellcat</v>
          </cell>
          <cell r="B125">
            <v>6</v>
          </cell>
          <cell r="C125">
            <v>8</v>
          </cell>
        </row>
        <row r="126">
          <cell r="A126" t="str">
            <v>m36_slagger</v>
          </cell>
          <cell r="B126">
            <v>6</v>
          </cell>
          <cell r="C126">
            <v>8</v>
          </cell>
        </row>
        <row r="127">
          <cell r="A127" t="str">
            <v>arl_v39</v>
          </cell>
          <cell r="B127">
            <v>6</v>
          </cell>
          <cell r="C127">
            <v>8</v>
          </cell>
        </row>
        <row r="128">
          <cell r="A128" t="str">
            <v>s_51</v>
          </cell>
          <cell r="B128">
            <v>9</v>
          </cell>
          <cell r="C128">
            <v>10</v>
          </cell>
        </row>
        <row r="129">
          <cell r="A129" t="str">
            <v>su_14</v>
          </cell>
          <cell r="B129">
            <v>9</v>
          </cell>
          <cell r="C129">
            <v>10</v>
          </cell>
        </row>
        <row r="130">
          <cell r="A130" t="str">
            <v>g_panther</v>
          </cell>
          <cell r="B130">
            <v>9</v>
          </cell>
          <cell r="C130">
            <v>10</v>
          </cell>
        </row>
        <row r="131">
          <cell r="A131" t="str">
            <v>m12</v>
          </cell>
          <cell r="B131">
            <v>9</v>
          </cell>
          <cell r="C131">
            <v>10</v>
          </cell>
        </row>
        <row r="132">
          <cell r="A132" t="str">
            <v>lorraine155_50</v>
          </cell>
          <cell r="B132">
            <v>9</v>
          </cell>
          <cell r="C132">
            <v>10</v>
          </cell>
        </row>
        <row r="133">
          <cell r="A133" t="str">
            <v>t71</v>
          </cell>
          <cell r="B133">
            <v>8</v>
          </cell>
          <cell r="C133">
            <v>11</v>
          </cell>
        </row>
        <row r="134">
          <cell r="A134" t="str">
            <v>amx_13_75</v>
          </cell>
          <cell r="B134">
            <v>8</v>
          </cell>
          <cell r="C134">
            <v>11</v>
          </cell>
        </row>
        <row r="135">
          <cell r="A135" t="str">
            <v>ch02_type62</v>
          </cell>
          <cell r="B135">
            <v>8</v>
          </cell>
          <cell r="C135">
            <v>11</v>
          </cell>
        </row>
        <row r="136">
          <cell r="A136" t="str">
            <v>ch16_wz_131</v>
          </cell>
          <cell r="B136">
            <v>8</v>
          </cell>
          <cell r="C136">
            <v>11</v>
          </cell>
        </row>
        <row r="137">
          <cell r="A137" t="str">
            <v>kv_13</v>
          </cell>
          <cell r="B137">
            <v>7</v>
          </cell>
          <cell r="C137">
            <v>9</v>
          </cell>
        </row>
        <row r="138">
          <cell r="A138" t="str">
            <v>t_43</v>
          </cell>
          <cell r="B138">
            <v>7</v>
          </cell>
          <cell r="C138">
            <v>9</v>
          </cell>
        </row>
        <row r="139">
          <cell r="A139" t="str">
            <v>pzv</v>
          </cell>
          <cell r="B139">
            <v>7</v>
          </cell>
          <cell r="C139">
            <v>9</v>
          </cell>
        </row>
        <row r="140">
          <cell r="A140" t="str">
            <v>vk3002db</v>
          </cell>
          <cell r="B140">
            <v>7</v>
          </cell>
          <cell r="C140">
            <v>9</v>
          </cell>
        </row>
        <row r="141">
          <cell r="A141" t="str">
            <v>t20</v>
          </cell>
          <cell r="B141">
            <v>7</v>
          </cell>
          <cell r="C141">
            <v>9</v>
          </cell>
        </row>
        <row r="142">
          <cell r="A142" t="str">
            <v>gb22_comet</v>
          </cell>
          <cell r="B142">
            <v>7</v>
          </cell>
          <cell r="C142">
            <v>9</v>
          </cell>
        </row>
        <row r="143">
          <cell r="A143" t="str">
            <v>ch04_t34_1</v>
          </cell>
          <cell r="B143">
            <v>7</v>
          </cell>
          <cell r="C143">
            <v>9</v>
          </cell>
        </row>
        <row r="144">
          <cell r="A144" t="str">
            <v>is</v>
          </cell>
          <cell r="B144">
            <v>7</v>
          </cell>
          <cell r="C144">
            <v>9</v>
          </cell>
        </row>
        <row r="145">
          <cell r="A145" t="str">
            <v>kv_3</v>
          </cell>
          <cell r="B145">
            <v>7</v>
          </cell>
          <cell r="C145">
            <v>9</v>
          </cell>
        </row>
        <row r="146">
          <cell r="A146" t="str">
            <v>pzvi</v>
          </cell>
          <cell r="B146">
            <v>7</v>
          </cell>
          <cell r="C146">
            <v>9</v>
          </cell>
        </row>
        <row r="147">
          <cell r="A147" t="str">
            <v>pzvi_tiger_p</v>
          </cell>
          <cell r="B147">
            <v>7</v>
          </cell>
          <cell r="C147">
            <v>9</v>
          </cell>
        </row>
        <row r="148">
          <cell r="A148" t="str">
            <v>t29</v>
          </cell>
          <cell r="B148">
            <v>7</v>
          </cell>
          <cell r="C148">
            <v>9</v>
          </cell>
        </row>
        <row r="149">
          <cell r="A149" t="str">
            <v>amx_m4_1945</v>
          </cell>
          <cell r="B149">
            <v>7</v>
          </cell>
          <cell r="C149">
            <v>9</v>
          </cell>
        </row>
        <row r="150">
          <cell r="A150" t="str">
            <v>gb10_black_prince</v>
          </cell>
          <cell r="B150">
            <v>7</v>
          </cell>
          <cell r="C150">
            <v>9</v>
          </cell>
        </row>
        <row r="151">
          <cell r="A151" t="str">
            <v>ch10_is2</v>
          </cell>
          <cell r="B151">
            <v>7</v>
          </cell>
          <cell r="C151">
            <v>9</v>
          </cell>
        </row>
        <row r="152">
          <cell r="A152" t="str">
            <v>su100m1</v>
          </cell>
          <cell r="B152">
            <v>7</v>
          </cell>
          <cell r="C152">
            <v>9</v>
          </cell>
        </row>
        <row r="153">
          <cell r="A153" t="str">
            <v>su122_44</v>
          </cell>
          <cell r="B153">
            <v>7</v>
          </cell>
          <cell r="C153">
            <v>9</v>
          </cell>
        </row>
        <row r="154">
          <cell r="A154" t="str">
            <v>su_152</v>
          </cell>
          <cell r="B154">
            <v>7</v>
          </cell>
          <cell r="C154">
            <v>9</v>
          </cell>
        </row>
        <row r="155">
          <cell r="A155" t="str">
            <v>jagdpanther</v>
          </cell>
          <cell r="B155">
            <v>7</v>
          </cell>
          <cell r="C155">
            <v>9</v>
          </cell>
        </row>
        <row r="156">
          <cell r="A156" t="str">
            <v>t25_2</v>
          </cell>
          <cell r="B156">
            <v>7</v>
          </cell>
          <cell r="C156">
            <v>9</v>
          </cell>
        </row>
        <row r="157">
          <cell r="A157" t="str">
            <v>t25_at</v>
          </cell>
          <cell r="B157">
            <v>7</v>
          </cell>
          <cell r="C157">
            <v>9</v>
          </cell>
        </row>
        <row r="158">
          <cell r="A158" t="str">
            <v>amx_ac_mle1946</v>
          </cell>
          <cell r="B158">
            <v>7</v>
          </cell>
          <cell r="C158">
            <v>9</v>
          </cell>
        </row>
        <row r="159">
          <cell r="A159" t="str">
            <v>gb71_at_15a</v>
          </cell>
          <cell r="B159">
            <v>7</v>
          </cell>
          <cell r="C159">
            <v>9</v>
          </cell>
        </row>
        <row r="160">
          <cell r="A160" t="str">
            <v>object_212</v>
          </cell>
          <cell r="B160">
            <v>10</v>
          </cell>
          <cell r="C160">
            <v>11</v>
          </cell>
        </row>
        <row r="161">
          <cell r="A161" t="str">
            <v>g_tiger</v>
          </cell>
          <cell r="B161">
            <v>10</v>
          </cell>
          <cell r="C161">
            <v>11</v>
          </cell>
        </row>
        <row r="162">
          <cell r="A162" t="str">
            <v>m40m43</v>
          </cell>
          <cell r="B162">
            <v>10</v>
          </cell>
          <cell r="C162">
            <v>11</v>
          </cell>
        </row>
        <row r="163">
          <cell r="A163" t="str">
            <v>lorraine155_51</v>
          </cell>
          <cell r="B163">
            <v>10</v>
          </cell>
          <cell r="C163">
            <v>11</v>
          </cell>
        </row>
        <row r="164">
          <cell r="A164" t="str">
            <v>amx_13_90</v>
          </cell>
          <cell r="B164">
            <v>9</v>
          </cell>
          <cell r="C164">
            <v>12</v>
          </cell>
        </row>
        <row r="165">
          <cell r="A165" t="str">
            <v>ch17_wz131_1_wz132</v>
          </cell>
          <cell r="B165">
            <v>9</v>
          </cell>
          <cell r="C165">
            <v>12</v>
          </cell>
        </row>
        <row r="166">
          <cell r="A166" t="str">
            <v>t_44</v>
          </cell>
          <cell r="B166">
            <v>8</v>
          </cell>
          <cell r="C166">
            <v>10</v>
          </cell>
        </row>
        <row r="167">
          <cell r="A167" t="str">
            <v>panther_ii</v>
          </cell>
          <cell r="B167">
            <v>8</v>
          </cell>
          <cell r="C167">
            <v>10</v>
          </cell>
        </row>
        <row r="168">
          <cell r="A168" t="str">
            <v>pershing</v>
          </cell>
          <cell r="B168">
            <v>8</v>
          </cell>
          <cell r="C168">
            <v>10</v>
          </cell>
        </row>
        <row r="169">
          <cell r="A169" t="str">
            <v>t23</v>
          </cell>
          <cell r="B169">
            <v>8</v>
          </cell>
          <cell r="C169">
            <v>10</v>
          </cell>
        </row>
        <row r="170">
          <cell r="A170" t="str">
            <v>t69</v>
          </cell>
          <cell r="B170">
            <v>8</v>
          </cell>
          <cell r="C170">
            <v>10</v>
          </cell>
        </row>
        <row r="171">
          <cell r="A171" t="str">
            <v>gb23_centurion</v>
          </cell>
          <cell r="B171">
            <v>8</v>
          </cell>
          <cell r="C171">
            <v>10</v>
          </cell>
        </row>
        <row r="172">
          <cell r="A172" t="str">
            <v>ch05_t34_2</v>
          </cell>
          <cell r="B172">
            <v>8</v>
          </cell>
          <cell r="C172">
            <v>10</v>
          </cell>
        </row>
        <row r="173">
          <cell r="A173" t="str">
            <v>is_3</v>
          </cell>
          <cell r="B173">
            <v>8</v>
          </cell>
          <cell r="C173">
            <v>10</v>
          </cell>
        </row>
        <row r="174">
          <cell r="A174" t="str">
            <v>kv4</v>
          </cell>
          <cell r="B174">
            <v>8</v>
          </cell>
          <cell r="C174">
            <v>10</v>
          </cell>
        </row>
        <row r="175">
          <cell r="A175" t="str">
            <v>lowe</v>
          </cell>
          <cell r="B175">
            <v>8</v>
          </cell>
          <cell r="C175">
            <v>10</v>
          </cell>
        </row>
        <row r="176">
          <cell r="A176" t="str">
            <v>pzvib_tiger_ii</v>
          </cell>
          <cell r="B176">
            <v>8</v>
          </cell>
          <cell r="C176">
            <v>10</v>
          </cell>
        </row>
        <row r="177">
          <cell r="A177" t="str">
            <v>vk4502a</v>
          </cell>
          <cell r="B177">
            <v>8</v>
          </cell>
          <cell r="C177">
            <v>10</v>
          </cell>
        </row>
        <row r="178">
          <cell r="A178" t="str">
            <v>m6a2e1</v>
          </cell>
          <cell r="B178">
            <v>8</v>
          </cell>
          <cell r="C178">
            <v>10</v>
          </cell>
        </row>
        <row r="179">
          <cell r="A179" t="str">
            <v>t32</v>
          </cell>
          <cell r="B179">
            <v>8</v>
          </cell>
          <cell r="C179">
            <v>10</v>
          </cell>
        </row>
        <row r="180">
          <cell r="A180" t="str">
            <v>t34_hvy</v>
          </cell>
          <cell r="B180">
            <v>8</v>
          </cell>
          <cell r="C180">
            <v>10</v>
          </cell>
        </row>
        <row r="181">
          <cell r="A181" t="str">
            <v>amx_50_100</v>
          </cell>
          <cell r="B181">
            <v>8</v>
          </cell>
          <cell r="C181">
            <v>10</v>
          </cell>
        </row>
        <row r="182">
          <cell r="A182" t="str">
            <v>gb11_caernarvon</v>
          </cell>
          <cell r="B182">
            <v>8</v>
          </cell>
          <cell r="C182">
            <v>10</v>
          </cell>
        </row>
        <row r="183">
          <cell r="A183" t="str">
            <v>ch03_wz_111</v>
          </cell>
          <cell r="B183">
            <v>8</v>
          </cell>
          <cell r="C183">
            <v>10</v>
          </cell>
        </row>
        <row r="184">
          <cell r="A184" t="str">
            <v>ch11_110</v>
          </cell>
          <cell r="B184">
            <v>8</v>
          </cell>
          <cell r="C184">
            <v>10</v>
          </cell>
        </row>
        <row r="185">
          <cell r="A185" t="str">
            <v>isu_152</v>
          </cell>
          <cell r="B185">
            <v>8</v>
          </cell>
          <cell r="C185">
            <v>10</v>
          </cell>
        </row>
        <row r="186">
          <cell r="A186" t="str">
            <v>su_101</v>
          </cell>
          <cell r="B186">
            <v>8</v>
          </cell>
          <cell r="C186">
            <v>10</v>
          </cell>
        </row>
        <row r="187">
          <cell r="A187" t="str">
            <v>ferdinand</v>
          </cell>
          <cell r="B187">
            <v>8</v>
          </cell>
          <cell r="C187">
            <v>10</v>
          </cell>
        </row>
        <row r="188">
          <cell r="A188" t="str">
            <v>jagdpantherii</v>
          </cell>
          <cell r="B188">
            <v>8</v>
          </cell>
          <cell r="C188">
            <v>10</v>
          </cell>
        </row>
        <row r="189">
          <cell r="A189" t="str">
            <v>t28</v>
          </cell>
          <cell r="B189">
            <v>8</v>
          </cell>
          <cell r="C189">
            <v>10</v>
          </cell>
        </row>
        <row r="190">
          <cell r="A190" t="str">
            <v>t28_prototype</v>
          </cell>
          <cell r="B190">
            <v>8</v>
          </cell>
          <cell r="C190">
            <v>10</v>
          </cell>
        </row>
        <row r="191">
          <cell r="A191" t="str">
            <v>amx_ac_mle1948</v>
          </cell>
          <cell r="B191">
            <v>8</v>
          </cell>
          <cell r="C191">
            <v>10</v>
          </cell>
        </row>
        <row r="192">
          <cell r="A192" t="str">
            <v>object_261</v>
          </cell>
          <cell r="B192">
            <v>11</v>
          </cell>
          <cell r="C192">
            <v>12</v>
          </cell>
        </row>
        <row r="193">
          <cell r="A193" t="str">
            <v>g_e</v>
          </cell>
          <cell r="B193">
            <v>11</v>
          </cell>
          <cell r="C193">
            <v>12</v>
          </cell>
        </row>
        <row r="194">
          <cell r="A194" t="str">
            <v>t92</v>
          </cell>
          <cell r="B194">
            <v>11</v>
          </cell>
          <cell r="C194">
            <v>12</v>
          </cell>
        </row>
        <row r="195">
          <cell r="A195" t="str">
            <v>bat_chatillon155</v>
          </cell>
          <cell r="B195">
            <v>11</v>
          </cell>
          <cell r="C195">
            <v>12</v>
          </cell>
        </row>
        <row r="196">
          <cell r="A196" t="str">
            <v>t_54</v>
          </cell>
          <cell r="B196">
            <v>9</v>
          </cell>
          <cell r="C196">
            <v>11</v>
          </cell>
        </row>
        <row r="197">
          <cell r="A197" t="str">
            <v>e_50</v>
          </cell>
          <cell r="B197">
            <v>9</v>
          </cell>
          <cell r="C197">
            <v>11</v>
          </cell>
        </row>
        <row r="198">
          <cell r="A198" t="str">
            <v>m46_patton</v>
          </cell>
          <cell r="B198">
            <v>9</v>
          </cell>
          <cell r="C198">
            <v>11</v>
          </cell>
        </row>
        <row r="199">
          <cell r="A199" t="str">
            <v>t54e1</v>
          </cell>
          <cell r="B199">
            <v>9</v>
          </cell>
          <cell r="C199">
            <v>11</v>
          </cell>
        </row>
        <row r="200">
          <cell r="A200" t="str">
            <v>lorraine40t</v>
          </cell>
          <cell r="B200">
            <v>9</v>
          </cell>
          <cell r="C200">
            <v>11</v>
          </cell>
        </row>
        <row r="201">
          <cell r="A201" t="str">
            <v>gb24_centurion_mk3</v>
          </cell>
          <cell r="B201">
            <v>9</v>
          </cell>
          <cell r="C201">
            <v>11</v>
          </cell>
        </row>
        <row r="202">
          <cell r="A202" t="str">
            <v>ch18_wz_120</v>
          </cell>
          <cell r="B202">
            <v>9</v>
          </cell>
          <cell r="C202">
            <v>11</v>
          </cell>
        </row>
        <row r="203">
          <cell r="A203" t="str">
            <v>is8</v>
          </cell>
          <cell r="B203">
            <v>9</v>
          </cell>
          <cell r="C203">
            <v>11</v>
          </cell>
        </row>
        <row r="204">
          <cell r="A204" t="str">
            <v>st_i</v>
          </cell>
          <cell r="B204">
            <v>9</v>
          </cell>
          <cell r="C204">
            <v>11</v>
          </cell>
        </row>
        <row r="205">
          <cell r="A205" t="str">
            <v>e_75</v>
          </cell>
          <cell r="B205">
            <v>9</v>
          </cell>
          <cell r="C205">
            <v>11</v>
          </cell>
        </row>
        <row r="206">
          <cell r="A206" t="str">
            <v>vk4502p</v>
          </cell>
          <cell r="B206">
            <v>9</v>
          </cell>
          <cell r="C206">
            <v>11</v>
          </cell>
        </row>
        <row r="207">
          <cell r="A207" t="str">
            <v>m103</v>
          </cell>
          <cell r="B207">
            <v>9</v>
          </cell>
          <cell r="C207">
            <v>11</v>
          </cell>
        </row>
        <row r="208">
          <cell r="A208" t="str">
            <v>amx_50_120</v>
          </cell>
          <cell r="B208">
            <v>9</v>
          </cell>
          <cell r="C208">
            <v>11</v>
          </cell>
        </row>
        <row r="209">
          <cell r="A209" t="str">
            <v>gb12_conqueror</v>
          </cell>
          <cell r="B209">
            <v>9</v>
          </cell>
          <cell r="C209">
            <v>11</v>
          </cell>
        </row>
        <row r="210">
          <cell r="A210" t="str">
            <v>ch12_111_1_2_3</v>
          </cell>
          <cell r="B210">
            <v>9</v>
          </cell>
          <cell r="C210">
            <v>11</v>
          </cell>
        </row>
        <row r="211">
          <cell r="A211" t="str">
            <v>object_704</v>
          </cell>
          <cell r="B211">
            <v>9</v>
          </cell>
          <cell r="C211">
            <v>11</v>
          </cell>
        </row>
        <row r="212">
          <cell r="A212" t="str">
            <v>su122_54</v>
          </cell>
          <cell r="B212">
            <v>9</v>
          </cell>
          <cell r="C212">
            <v>11</v>
          </cell>
        </row>
        <row r="213">
          <cell r="A213" t="str">
            <v>jagdtiger</v>
          </cell>
          <cell r="B213">
            <v>9</v>
          </cell>
          <cell r="C213">
            <v>11</v>
          </cell>
        </row>
        <row r="214">
          <cell r="A214" t="str">
            <v>t30</v>
          </cell>
          <cell r="B214">
            <v>9</v>
          </cell>
          <cell r="C214">
            <v>11</v>
          </cell>
        </row>
        <row r="215">
          <cell r="A215" t="str">
            <v>t95</v>
          </cell>
          <cell r="B215">
            <v>9</v>
          </cell>
          <cell r="C215">
            <v>11</v>
          </cell>
        </row>
        <row r="216">
          <cell r="A216" t="str">
            <v>amx50_foch</v>
          </cell>
          <cell r="B216">
            <v>9</v>
          </cell>
          <cell r="C216">
            <v>11</v>
          </cell>
        </row>
        <row r="217">
          <cell r="A217" t="str">
            <v>t62a</v>
          </cell>
          <cell r="B217">
            <v>10</v>
          </cell>
          <cell r="C217">
            <v>12</v>
          </cell>
        </row>
        <row r="218">
          <cell r="A218" t="str">
            <v>e50_ausf_m</v>
          </cell>
          <cell r="B218">
            <v>10</v>
          </cell>
          <cell r="C218">
            <v>12</v>
          </cell>
        </row>
        <row r="219">
          <cell r="A219" t="str">
            <v>m48a1</v>
          </cell>
          <cell r="B219">
            <v>10</v>
          </cell>
          <cell r="C219">
            <v>12</v>
          </cell>
        </row>
        <row r="220">
          <cell r="A220" t="str">
            <v>bat_chatillon25t</v>
          </cell>
          <cell r="B220">
            <v>10</v>
          </cell>
          <cell r="C220">
            <v>12</v>
          </cell>
        </row>
        <row r="221">
          <cell r="A221" t="str">
            <v>gb70_fv4202_105</v>
          </cell>
          <cell r="B221">
            <v>10</v>
          </cell>
          <cell r="C221">
            <v>12</v>
          </cell>
        </row>
        <row r="222">
          <cell r="A222" t="str">
            <v>ch19_121</v>
          </cell>
          <cell r="B222">
            <v>10</v>
          </cell>
          <cell r="C222">
            <v>12</v>
          </cell>
        </row>
        <row r="223">
          <cell r="A223" t="str">
            <v>is_4</v>
          </cell>
          <cell r="B223">
            <v>10</v>
          </cell>
          <cell r="C223">
            <v>12</v>
          </cell>
        </row>
        <row r="224">
          <cell r="A224" t="str">
            <v>is_7</v>
          </cell>
          <cell r="B224">
            <v>10</v>
          </cell>
          <cell r="C224">
            <v>12</v>
          </cell>
        </row>
        <row r="225">
          <cell r="A225" t="str">
            <v>e_100</v>
          </cell>
          <cell r="B225">
            <v>10</v>
          </cell>
          <cell r="C225">
            <v>12</v>
          </cell>
        </row>
        <row r="226">
          <cell r="A226" t="str">
            <v>maus</v>
          </cell>
          <cell r="B226">
            <v>10</v>
          </cell>
          <cell r="C226">
            <v>12</v>
          </cell>
        </row>
        <row r="227">
          <cell r="A227" t="str">
            <v>t110</v>
          </cell>
          <cell r="B227">
            <v>10</v>
          </cell>
          <cell r="C227">
            <v>12</v>
          </cell>
        </row>
        <row r="228">
          <cell r="A228" t="str">
            <v>t57_58</v>
          </cell>
          <cell r="B228">
            <v>10</v>
          </cell>
          <cell r="C228">
            <v>12</v>
          </cell>
        </row>
        <row r="229">
          <cell r="A229" t="str">
            <v>f10_amx_50b</v>
          </cell>
          <cell r="B229">
            <v>10</v>
          </cell>
          <cell r="C229">
            <v>12</v>
          </cell>
        </row>
        <row r="230">
          <cell r="A230" t="str">
            <v>gb13_fv215b</v>
          </cell>
          <cell r="B230">
            <v>10</v>
          </cell>
          <cell r="C230">
            <v>12</v>
          </cell>
        </row>
        <row r="231">
          <cell r="A231" t="str">
            <v>ch22_113</v>
          </cell>
          <cell r="B231">
            <v>10</v>
          </cell>
          <cell r="C231">
            <v>12</v>
          </cell>
        </row>
        <row r="232">
          <cell r="A232" t="str">
            <v>object263</v>
          </cell>
          <cell r="B232">
            <v>10</v>
          </cell>
          <cell r="C232">
            <v>12</v>
          </cell>
        </row>
        <row r="233">
          <cell r="A233" t="str">
            <v>object268</v>
          </cell>
          <cell r="B233">
            <v>10</v>
          </cell>
          <cell r="C233">
            <v>12</v>
          </cell>
        </row>
        <row r="234">
          <cell r="A234" t="str">
            <v>jagdpz_e100</v>
          </cell>
          <cell r="B234">
            <v>10</v>
          </cell>
          <cell r="C234">
            <v>12</v>
          </cell>
        </row>
        <row r="235">
          <cell r="A235" t="str">
            <v>t110e3</v>
          </cell>
          <cell r="B235">
            <v>10</v>
          </cell>
          <cell r="C235">
            <v>12</v>
          </cell>
        </row>
        <row r="236">
          <cell r="A236" t="str">
            <v>t110e4</v>
          </cell>
          <cell r="B236">
            <v>10</v>
          </cell>
          <cell r="C236">
            <v>12</v>
          </cell>
        </row>
        <row r="237">
          <cell r="A237" t="str">
            <v>amx_50fosh_155</v>
          </cell>
          <cell r="B237">
            <v>10</v>
          </cell>
          <cell r="C237">
            <v>12</v>
          </cell>
        </row>
        <row r="238">
          <cell r="A238" t="str">
            <v>bison_i</v>
          </cell>
          <cell r="B238">
            <v>3</v>
          </cell>
          <cell r="C238">
            <v>5</v>
          </cell>
        </row>
        <row r="239">
          <cell r="A239" t="str">
            <v>t2_lt</v>
          </cell>
          <cell r="B239">
            <v>2</v>
          </cell>
          <cell r="C239">
            <v>4</v>
          </cell>
        </row>
        <row r="240">
          <cell r="A240" t="str">
            <v>m3_stuart_ll</v>
          </cell>
          <cell r="B240">
            <v>3</v>
          </cell>
          <cell r="C240">
            <v>4</v>
          </cell>
        </row>
        <row r="241">
          <cell r="A241" t="str">
            <v>bt_sv</v>
          </cell>
          <cell r="B241">
            <v>3</v>
          </cell>
          <cell r="C241">
            <v>4</v>
          </cell>
        </row>
        <row r="242">
          <cell r="A242" t="str">
            <v>pzii_j</v>
          </cell>
          <cell r="B242">
            <v>3</v>
          </cell>
          <cell r="C242">
            <v>4</v>
          </cell>
        </row>
        <row r="243">
          <cell r="A243" t="str">
            <v>t_127</v>
          </cell>
          <cell r="B243">
            <v>3</v>
          </cell>
          <cell r="C243">
            <v>4</v>
          </cell>
        </row>
        <row r="244">
          <cell r="A244" t="str">
            <v>t_50</v>
          </cell>
          <cell r="B244">
            <v>5</v>
          </cell>
          <cell r="C244">
            <v>9</v>
          </cell>
        </row>
        <row r="245">
          <cell r="A245" t="str">
            <v>vk1602</v>
          </cell>
          <cell r="B245">
            <v>5</v>
          </cell>
          <cell r="C245">
            <v>9</v>
          </cell>
        </row>
        <row r="246">
          <cell r="A246" t="str">
            <v>valentine_ll</v>
          </cell>
          <cell r="B246">
            <v>4</v>
          </cell>
          <cell r="C246">
            <v>4</v>
          </cell>
        </row>
        <row r="247">
          <cell r="A247" t="str">
            <v>b_1bis_captured</v>
          </cell>
          <cell r="B247">
            <v>4</v>
          </cell>
          <cell r="C247">
            <v>4</v>
          </cell>
        </row>
        <row r="248">
          <cell r="A248" t="str">
            <v>amx40</v>
          </cell>
          <cell r="B248">
            <v>4</v>
          </cell>
          <cell r="C248">
            <v>6</v>
          </cell>
        </row>
        <row r="249">
          <cell r="A249" t="str">
            <v>gb04_valentine</v>
          </cell>
          <cell r="B249">
            <v>4</v>
          </cell>
          <cell r="C249">
            <v>6</v>
          </cell>
        </row>
        <row r="250">
          <cell r="A250" t="str">
            <v>gb60_covenanter</v>
          </cell>
          <cell r="B250">
            <v>4</v>
          </cell>
          <cell r="C250">
            <v>6</v>
          </cell>
        </row>
        <row r="251">
          <cell r="A251" t="str">
            <v>elc_amx</v>
          </cell>
          <cell r="B251">
            <v>6</v>
          </cell>
          <cell r="C251">
            <v>9</v>
          </cell>
        </row>
        <row r="252">
          <cell r="A252" t="str">
            <v>pziv_hydro</v>
          </cell>
          <cell r="B252">
            <v>5</v>
          </cell>
          <cell r="C252">
            <v>6</v>
          </cell>
        </row>
        <row r="253">
          <cell r="A253" t="str">
            <v>churchill_ll</v>
          </cell>
          <cell r="B253">
            <v>5</v>
          </cell>
          <cell r="C253">
            <v>6</v>
          </cell>
        </row>
        <row r="254">
          <cell r="A254" t="str">
            <v>matilda_ii_ll</v>
          </cell>
          <cell r="B254">
            <v>5</v>
          </cell>
          <cell r="C254">
            <v>6</v>
          </cell>
        </row>
        <row r="255">
          <cell r="A255" t="str">
            <v>t14</v>
          </cell>
          <cell r="B255">
            <v>5</v>
          </cell>
          <cell r="C255">
            <v>6</v>
          </cell>
        </row>
        <row r="256">
          <cell r="A256" t="str">
            <v>kv_220</v>
          </cell>
          <cell r="B256">
            <v>5</v>
          </cell>
          <cell r="C256">
            <v>6</v>
          </cell>
        </row>
        <row r="257">
          <cell r="A257" t="str">
            <v>kv_220_action</v>
          </cell>
          <cell r="B257">
            <v>5</v>
          </cell>
          <cell r="C257">
            <v>6</v>
          </cell>
        </row>
        <row r="258">
          <cell r="A258" t="str">
            <v>m4a2e4</v>
          </cell>
          <cell r="B258">
            <v>5</v>
          </cell>
          <cell r="C258">
            <v>6</v>
          </cell>
        </row>
        <row r="259">
          <cell r="A259" t="str">
            <v>gb68_matilda_black_prince</v>
          </cell>
          <cell r="B259">
            <v>5</v>
          </cell>
          <cell r="C259">
            <v>6</v>
          </cell>
        </row>
        <row r="260">
          <cell r="A260" t="str">
            <v>gb20_crusader</v>
          </cell>
          <cell r="B260">
            <v>5</v>
          </cell>
          <cell r="C260">
            <v>7</v>
          </cell>
        </row>
        <row r="261">
          <cell r="A261" t="str">
            <v>pzv_pziv</v>
          </cell>
          <cell r="B261">
            <v>6</v>
          </cell>
          <cell r="C261">
            <v>7</v>
          </cell>
        </row>
        <row r="262">
          <cell r="A262" t="str">
            <v>pzv_pziv_ausf_alfa</v>
          </cell>
          <cell r="B262">
            <v>6</v>
          </cell>
          <cell r="C262">
            <v>7</v>
          </cell>
        </row>
        <row r="263">
          <cell r="A263" t="str">
            <v>gb63_tog_ii</v>
          </cell>
          <cell r="B263">
            <v>6</v>
          </cell>
          <cell r="C263">
            <v>7</v>
          </cell>
        </row>
        <row r="264">
          <cell r="A264" t="str">
            <v>panther_m10</v>
          </cell>
          <cell r="B264">
            <v>7</v>
          </cell>
          <cell r="C264">
            <v>8</v>
          </cell>
        </row>
        <row r="265">
          <cell r="A265" t="str">
            <v>kv_5</v>
          </cell>
          <cell r="B265">
            <v>8</v>
          </cell>
          <cell r="C265">
            <v>9</v>
          </cell>
        </row>
        <row r="266">
          <cell r="A266" t="str">
            <v>object252</v>
          </cell>
          <cell r="B266">
            <v>8</v>
          </cell>
          <cell r="C266">
            <v>9</v>
          </cell>
        </row>
        <row r="267">
          <cell r="A267" t="str">
            <v>fcm_50t</v>
          </cell>
          <cell r="B267">
            <v>8</v>
          </cell>
          <cell r="C267">
            <v>9</v>
          </cell>
        </row>
        <row r="268">
          <cell r="A268" t="str">
            <v>t26_e4_superpershing</v>
          </cell>
          <cell r="B268">
            <v>8</v>
          </cell>
          <cell r="C268">
            <v>9</v>
          </cell>
        </row>
        <row r="269">
          <cell r="A269" t="str">
            <v>ch01_type59</v>
          </cell>
          <cell r="B269">
            <v>8</v>
          </cell>
          <cell r="C269">
            <v>9</v>
          </cell>
        </row>
        <row r="270">
          <cell r="A270" t="str">
            <v>ch01_type59_gold</v>
          </cell>
          <cell r="B270">
            <v>8</v>
          </cell>
          <cell r="C270">
            <v>9</v>
          </cell>
        </row>
        <row r="271">
          <cell r="A271" t="str">
            <v>jagdtiger_sdkfz_185</v>
          </cell>
          <cell r="B271">
            <v>8</v>
          </cell>
          <cell r="C271">
            <v>9</v>
          </cell>
        </row>
      </sheetData>
      <sheetData sheetId="1">
        <row r="1">
          <cell r="A1" t="str">
            <v>name</v>
          </cell>
          <cell r="B1" t="str">
            <v>level</v>
          </cell>
          <cell r="E1" t="str">
            <v>b</v>
          </cell>
          <cell r="F1" t="str">
            <v>w</v>
          </cell>
        </row>
        <row r="2">
          <cell r="A2" t="str">
            <v>pzvib_tiger_ii</v>
          </cell>
          <cell r="B2">
            <v>8</v>
          </cell>
          <cell r="E2">
            <v>172744842</v>
          </cell>
          <cell r="F2">
            <v>83708112</v>
          </cell>
        </row>
        <row r="3">
          <cell r="A3" t="str">
            <v>t110</v>
          </cell>
          <cell r="B3">
            <v>10</v>
          </cell>
          <cell r="E3">
            <v>69245068</v>
          </cell>
          <cell r="F3">
            <v>35604354</v>
          </cell>
        </row>
        <row r="4">
          <cell r="A4" t="str">
            <v>maus</v>
          </cell>
          <cell r="B4">
            <v>10</v>
          </cell>
          <cell r="E4">
            <v>24873173</v>
          </cell>
          <cell r="F4">
            <v>12616109</v>
          </cell>
        </row>
        <row r="5">
          <cell r="A5" t="str">
            <v>vk3601h</v>
          </cell>
          <cell r="B5">
            <v>6</v>
          </cell>
          <cell r="E5">
            <v>197962858</v>
          </cell>
          <cell r="F5">
            <v>100566238</v>
          </cell>
        </row>
        <row r="6">
          <cell r="A6" t="str">
            <v>g_e</v>
          </cell>
          <cell r="B6">
            <v>8</v>
          </cell>
          <cell r="E6">
            <v>31610283</v>
          </cell>
          <cell r="F6">
            <v>15562558</v>
          </cell>
        </row>
        <row r="7">
          <cell r="A7" t="str">
            <v>hummel</v>
          </cell>
          <cell r="B7">
            <v>5</v>
          </cell>
          <cell r="E7">
            <v>206043733</v>
          </cell>
          <cell r="F7">
            <v>101792647</v>
          </cell>
        </row>
        <row r="8">
          <cell r="A8" t="str">
            <v>g_tiger</v>
          </cell>
          <cell r="B8">
            <v>7</v>
          </cell>
          <cell r="E8">
            <v>81100788</v>
          </cell>
          <cell r="F8">
            <v>39373530</v>
          </cell>
        </row>
        <row r="9">
          <cell r="A9" t="str">
            <v>vk4502p</v>
          </cell>
          <cell r="B9">
            <v>9</v>
          </cell>
          <cell r="E9">
            <v>44309168</v>
          </cell>
          <cell r="F9">
            <v>21182082</v>
          </cell>
        </row>
        <row r="10">
          <cell r="A10" t="str">
            <v>e_100</v>
          </cell>
          <cell r="B10">
            <v>10</v>
          </cell>
          <cell r="E10">
            <v>46843036</v>
          </cell>
          <cell r="F10">
            <v>23101141</v>
          </cell>
        </row>
        <row r="11">
          <cell r="A11" t="str">
            <v>e_50</v>
          </cell>
          <cell r="B11">
            <v>9</v>
          </cell>
          <cell r="E11">
            <v>67861493</v>
          </cell>
          <cell r="F11">
            <v>34360063</v>
          </cell>
        </row>
        <row r="12">
          <cell r="A12" t="str">
            <v>t32</v>
          </cell>
          <cell r="B12">
            <v>8</v>
          </cell>
          <cell r="E12">
            <v>90400145</v>
          </cell>
          <cell r="F12">
            <v>45647138</v>
          </cell>
        </row>
        <row r="13">
          <cell r="A13" t="str">
            <v>panther_ii</v>
          </cell>
          <cell r="B13">
            <v>8</v>
          </cell>
          <cell r="E13">
            <v>60668444</v>
          </cell>
          <cell r="F13">
            <v>31182450</v>
          </cell>
        </row>
        <row r="14">
          <cell r="A14" t="str">
            <v>lorraine40t</v>
          </cell>
          <cell r="B14">
            <v>9</v>
          </cell>
          <cell r="E14">
            <v>90179381</v>
          </cell>
          <cell r="F14">
            <v>46260108</v>
          </cell>
        </row>
        <row r="15">
          <cell r="A15" t="str">
            <v>m46_patton</v>
          </cell>
          <cell r="B15">
            <v>9</v>
          </cell>
          <cell r="E15">
            <v>42278206</v>
          </cell>
          <cell r="F15">
            <v>21976455</v>
          </cell>
        </row>
        <row r="16">
          <cell r="A16" t="str">
            <v>ferdinand</v>
          </cell>
          <cell r="B16">
            <v>8</v>
          </cell>
          <cell r="E16">
            <v>77777215</v>
          </cell>
          <cell r="F16">
            <v>39602953</v>
          </cell>
        </row>
        <row r="17">
          <cell r="A17" t="str">
            <v>ch18_wz_120</v>
          </cell>
          <cell r="B17">
            <v>9</v>
          </cell>
          <cell r="E17">
            <v>3971</v>
          </cell>
          <cell r="F17">
            <v>2179</v>
          </cell>
        </row>
        <row r="18">
          <cell r="A18" t="str">
            <v>pzvi</v>
          </cell>
          <cell r="B18">
            <v>7</v>
          </cell>
          <cell r="E18">
            <v>188593437</v>
          </cell>
          <cell r="F18">
            <v>89827768</v>
          </cell>
        </row>
        <row r="19">
          <cell r="A19" t="str">
            <v>m40m43</v>
          </cell>
          <cell r="B19">
            <v>7</v>
          </cell>
          <cell r="E19">
            <v>43787785</v>
          </cell>
          <cell r="F19">
            <v>22012056</v>
          </cell>
        </row>
        <row r="20">
          <cell r="A20" t="str">
            <v>lowe</v>
          </cell>
          <cell r="B20">
            <v>8</v>
          </cell>
          <cell r="E20">
            <v>255186715</v>
          </cell>
          <cell r="F20">
            <v>123480327</v>
          </cell>
        </row>
        <row r="21">
          <cell r="A21" t="str">
            <v>amx_50_100</v>
          </cell>
          <cell r="B21">
            <v>8</v>
          </cell>
          <cell r="E21">
            <v>42732908</v>
          </cell>
          <cell r="F21">
            <v>22190718</v>
          </cell>
        </row>
        <row r="22">
          <cell r="A22" t="str">
            <v>is_3</v>
          </cell>
          <cell r="B22">
            <v>8</v>
          </cell>
          <cell r="E22">
            <v>419148684</v>
          </cell>
          <cell r="F22">
            <v>202567750</v>
          </cell>
        </row>
        <row r="23">
          <cell r="A23" t="str">
            <v>m103</v>
          </cell>
          <cell r="B23">
            <v>9</v>
          </cell>
          <cell r="E23">
            <v>95332316</v>
          </cell>
          <cell r="F23">
            <v>46353061</v>
          </cell>
        </row>
        <row r="24">
          <cell r="A24" t="str">
            <v>amx_50_120</v>
          </cell>
          <cell r="B24">
            <v>9</v>
          </cell>
          <cell r="E24">
            <v>29712212</v>
          </cell>
          <cell r="F24">
            <v>15259650</v>
          </cell>
        </row>
        <row r="25">
          <cell r="A25" t="str">
            <v>object_212</v>
          </cell>
          <cell r="B25">
            <v>7</v>
          </cell>
          <cell r="E25">
            <v>124557286</v>
          </cell>
          <cell r="F25">
            <v>61487638</v>
          </cell>
        </row>
        <row r="26">
          <cell r="A26" t="str">
            <v>g_panther</v>
          </cell>
          <cell r="B26">
            <v>6</v>
          </cell>
          <cell r="E26">
            <v>183309806</v>
          </cell>
          <cell r="F26">
            <v>91434303</v>
          </cell>
        </row>
        <row r="27">
          <cell r="A27" t="str">
            <v>jagdtiger</v>
          </cell>
          <cell r="B27">
            <v>9</v>
          </cell>
          <cell r="E27">
            <v>54042037</v>
          </cell>
          <cell r="F27">
            <v>27160648</v>
          </cell>
        </row>
        <row r="28">
          <cell r="A28" t="str">
            <v>t_54</v>
          </cell>
          <cell r="B28">
            <v>9</v>
          </cell>
          <cell r="E28">
            <v>221088093</v>
          </cell>
          <cell r="F28">
            <v>109280271</v>
          </cell>
        </row>
        <row r="29">
          <cell r="A29" t="str">
            <v>s_51</v>
          </cell>
          <cell r="B29">
            <v>6</v>
          </cell>
          <cell r="E29">
            <v>119038237</v>
          </cell>
          <cell r="F29">
            <v>58100357</v>
          </cell>
        </row>
        <row r="30">
          <cell r="A30" t="str">
            <v>m6a2e1</v>
          </cell>
          <cell r="B30">
            <v>8</v>
          </cell>
          <cell r="E30">
            <v>5021629</v>
          </cell>
          <cell r="F30">
            <v>2479751</v>
          </cell>
        </row>
        <row r="31">
          <cell r="A31" t="str">
            <v>vk3002db</v>
          </cell>
          <cell r="B31">
            <v>7</v>
          </cell>
          <cell r="E31">
            <v>32167479</v>
          </cell>
          <cell r="F31">
            <v>16111091</v>
          </cell>
        </row>
        <row r="32">
          <cell r="A32" t="str">
            <v>m12</v>
          </cell>
          <cell r="B32">
            <v>6</v>
          </cell>
          <cell r="E32">
            <v>48405333</v>
          </cell>
          <cell r="F32">
            <v>23898622</v>
          </cell>
        </row>
        <row r="33">
          <cell r="A33" t="str">
            <v>kv1</v>
          </cell>
          <cell r="B33">
            <v>5</v>
          </cell>
          <cell r="E33">
            <v>648311807</v>
          </cell>
          <cell r="F33">
            <v>318461350</v>
          </cell>
        </row>
        <row r="34">
          <cell r="A34" t="str">
            <v>jagdpanther</v>
          </cell>
          <cell r="B34">
            <v>7</v>
          </cell>
          <cell r="E34">
            <v>94974751</v>
          </cell>
          <cell r="F34">
            <v>48783049</v>
          </cell>
        </row>
        <row r="35">
          <cell r="A35" t="str">
            <v>m41</v>
          </cell>
          <cell r="B35">
            <v>5</v>
          </cell>
          <cell r="E35">
            <v>71008087</v>
          </cell>
          <cell r="F35">
            <v>35128143</v>
          </cell>
        </row>
        <row r="36">
          <cell r="A36" t="str">
            <v>pershing</v>
          </cell>
          <cell r="B36">
            <v>8</v>
          </cell>
          <cell r="E36">
            <v>44937073</v>
          </cell>
          <cell r="F36">
            <v>23690420</v>
          </cell>
        </row>
        <row r="37">
          <cell r="A37" t="str">
            <v>t30</v>
          </cell>
          <cell r="B37">
            <v>9</v>
          </cell>
          <cell r="E37">
            <v>27837536</v>
          </cell>
          <cell r="F37">
            <v>14163743</v>
          </cell>
        </row>
        <row r="38">
          <cell r="A38" t="str">
            <v>vk1602</v>
          </cell>
          <cell r="B38">
            <v>4</v>
          </cell>
          <cell r="E38">
            <v>58451794</v>
          </cell>
          <cell r="F38">
            <v>29718186</v>
          </cell>
        </row>
        <row r="39">
          <cell r="A39" t="str">
            <v>is8</v>
          </cell>
          <cell r="B39">
            <v>9</v>
          </cell>
          <cell r="E39">
            <v>302605754</v>
          </cell>
          <cell r="F39">
            <v>145764627</v>
          </cell>
        </row>
        <row r="40">
          <cell r="A40" t="str">
            <v>e_75</v>
          </cell>
          <cell r="B40">
            <v>9</v>
          </cell>
          <cell r="E40">
            <v>119495947</v>
          </cell>
          <cell r="F40">
            <v>59327036</v>
          </cell>
        </row>
        <row r="41">
          <cell r="A41" t="str">
            <v>t28</v>
          </cell>
          <cell r="B41">
            <v>8</v>
          </cell>
          <cell r="E41">
            <v>20828902</v>
          </cell>
          <cell r="F41">
            <v>10310712</v>
          </cell>
        </row>
        <row r="42">
          <cell r="A42" t="str">
            <v>t_44</v>
          </cell>
          <cell r="B42">
            <v>8</v>
          </cell>
          <cell r="E42">
            <v>216435864</v>
          </cell>
          <cell r="F42">
            <v>107672837</v>
          </cell>
        </row>
        <row r="43">
          <cell r="A43" t="str">
            <v>amx_13_90</v>
          </cell>
          <cell r="B43">
            <v>8</v>
          </cell>
          <cell r="E43">
            <v>131326101</v>
          </cell>
          <cell r="F43">
            <v>67605813</v>
          </cell>
        </row>
        <row r="44">
          <cell r="A44" t="str">
            <v>amx_ac_mle1948</v>
          </cell>
          <cell r="B44">
            <v>8</v>
          </cell>
          <cell r="E44">
            <v>8206353</v>
          </cell>
          <cell r="F44">
            <v>4314228</v>
          </cell>
        </row>
        <row r="45">
          <cell r="A45" t="str">
            <v>t95</v>
          </cell>
          <cell r="B45">
            <v>9</v>
          </cell>
          <cell r="E45">
            <v>18461293</v>
          </cell>
          <cell r="F45">
            <v>9230047</v>
          </cell>
        </row>
        <row r="46">
          <cell r="A46" t="str">
            <v>lorraine155_51</v>
          </cell>
          <cell r="B46">
            <v>7</v>
          </cell>
          <cell r="E46">
            <v>23551597</v>
          </cell>
          <cell r="F46">
            <v>11967355</v>
          </cell>
        </row>
        <row r="47">
          <cell r="A47" t="str">
            <v>t29</v>
          </cell>
          <cell r="B47">
            <v>7</v>
          </cell>
          <cell r="E47">
            <v>149846613</v>
          </cell>
          <cell r="F47">
            <v>75248798</v>
          </cell>
        </row>
        <row r="48">
          <cell r="A48" t="str">
            <v>isu_152</v>
          </cell>
          <cell r="B48">
            <v>8</v>
          </cell>
          <cell r="E48">
            <v>124598881</v>
          </cell>
          <cell r="F48">
            <v>60960076</v>
          </cell>
        </row>
        <row r="49">
          <cell r="A49" t="str">
            <v>amx50_foch</v>
          </cell>
          <cell r="B49">
            <v>9</v>
          </cell>
          <cell r="E49">
            <v>4365019</v>
          </cell>
          <cell r="F49">
            <v>2338321</v>
          </cell>
        </row>
        <row r="50">
          <cell r="A50" t="str">
            <v>kv4</v>
          </cell>
          <cell r="B50">
            <v>8</v>
          </cell>
          <cell r="E50">
            <v>44791018</v>
          </cell>
          <cell r="F50">
            <v>21369754</v>
          </cell>
        </row>
        <row r="51">
          <cell r="A51" t="str">
            <v>pziv</v>
          </cell>
          <cell r="B51">
            <v>5</v>
          </cell>
          <cell r="E51">
            <v>248366507</v>
          </cell>
          <cell r="F51">
            <v>123329059</v>
          </cell>
        </row>
        <row r="52">
          <cell r="A52" t="str">
            <v>grille</v>
          </cell>
          <cell r="B52">
            <v>4</v>
          </cell>
          <cell r="E52">
            <v>147627660</v>
          </cell>
          <cell r="F52">
            <v>73504280</v>
          </cell>
        </row>
        <row r="53">
          <cell r="A53" t="str">
            <v>arl_44</v>
          </cell>
          <cell r="B53">
            <v>6</v>
          </cell>
          <cell r="E53">
            <v>56045635</v>
          </cell>
          <cell r="F53">
            <v>27642704</v>
          </cell>
        </row>
        <row r="54">
          <cell r="A54" t="str">
            <v>t20</v>
          </cell>
          <cell r="B54">
            <v>7</v>
          </cell>
          <cell r="E54">
            <v>50581409</v>
          </cell>
          <cell r="F54">
            <v>26179366</v>
          </cell>
        </row>
        <row r="55">
          <cell r="A55" t="str">
            <v>lorraine155_50</v>
          </cell>
          <cell r="B55">
            <v>6</v>
          </cell>
          <cell r="E55">
            <v>40960901</v>
          </cell>
          <cell r="F55">
            <v>20800824</v>
          </cell>
        </row>
        <row r="56">
          <cell r="A56" t="str">
            <v>vk3001p</v>
          </cell>
          <cell r="B56">
            <v>6</v>
          </cell>
          <cell r="E56">
            <v>85901093</v>
          </cell>
          <cell r="F56">
            <v>42069102</v>
          </cell>
        </row>
        <row r="57">
          <cell r="A57" t="str">
            <v>m4a3e8_sherman</v>
          </cell>
          <cell r="B57">
            <v>6</v>
          </cell>
          <cell r="E57">
            <v>56931537</v>
          </cell>
          <cell r="F57">
            <v>28577674</v>
          </cell>
        </row>
        <row r="58">
          <cell r="A58" t="str">
            <v>t_43</v>
          </cell>
          <cell r="B58">
            <v>7</v>
          </cell>
          <cell r="E58">
            <v>187290790</v>
          </cell>
          <cell r="F58">
            <v>92000374</v>
          </cell>
        </row>
        <row r="59">
          <cell r="A59" t="str">
            <v>t150</v>
          </cell>
          <cell r="B59">
            <v>6</v>
          </cell>
          <cell r="E59">
            <v>213374244</v>
          </cell>
          <cell r="F59">
            <v>101350598</v>
          </cell>
        </row>
        <row r="60">
          <cell r="A60" t="str">
            <v>kv_1s</v>
          </cell>
          <cell r="B60">
            <v>6</v>
          </cell>
          <cell r="E60">
            <v>323421121</v>
          </cell>
          <cell r="F60">
            <v>157420709</v>
          </cell>
        </row>
        <row r="61">
          <cell r="A61" t="str">
            <v>jagdpziv</v>
          </cell>
          <cell r="B61">
            <v>6</v>
          </cell>
          <cell r="E61">
            <v>87993291</v>
          </cell>
          <cell r="F61">
            <v>43493820</v>
          </cell>
        </row>
        <row r="62">
          <cell r="A62" t="str">
            <v>bison_i</v>
          </cell>
          <cell r="B62">
            <v>2</v>
          </cell>
          <cell r="E62">
            <v>21595884</v>
          </cell>
          <cell r="F62">
            <v>10346472</v>
          </cell>
        </row>
        <row r="63">
          <cell r="A63" t="str">
            <v>h39_captured</v>
          </cell>
          <cell r="B63">
            <v>2</v>
          </cell>
          <cell r="E63">
            <v>9965106</v>
          </cell>
          <cell r="F63">
            <v>5626001</v>
          </cell>
        </row>
        <row r="64">
          <cell r="A64" t="str">
            <v>su_8</v>
          </cell>
          <cell r="B64">
            <v>5</v>
          </cell>
          <cell r="E64">
            <v>174821480</v>
          </cell>
          <cell r="F64">
            <v>85984961</v>
          </cell>
        </row>
        <row r="65">
          <cell r="A65" t="str">
            <v>t_50</v>
          </cell>
          <cell r="B65">
            <v>4</v>
          </cell>
          <cell r="E65">
            <v>241918352</v>
          </cell>
          <cell r="F65">
            <v>121583082</v>
          </cell>
        </row>
        <row r="66">
          <cell r="A66" t="str">
            <v>t2_lt</v>
          </cell>
          <cell r="B66">
            <v>2</v>
          </cell>
          <cell r="E66">
            <v>19546849</v>
          </cell>
          <cell r="F66">
            <v>10608871</v>
          </cell>
        </row>
        <row r="67">
          <cell r="A67" t="str">
            <v>pz35t</v>
          </cell>
          <cell r="B67">
            <v>2</v>
          </cell>
          <cell r="E67">
            <v>51410166</v>
          </cell>
          <cell r="F67">
            <v>25471335</v>
          </cell>
        </row>
        <row r="68">
          <cell r="A68" t="str">
            <v>is_7</v>
          </cell>
          <cell r="B68">
            <v>10</v>
          </cell>
          <cell r="E68">
            <v>156063808</v>
          </cell>
          <cell r="F68">
            <v>76127821</v>
          </cell>
        </row>
        <row r="69">
          <cell r="A69" t="str">
            <v>kv_5</v>
          </cell>
          <cell r="B69">
            <v>8</v>
          </cell>
          <cell r="E69">
            <v>195054817</v>
          </cell>
          <cell r="F69">
            <v>93588094</v>
          </cell>
        </row>
        <row r="70">
          <cell r="A70" t="str">
            <v>a_32</v>
          </cell>
          <cell r="B70">
            <v>4</v>
          </cell>
          <cell r="E70">
            <v>1082564</v>
          </cell>
          <cell r="F70">
            <v>592005</v>
          </cell>
        </row>
        <row r="71">
          <cell r="A71" t="str">
            <v>ch01_type59</v>
          </cell>
          <cell r="B71">
            <v>8</v>
          </cell>
          <cell r="E71">
            <v>293716037</v>
          </cell>
          <cell r="F71">
            <v>151220810</v>
          </cell>
        </row>
        <row r="72">
          <cell r="A72" t="str">
            <v>churchill_ll</v>
          </cell>
          <cell r="B72">
            <v>5</v>
          </cell>
          <cell r="E72">
            <v>62150433</v>
          </cell>
          <cell r="F72">
            <v>30409765</v>
          </cell>
        </row>
        <row r="73">
          <cell r="A73" t="str">
            <v>is</v>
          </cell>
          <cell r="B73">
            <v>7</v>
          </cell>
          <cell r="E73">
            <v>385717477</v>
          </cell>
          <cell r="F73">
            <v>183481485</v>
          </cell>
        </row>
        <row r="74">
          <cell r="A74" t="str">
            <v>bat_chatillon25t</v>
          </cell>
          <cell r="B74">
            <v>10</v>
          </cell>
          <cell r="E74">
            <v>70233730</v>
          </cell>
          <cell r="F74">
            <v>36018123</v>
          </cell>
        </row>
        <row r="75">
          <cell r="A75" t="str">
            <v>matilda_ii_ll</v>
          </cell>
          <cell r="B75">
            <v>5</v>
          </cell>
          <cell r="E75">
            <v>14396260</v>
          </cell>
          <cell r="F75">
            <v>7298795</v>
          </cell>
        </row>
        <row r="76">
          <cell r="A76" t="str">
            <v>t_34_85</v>
          </cell>
          <cell r="B76">
            <v>6</v>
          </cell>
          <cell r="E76">
            <v>436297158</v>
          </cell>
          <cell r="F76">
            <v>214106870</v>
          </cell>
        </row>
        <row r="77">
          <cell r="A77" t="str">
            <v>t_34</v>
          </cell>
          <cell r="B77">
            <v>5</v>
          </cell>
          <cell r="E77">
            <v>298135834</v>
          </cell>
          <cell r="F77">
            <v>143286117</v>
          </cell>
        </row>
        <row r="78">
          <cell r="A78" t="str">
            <v>ms_1</v>
          </cell>
          <cell r="B78">
            <v>1</v>
          </cell>
          <cell r="E78">
            <v>90036794</v>
          </cell>
          <cell r="F78">
            <v>45280250</v>
          </cell>
        </row>
        <row r="79">
          <cell r="A79" t="str">
            <v>pzv_pziv_ausf_alfa</v>
          </cell>
          <cell r="B79">
            <v>6</v>
          </cell>
          <cell r="E79">
            <v>30036</v>
          </cell>
          <cell r="F79">
            <v>15426</v>
          </cell>
        </row>
        <row r="80">
          <cell r="A80" t="str">
            <v>kv_220</v>
          </cell>
          <cell r="B80">
            <v>5</v>
          </cell>
          <cell r="E80">
            <v>2280210</v>
          </cell>
          <cell r="F80">
            <v>1172324</v>
          </cell>
        </row>
        <row r="81">
          <cell r="A81" t="str">
            <v>f10_amx_50b</v>
          </cell>
          <cell r="B81">
            <v>10</v>
          </cell>
          <cell r="E81">
            <v>12939536</v>
          </cell>
          <cell r="F81">
            <v>6499711</v>
          </cell>
        </row>
        <row r="82">
          <cell r="A82" t="str">
            <v>object252</v>
          </cell>
          <cell r="B82">
            <v>8</v>
          </cell>
          <cell r="E82">
            <v>23881875</v>
          </cell>
          <cell r="F82">
            <v>11441436</v>
          </cell>
        </row>
        <row r="83">
          <cell r="A83" t="str">
            <v>t62a</v>
          </cell>
          <cell r="B83">
            <v>10</v>
          </cell>
          <cell r="E83">
            <v>27767906</v>
          </cell>
          <cell r="F83">
            <v>13756453</v>
          </cell>
        </row>
        <row r="84">
          <cell r="A84" t="str">
            <v>su_26</v>
          </cell>
          <cell r="B84">
            <v>3</v>
          </cell>
          <cell r="E84">
            <v>191909538</v>
          </cell>
          <cell r="F84">
            <v>97985567</v>
          </cell>
        </row>
        <row r="85">
          <cell r="A85" t="str">
            <v>object_704</v>
          </cell>
          <cell r="B85">
            <v>9</v>
          </cell>
          <cell r="E85">
            <v>115446771</v>
          </cell>
          <cell r="F85">
            <v>58605685</v>
          </cell>
        </row>
        <row r="86">
          <cell r="A86" t="str">
            <v>amx_13_75</v>
          </cell>
          <cell r="B86">
            <v>7</v>
          </cell>
          <cell r="E86">
            <v>118487930</v>
          </cell>
          <cell r="F86">
            <v>60085106</v>
          </cell>
        </row>
        <row r="87">
          <cell r="A87" t="str">
            <v>t_28</v>
          </cell>
          <cell r="B87">
            <v>4</v>
          </cell>
          <cell r="E87">
            <v>247788750</v>
          </cell>
          <cell r="F87">
            <v>119687845</v>
          </cell>
        </row>
        <row r="88">
          <cell r="A88" t="str">
            <v>t14</v>
          </cell>
          <cell r="B88">
            <v>5</v>
          </cell>
          <cell r="E88">
            <v>19231242</v>
          </cell>
          <cell r="F88">
            <v>9363563</v>
          </cell>
        </row>
        <row r="89">
          <cell r="A89" t="str">
            <v>t_26</v>
          </cell>
          <cell r="B89">
            <v>2</v>
          </cell>
          <cell r="E89">
            <v>71985924</v>
          </cell>
          <cell r="F89">
            <v>34834656</v>
          </cell>
        </row>
        <row r="90">
          <cell r="A90" t="str">
            <v>gb68_matilda_black_prince</v>
          </cell>
          <cell r="B90">
            <v>5</v>
          </cell>
          <cell r="E90">
            <v>923278</v>
          </cell>
          <cell r="F90">
            <v>481120</v>
          </cell>
        </row>
        <row r="91">
          <cell r="A91" t="str">
            <v>ch02_type62</v>
          </cell>
          <cell r="B91">
            <v>7</v>
          </cell>
          <cell r="E91">
            <v>4453804</v>
          </cell>
          <cell r="F91">
            <v>2309373</v>
          </cell>
        </row>
        <row r="92">
          <cell r="A92" t="str">
            <v>t34_hvy</v>
          </cell>
          <cell r="B92">
            <v>8</v>
          </cell>
          <cell r="E92">
            <v>140503908</v>
          </cell>
          <cell r="F92">
            <v>69778573</v>
          </cell>
        </row>
        <row r="93">
          <cell r="A93" t="str">
            <v>amx_m4_1945</v>
          </cell>
          <cell r="B93">
            <v>7</v>
          </cell>
          <cell r="E93">
            <v>34360165</v>
          </cell>
          <cell r="F93">
            <v>16905579</v>
          </cell>
        </row>
        <row r="94">
          <cell r="A94" t="str">
            <v>object_261</v>
          </cell>
          <cell r="B94">
            <v>8</v>
          </cell>
          <cell r="E94">
            <v>69023968</v>
          </cell>
          <cell r="F94">
            <v>33804811</v>
          </cell>
        </row>
        <row r="95">
          <cell r="A95" t="str">
            <v>m4a2e4</v>
          </cell>
          <cell r="B95">
            <v>5</v>
          </cell>
          <cell r="E95">
            <v>3539700</v>
          </cell>
          <cell r="F95">
            <v>1756826</v>
          </cell>
        </row>
        <row r="96">
          <cell r="A96" t="str">
            <v>t92</v>
          </cell>
          <cell r="B96">
            <v>8</v>
          </cell>
          <cell r="E96">
            <v>16999722</v>
          </cell>
          <cell r="F96">
            <v>8302244</v>
          </cell>
        </row>
        <row r="97">
          <cell r="A97" t="str">
            <v>m24_chaffee</v>
          </cell>
          <cell r="B97">
            <v>5</v>
          </cell>
          <cell r="E97">
            <v>16016643</v>
          </cell>
          <cell r="F97">
            <v>8531652</v>
          </cell>
        </row>
        <row r="98">
          <cell r="A98" t="str">
            <v>amx_12t</v>
          </cell>
          <cell r="B98">
            <v>6</v>
          </cell>
          <cell r="E98">
            <v>110570769</v>
          </cell>
          <cell r="F98">
            <v>54571713</v>
          </cell>
        </row>
        <row r="99">
          <cell r="A99" t="str">
            <v>t_50_2</v>
          </cell>
          <cell r="B99">
            <v>5</v>
          </cell>
          <cell r="E99">
            <v>129670035</v>
          </cell>
          <cell r="F99">
            <v>67448637</v>
          </cell>
        </row>
        <row r="100">
          <cell r="A100" t="str">
            <v>vk2801</v>
          </cell>
          <cell r="B100">
            <v>5</v>
          </cell>
          <cell r="E100">
            <v>20002788</v>
          </cell>
          <cell r="F100">
            <v>10430106</v>
          </cell>
        </row>
        <row r="101">
          <cell r="A101" t="str">
            <v>m5_stuart</v>
          </cell>
          <cell r="B101">
            <v>4</v>
          </cell>
          <cell r="E101">
            <v>37662697</v>
          </cell>
          <cell r="F101">
            <v>18640527</v>
          </cell>
        </row>
        <row r="102">
          <cell r="A102" t="str">
            <v>pziii</v>
          </cell>
          <cell r="B102">
            <v>4</v>
          </cell>
          <cell r="E102">
            <v>86063206</v>
          </cell>
          <cell r="F102">
            <v>42224797</v>
          </cell>
        </row>
        <row r="103">
          <cell r="A103" t="str">
            <v>vk4502a</v>
          </cell>
          <cell r="B103">
            <v>8</v>
          </cell>
          <cell r="E103">
            <v>39320492</v>
          </cell>
          <cell r="F103">
            <v>19399743</v>
          </cell>
        </row>
        <row r="104">
          <cell r="A104" t="str">
            <v>a_20</v>
          </cell>
          <cell r="B104">
            <v>4</v>
          </cell>
          <cell r="E104">
            <v>162158119</v>
          </cell>
          <cell r="F104">
            <v>76512808</v>
          </cell>
        </row>
        <row r="105">
          <cell r="A105" t="str">
            <v>jagdtiger_sdkfz_185</v>
          </cell>
          <cell r="B105">
            <v>8</v>
          </cell>
          <cell r="E105">
            <v>15278396</v>
          </cell>
          <cell r="F105">
            <v>7586412</v>
          </cell>
        </row>
        <row r="106">
          <cell r="A106" t="str">
            <v>su122_44</v>
          </cell>
          <cell r="B106">
            <v>7</v>
          </cell>
          <cell r="E106">
            <v>10607443</v>
          </cell>
          <cell r="F106">
            <v>5378796</v>
          </cell>
        </row>
        <row r="107">
          <cell r="A107" t="str">
            <v>ram_ii</v>
          </cell>
          <cell r="B107">
            <v>5</v>
          </cell>
          <cell r="E107">
            <v>4814699</v>
          </cell>
          <cell r="F107">
            <v>2504189</v>
          </cell>
        </row>
        <row r="108">
          <cell r="A108" t="str">
            <v>t110e4</v>
          </cell>
          <cell r="B108">
            <v>10</v>
          </cell>
          <cell r="E108">
            <v>8852606</v>
          </cell>
          <cell r="F108">
            <v>4530092</v>
          </cell>
        </row>
        <row r="109">
          <cell r="A109" t="str">
            <v>pzv_pziv</v>
          </cell>
          <cell r="B109">
            <v>6</v>
          </cell>
          <cell r="E109">
            <v>1001076</v>
          </cell>
          <cell r="F109">
            <v>497427</v>
          </cell>
        </row>
        <row r="110">
          <cell r="A110" t="str">
            <v>su_85</v>
          </cell>
          <cell r="B110">
            <v>5</v>
          </cell>
          <cell r="E110">
            <v>221700199</v>
          </cell>
          <cell r="F110">
            <v>110061205</v>
          </cell>
        </row>
        <row r="111">
          <cell r="A111" t="str">
            <v>su_152</v>
          </cell>
          <cell r="B111">
            <v>7</v>
          </cell>
          <cell r="E111">
            <v>144248634</v>
          </cell>
          <cell r="F111">
            <v>72064454</v>
          </cell>
        </row>
        <row r="112">
          <cell r="A112" t="str">
            <v>su_101</v>
          </cell>
          <cell r="B112">
            <v>8</v>
          </cell>
          <cell r="E112">
            <v>6005856</v>
          </cell>
          <cell r="F112">
            <v>2841185</v>
          </cell>
        </row>
        <row r="113">
          <cell r="A113" t="str">
            <v>t26_e4_superpershing</v>
          </cell>
          <cell r="B113">
            <v>8</v>
          </cell>
          <cell r="E113">
            <v>66263895</v>
          </cell>
          <cell r="F113">
            <v>32497336</v>
          </cell>
        </row>
        <row r="114">
          <cell r="A114" t="str">
            <v>m4_sherman</v>
          </cell>
          <cell r="B114">
            <v>5</v>
          </cell>
          <cell r="E114">
            <v>49494005</v>
          </cell>
          <cell r="F114">
            <v>25186915</v>
          </cell>
        </row>
        <row r="115">
          <cell r="A115" t="str">
            <v>su_100</v>
          </cell>
          <cell r="B115">
            <v>6</v>
          </cell>
          <cell r="E115">
            <v>180593812</v>
          </cell>
          <cell r="F115">
            <v>90658223</v>
          </cell>
        </row>
        <row r="116">
          <cell r="A116" t="str">
            <v>kv_13</v>
          </cell>
          <cell r="B116">
            <v>7</v>
          </cell>
          <cell r="E116">
            <v>60315910</v>
          </cell>
          <cell r="F116">
            <v>29256707</v>
          </cell>
        </row>
        <row r="117">
          <cell r="A117" t="str">
            <v>m48a1</v>
          </cell>
          <cell r="B117">
            <v>10</v>
          </cell>
          <cell r="E117">
            <v>7432922</v>
          </cell>
          <cell r="F117">
            <v>3995697</v>
          </cell>
        </row>
        <row r="118">
          <cell r="A118" t="str">
            <v>amx_13f3am</v>
          </cell>
          <cell r="B118">
            <v>5</v>
          </cell>
          <cell r="E118">
            <v>48340117</v>
          </cell>
          <cell r="F118">
            <v>24992936</v>
          </cell>
        </row>
        <row r="119">
          <cell r="A119" t="str">
            <v>su_5</v>
          </cell>
          <cell r="B119">
            <v>4</v>
          </cell>
          <cell r="E119">
            <v>142459147</v>
          </cell>
          <cell r="F119">
            <v>69228939</v>
          </cell>
        </row>
        <row r="120">
          <cell r="A120" t="str">
            <v>pzvi_tiger_p</v>
          </cell>
          <cell r="B120">
            <v>7</v>
          </cell>
          <cell r="E120">
            <v>72763841</v>
          </cell>
          <cell r="F120">
            <v>36460870</v>
          </cell>
        </row>
        <row r="121">
          <cell r="A121" t="str">
            <v>is_4</v>
          </cell>
          <cell r="B121">
            <v>10</v>
          </cell>
          <cell r="E121">
            <v>50106750</v>
          </cell>
          <cell r="F121">
            <v>23949193</v>
          </cell>
        </row>
        <row r="122">
          <cell r="A122" t="str">
            <v>t25_at</v>
          </cell>
          <cell r="B122">
            <v>7</v>
          </cell>
          <cell r="E122">
            <v>32714378</v>
          </cell>
          <cell r="F122">
            <v>16893238</v>
          </cell>
        </row>
        <row r="123">
          <cell r="A123" t="str">
            <v>t_25</v>
          </cell>
          <cell r="B123">
            <v>5</v>
          </cell>
          <cell r="E123">
            <v>21706518</v>
          </cell>
          <cell r="F123">
            <v>11254320</v>
          </cell>
        </row>
        <row r="124">
          <cell r="A124" t="str">
            <v>su100m1</v>
          </cell>
          <cell r="B124">
            <v>7</v>
          </cell>
          <cell r="E124">
            <v>14291530</v>
          </cell>
          <cell r="F124">
            <v>7118486</v>
          </cell>
        </row>
        <row r="125">
          <cell r="A125" t="str">
            <v>pzv</v>
          </cell>
          <cell r="B125">
            <v>7</v>
          </cell>
          <cell r="E125">
            <v>66329917</v>
          </cell>
          <cell r="F125">
            <v>33815985</v>
          </cell>
        </row>
        <row r="126">
          <cell r="A126" t="str">
            <v>fcm_50t</v>
          </cell>
          <cell r="B126">
            <v>8</v>
          </cell>
          <cell r="E126">
            <v>1995435</v>
          </cell>
          <cell r="F126">
            <v>989591</v>
          </cell>
        </row>
        <row r="127">
          <cell r="A127" t="str">
            <v>su122_54</v>
          </cell>
          <cell r="B127">
            <v>9</v>
          </cell>
          <cell r="E127">
            <v>2337592</v>
          </cell>
          <cell r="F127">
            <v>1145047</v>
          </cell>
        </row>
        <row r="128">
          <cell r="A128" t="str">
            <v>bat_chatillon155</v>
          </cell>
          <cell r="B128">
            <v>8</v>
          </cell>
          <cell r="E128">
            <v>13318737</v>
          </cell>
          <cell r="F128">
            <v>6821737</v>
          </cell>
        </row>
        <row r="129">
          <cell r="A129" t="str">
            <v>e50_ausf_m</v>
          </cell>
          <cell r="B129">
            <v>10</v>
          </cell>
          <cell r="E129">
            <v>7826337</v>
          </cell>
          <cell r="F129">
            <v>3971929</v>
          </cell>
        </row>
        <row r="130">
          <cell r="A130" t="str">
            <v>gb71_at_15a</v>
          </cell>
          <cell r="B130">
            <v>7</v>
          </cell>
          <cell r="E130">
            <v>830186</v>
          </cell>
          <cell r="F130">
            <v>417574</v>
          </cell>
        </row>
        <row r="131">
          <cell r="A131" t="str">
            <v>stugiii</v>
          </cell>
          <cell r="B131">
            <v>5</v>
          </cell>
          <cell r="E131">
            <v>135993528</v>
          </cell>
          <cell r="F131">
            <v>67352278</v>
          </cell>
        </row>
        <row r="132">
          <cell r="A132" t="str">
            <v>t_46</v>
          </cell>
          <cell r="B132">
            <v>3</v>
          </cell>
          <cell r="E132">
            <v>152870637</v>
          </cell>
          <cell r="F132">
            <v>73468782</v>
          </cell>
        </row>
        <row r="133">
          <cell r="A133" t="str">
            <v>m2_lt</v>
          </cell>
          <cell r="B133">
            <v>2</v>
          </cell>
          <cell r="E133">
            <v>33003467</v>
          </cell>
          <cell r="F133">
            <v>16773672</v>
          </cell>
        </row>
        <row r="134">
          <cell r="A134" t="str">
            <v>m3_stuart</v>
          </cell>
          <cell r="B134">
            <v>3</v>
          </cell>
          <cell r="E134">
            <v>19476931</v>
          </cell>
          <cell r="F134">
            <v>9542293</v>
          </cell>
        </row>
        <row r="135">
          <cell r="A135" t="str">
            <v>amx_ac_mle1946</v>
          </cell>
          <cell r="B135">
            <v>7</v>
          </cell>
          <cell r="E135">
            <v>10099615</v>
          </cell>
          <cell r="F135">
            <v>5312246</v>
          </cell>
        </row>
        <row r="136">
          <cell r="A136" t="str">
            <v>gb22_comet</v>
          </cell>
          <cell r="B136">
            <v>7</v>
          </cell>
          <cell r="E136">
            <v>6551443</v>
          </cell>
          <cell r="F136">
            <v>3382431</v>
          </cell>
        </row>
        <row r="137">
          <cell r="A137" t="str">
            <v>t25_2</v>
          </cell>
          <cell r="B137">
            <v>7</v>
          </cell>
          <cell r="E137">
            <v>42002756</v>
          </cell>
          <cell r="F137">
            <v>21049837</v>
          </cell>
        </row>
        <row r="138">
          <cell r="A138" t="str">
            <v>fcm_36pak40</v>
          </cell>
          <cell r="B138">
            <v>3</v>
          </cell>
          <cell r="E138">
            <v>2691197</v>
          </cell>
          <cell r="F138">
            <v>1639516</v>
          </cell>
        </row>
        <row r="139">
          <cell r="A139" t="str">
            <v>bt_7</v>
          </cell>
          <cell r="B139">
            <v>3</v>
          </cell>
          <cell r="E139">
            <v>123522037</v>
          </cell>
          <cell r="F139">
            <v>58365077</v>
          </cell>
        </row>
        <row r="140">
          <cell r="A140" t="str">
            <v>pzii_luchs</v>
          </cell>
          <cell r="B140">
            <v>3</v>
          </cell>
          <cell r="E140">
            <v>29169353</v>
          </cell>
          <cell r="F140">
            <v>14770063</v>
          </cell>
        </row>
        <row r="141">
          <cell r="A141" t="str">
            <v>dickermax</v>
          </cell>
          <cell r="B141">
            <v>6</v>
          </cell>
          <cell r="E141">
            <v>11205978</v>
          </cell>
          <cell r="F141">
            <v>5747581</v>
          </cell>
        </row>
        <row r="142">
          <cell r="A142" t="str">
            <v>_105_lefh18b2</v>
          </cell>
          <cell r="B142">
            <v>4</v>
          </cell>
          <cell r="E142">
            <v>5682624</v>
          </cell>
          <cell r="F142">
            <v>2905774</v>
          </cell>
        </row>
        <row r="143">
          <cell r="A143" t="str">
            <v>m36_slagger</v>
          </cell>
          <cell r="B143">
            <v>6</v>
          </cell>
          <cell r="E143">
            <v>37471953</v>
          </cell>
          <cell r="F143">
            <v>18991621</v>
          </cell>
        </row>
        <row r="144">
          <cell r="A144" t="str">
            <v>pzii</v>
          </cell>
          <cell r="B144">
            <v>2</v>
          </cell>
          <cell r="E144">
            <v>48777595</v>
          </cell>
          <cell r="F144">
            <v>24098045</v>
          </cell>
        </row>
        <row r="145">
          <cell r="A145" t="str">
            <v>pziii_iv</v>
          </cell>
          <cell r="B145">
            <v>5</v>
          </cell>
          <cell r="E145">
            <v>116017313</v>
          </cell>
          <cell r="F145">
            <v>56118028</v>
          </cell>
        </row>
        <row r="146">
          <cell r="A146" t="str">
            <v>m7_med</v>
          </cell>
          <cell r="B146">
            <v>5</v>
          </cell>
          <cell r="E146">
            <v>37969069</v>
          </cell>
          <cell r="F146">
            <v>18184363</v>
          </cell>
        </row>
        <row r="147">
          <cell r="A147" t="str">
            <v>gaz_74b</v>
          </cell>
          <cell r="B147">
            <v>4</v>
          </cell>
          <cell r="E147">
            <v>86700314</v>
          </cell>
          <cell r="F147">
            <v>42575935</v>
          </cell>
        </row>
        <row r="148">
          <cell r="A148" t="str">
            <v>t1_cunningham</v>
          </cell>
          <cell r="B148">
            <v>1</v>
          </cell>
          <cell r="E148">
            <v>41138095</v>
          </cell>
          <cell r="F148">
            <v>20378644</v>
          </cell>
        </row>
        <row r="149">
          <cell r="A149" t="str">
            <v>gb10_black_prince</v>
          </cell>
          <cell r="B149">
            <v>7</v>
          </cell>
          <cell r="E149">
            <v>7764462</v>
          </cell>
          <cell r="F149">
            <v>4080364</v>
          </cell>
        </row>
        <row r="150">
          <cell r="A150" t="str">
            <v>hetzer</v>
          </cell>
          <cell r="B150">
            <v>4</v>
          </cell>
          <cell r="E150">
            <v>99541160</v>
          </cell>
          <cell r="F150">
            <v>49202608</v>
          </cell>
        </row>
        <row r="151">
          <cell r="A151" t="str">
            <v>m6</v>
          </cell>
          <cell r="B151">
            <v>6</v>
          </cell>
          <cell r="E151">
            <v>82441621</v>
          </cell>
          <cell r="F151">
            <v>39563666</v>
          </cell>
        </row>
        <row r="152">
          <cell r="A152" t="str">
            <v>su_76</v>
          </cell>
          <cell r="B152">
            <v>3</v>
          </cell>
          <cell r="E152">
            <v>48306644</v>
          </cell>
          <cell r="F152">
            <v>23363545</v>
          </cell>
        </row>
        <row r="153">
          <cell r="A153" t="str">
            <v>su100y</v>
          </cell>
          <cell r="B153">
            <v>6</v>
          </cell>
          <cell r="E153">
            <v>38972</v>
          </cell>
          <cell r="F153">
            <v>21495</v>
          </cell>
        </row>
        <row r="154">
          <cell r="A154" t="str">
            <v>gb63_tog_ii</v>
          </cell>
          <cell r="B154">
            <v>6</v>
          </cell>
          <cell r="E154">
            <v>503940</v>
          </cell>
          <cell r="F154">
            <v>258883</v>
          </cell>
        </row>
        <row r="155">
          <cell r="A155" t="str">
            <v>m3_grant</v>
          </cell>
          <cell r="B155">
            <v>4</v>
          </cell>
          <cell r="E155">
            <v>67145779</v>
          </cell>
          <cell r="F155">
            <v>32383795</v>
          </cell>
        </row>
        <row r="156">
          <cell r="A156" t="str">
            <v>t1_hvy</v>
          </cell>
          <cell r="B156">
            <v>5</v>
          </cell>
          <cell r="E156">
            <v>92737345</v>
          </cell>
          <cell r="F156">
            <v>44500653</v>
          </cell>
        </row>
        <row r="157">
          <cell r="A157" t="str">
            <v>valentine_ll</v>
          </cell>
          <cell r="B157">
            <v>4</v>
          </cell>
          <cell r="E157">
            <v>12060464</v>
          </cell>
          <cell r="F157">
            <v>6241255</v>
          </cell>
        </row>
        <row r="158">
          <cell r="A158" t="str">
            <v>m37</v>
          </cell>
          <cell r="B158">
            <v>3</v>
          </cell>
          <cell r="E158">
            <v>39888419</v>
          </cell>
          <cell r="F158">
            <v>18918209</v>
          </cell>
        </row>
        <row r="159">
          <cell r="A159" t="str">
            <v>m7_priest</v>
          </cell>
          <cell r="B159">
            <v>4</v>
          </cell>
          <cell r="E159">
            <v>55174793</v>
          </cell>
          <cell r="F159">
            <v>26311981</v>
          </cell>
        </row>
        <row r="160">
          <cell r="A160" t="str">
            <v>gb07_matilda</v>
          </cell>
          <cell r="B160">
            <v>4</v>
          </cell>
          <cell r="E160">
            <v>12302145</v>
          </cell>
          <cell r="F160">
            <v>6156282</v>
          </cell>
        </row>
        <row r="161">
          <cell r="A161" t="str">
            <v>gb60_covenanter</v>
          </cell>
          <cell r="B161">
            <v>4</v>
          </cell>
          <cell r="E161">
            <v>27913629</v>
          </cell>
          <cell r="F161">
            <v>13546283</v>
          </cell>
        </row>
        <row r="162">
          <cell r="A162" t="str">
            <v>gb04_valentine</v>
          </cell>
          <cell r="B162">
            <v>4</v>
          </cell>
          <cell r="E162">
            <v>4933208</v>
          </cell>
          <cell r="F162">
            <v>2465529</v>
          </cell>
        </row>
        <row r="163">
          <cell r="A163" t="str">
            <v>pz38t</v>
          </cell>
          <cell r="B163">
            <v>3</v>
          </cell>
          <cell r="E163">
            <v>52243463</v>
          </cell>
          <cell r="F163">
            <v>25852131</v>
          </cell>
        </row>
        <row r="164">
          <cell r="A164" t="str">
            <v>wespe</v>
          </cell>
          <cell r="B164">
            <v>3</v>
          </cell>
          <cell r="E164">
            <v>30008733</v>
          </cell>
          <cell r="F164">
            <v>14327433</v>
          </cell>
        </row>
        <row r="165">
          <cell r="A165" t="str">
            <v>at_1</v>
          </cell>
          <cell r="B165">
            <v>2</v>
          </cell>
          <cell r="E165">
            <v>31158016</v>
          </cell>
          <cell r="F165">
            <v>15820854</v>
          </cell>
        </row>
        <row r="166">
          <cell r="A166" t="str">
            <v>m2_med</v>
          </cell>
          <cell r="B166">
            <v>3</v>
          </cell>
          <cell r="E166">
            <v>35615022</v>
          </cell>
          <cell r="F166">
            <v>17450980</v>
          </cell>
        </row>
        <row r="167">
          <cell r="A167" t="str">
            <v>bt_2</v>
          </cell>
          <cell r="B167">
            <v>2</v>
          </cell>
          <cell r="E167">
            <v>144399282</v>
          </cell>
          <cell r="F167">
            <v>70806968</v>
          </cell>
        </row>
        <row r="168">
          <cell r="A168" t="str">
            <v>s35_captured</v>
          </cell>
          <cell r="B168">
            <v>3</v>
          </cell>
          <cell r="E168">
            <v>2819080</v>
          </cell>
          <cell r="F168">
            <v>1673160</v>
          </cell>
        </row>
        <row r="169">
          <cell r="A169" t="str">
            <v>ltraktor</v>
          </cell>
          <cell r="B169">
            <v>1</v>
          </cell>
          <cell r="E169">
            <v>65459935</v>
          </cell>
          <cell r="F169">
            <v>32531876</v>
          </cell>
        </row>
        <row r="170">
          <cell r="A170" t="str">
            <v>pzii_j</v>
          </cell>
          <cell r="B170">
            <v>3</v>
          </cell>
          <cell r="E170">
            <v>57041</v>
          </cell>
          <cell r="F170">
            <v>39827</v>
          </cell>
        </row>
        <row r="171">
          <cell r="A171" t="str">
            <v>su_18</v>
          </cell>
          <cell r="B171">
            <v>2</v>
          </cell>
          <cell r="E171">
            <v>46373593</v>
          </cell>
          <cell r="F171">
            <v>21709043</v>
          </cell>
        </row>
        <row r="172">
          <cell r="A172" t="str">
            <v>t57</v>
          </cell>
          <cell r="B172">
            <v>2</v>
          </cell>
          <cell r="E172">
            <v>45987950</v>
          </cell>
          <cell r="F172">
            <v>22887908</v>
          </cell>
        </row>
        <row r="173">
          <cell r="A173" t="str">
            <v>m22_locust</v>
          </cell>
          <cell r="B173">
            <v>3</v>
          </cell>
          <cell r="E173">
            <v>2471566</v>
          </cell>
          <cell r="F173">
            <v>1353710</v>
          </cell>
        </row>
        <row r="174">
          <cell r="A174" t="str">
            <v>t1_e6</v>
          </cell>
          <cell r="B174">
            <v>2</v>
          </cell>
          <cell r="E174">
            <v>7401524</v>
          </cell>
          <cell r="F174">
            <v>3684250</v>
          </cell>
        </row>
        <row r="175">
          <cell r="A175" t="str">
            <v>vk3001h</v>
          </cell>
          <cell r="B175">
            <v>6</v>
          </cell>
          <cell r="E175">
            <v>45693740</v>
          </cell>
          <cell r="F175">
            <v>22887193</v>
          </cell>
        </row>
        <row r="176">
          <cell r="A176" t="str">
            <v>bdr_g1b</v>
          </cell>
          <cell r="B176">
            <v>5</v>
          </cell>
          <cell r="E176">
            <v>44097776</v>
          </cell>
          <cell r="F176">
            <v>21157627</v>
          </cell>
        </row>
        <row r="177">
          <cell r="A177" t="str">
            <v>m3_stuart_ll</v>
          </cell>
          <cell r="B177">
            <v>3</v>
          </cell>
          <cell r="E177">
            <v>19540532</v>
          </cell>
          <cell r="F177">
            <v>9280691</v>
          </cell>
        </row>
        <row r="178">
          <cell r="A178" t="str">
            <v>st_i</v>
          </cell>
          <cell r="B178">
            <v>9</v>
          </cell>
          <cell r="E178">
            <v>14361599</v>
          </cell>
          <cell r="F178">
            <v>6880721</v>
          </cell>
        </row>
        <row r="179">
          <cell r="A179" t="str">
            <v>kv2</v>
          </cell>
          <cell r="B179">
            <v>6</v>
          </cell>
          <cell r="E179">
            <v>73138738</v>
          </cell>
          <cell r="F179">
            <v>36162591</v>
          </cell>
        </row>
        <row r="180">
          <cell r="A180" t="str">
            <v>arl_v39</v>
          </cell>
          <cell r="B180">
            <v>6</v>
          </cell>
          <cell r="E180">
            <v>15172935</v>
          </cell>
          <cell r="F180">
            <v>7657767</v>
          </cell>
        </row>
        <row r="181">
          <cell r="A181" t="str">
            <v>s_35ca</v>
          </cell>
          <cell r="B181">
            <v>5</v>
          </cell>
          <cell r="E181">
            <v>12874060</v>
          </cell>
          <cell r="F181">
            <v>6777650</v>
          </cell>
        </row>
        <row r="182">
          <cell r="A182" t="str">
            <v>somua_sau_40</v>
          </cell>
          <cell r="B182">
            <v>4</v>
          </cell>
          <cell r="E182">
            <v>9609446</v>
          </cell>
          <cell r="F182">
            <v>4831824</v>
          </cell>
        </row>
        <row r="183">
          <cell r="A183" t="str">
            <v>m10_wolverine</v>
          </cell>
          <cell r="B183">
            <v>5</v>
          </cell>
          <cell r="E183">
            <v>42664510</v>
          </cell>
          <cell r="F183">
            <v>21438425</v>
          </cell>
        </row>
        <row r="184">
          <cell r="A184" t="str">
            <v>t40</v>
          </cell>
          <cell r="B184">
            <v>4</v>
          </cell>
          <cell r="E184">
            <v>27444556</v>
          </cell>
          <cell r="F184">
            <v>13935857</v>
          </cell>
        </row>
        <row r="185">
          <cell r="A185" t="str">
            <v>lorraine39_l_am</v>
          </cell>
          <cell r="B185">
            <v>3</v>
          </cell>
          <cell r="E185">
            <v>20077618</v>
          </cell>
          <cell r="F185">
            <v>9995593</v>
          </cell>
        </row>
        <row r="186">
          <cell r="A186" t="str">
            <v>renaultue57</v>
          </cell>
          <cell r="B186">
            <v>3</v>
          </cell>
          <cell r="E186">
            <v>4864104</v>
          </cell>
          <cell r="F186">
            <v>2497622</v>
          </cell>
        </row>
        <row r="187">
          <cell r="A187" t="str">
            <v>g20_marder_ii</v>
          </cell>
          <cell r="B187">
            <v>3</v>
          </cell>
          <cell r="E187">
            <v>46226539</v>
          </cell>
          <cell r="F187">
            <v>24871567</v>
          </cell>
        </row>
        <row r="188">
          <cell r="A188" t="str">
            <v>amx_105am</v>
          </cell>
          <cell r="B188">
            <v>4</v>
          </cell>
          <cell r="E188">
            <v>43694694</v>
          </cell>
          <cell r="F188">
            <v>22084860</v>
          </cell>
        </row>
        <row r="189">
          <cell r="A189" t="str">
            <v>tetrarch_ll</v>
          </cell>
          <cell r="B189">
            <v>2</v>
          </cell>
          <cell r="E189">
            <v>47744351</v>
          </cell>
          <cell r="F189">
            <v>24885740</v>
          </cell>
        </row>
        <row r="190">
          <cell r="A190" t="str">
            <v>b_1bis_captured</v>
          </cell>
          <cell r="B190">
            <v>4</v>
          </cell>
          <cell r="E190">
            <v>3165349</v>
          </cell>
          <cell r="F190">
            <v>1764551</v>
          </cell>
        </row>
        <row r="191">
          <cell r="A191" t="str">
            <v>sturmpanzer_ii</v>
          </cell>
          <cell r="B191">
            <v>3</v>
          </cell>
          <cell r="E191">
            <v>49925481</v>
          </cell>
          <cell r="F191">
            <v>23916559</v>
          </cell>
        </row>
        <row r="192">
          <cell r="A192" t="str">
            <v>pziii_a</v>
          </cell>
          <cell r="B192">
            <v>3</v>
          </cell>
          <cell r="E192">
            <v>40611047</v>
          </cell>
          <cell r="F192">
            <v>19782536</v>
          </cell>
        </row>
        <row r="193">
          <cell r="A193" t="str">
            <v>t2_med</v>
          </cell>
          <cell r="B193">
            <v>2</v>
          </cell>
          <cell r="E193">
            <v>22650908</v>
          </cell>
          <cell r="F193">
            <v>10875820</v>
          </cell>
        </row>
        <row r="194">
          <cell r="A194" t="str">
            <v>su_14</v>
          </cell>
          <cell r="B194">
            <v>6</v>
          </cell>
          <cell r="E194">
            <v>93088347</v>
          </cell>
          <cell r="F194">
            <v>45214377</v>
          </cell>
        </row>
        <row r="195">
          <cell r="A195" t="str">
            <v>kv_3</v>
          </cell>
          <cell r="B195">
            <v>7</v>
          </cell>
          <cell r="E195">
            <v>68174533</v>
          </cell>
          <cell r="F195">
            <v>32429264</v>
          </cell>
        </row>
        <row r="196">
          <cell r="A196" t="str">
            <v>m18_hellcat</v>
          </cell>
          <cell r="B196">
            <v>6</v>
          </cell>
          <cell r="E196">
            <v>87460664</v>
          </cell>
          <cell r="F196">
            <v>44854499</v>
          </cell>
        </row>
        <row r="197">
          <cell r="A197" t="str">
            <v>b1</v>
          </cell>
          <cell r="B197">
            <v>4</v>
          </cell>
          <cell r="E197">
            <v>26446829</v>
          </cell>
          <cell r="F197">
            <v>12168609</v>
          </cell>
        </row>
        <row r="198">
          <cell r="A198" t="str">
            <v>t28_prototype</v>
          </cell>
          <cell r="B198">
            <v>8</v>
          </cell>
          <cell r="E198">
            <v>21746999</v>
          </cell>
          <cell r="F198">
            <v>10829571</v>
          </cell>
        </row>
        <row r="199">
          <cell r="A199" t="str">
            <v>gb21_cromwell</v>
          </cell>
          <cell r="B199">
            <v>6</v>
          </cell>
          <cell r="E199">
            <v>16697102</v>
          </cell>
          <cell r="F199">
            <v>8515238</v>
          </cell>
        </row>
        <row r="200">
          <cell r="A200" t="str">
            <v>elc_amx</v>
          </cell>
          <cell r="B200">
            <v>5</v>
          </cell>
          <cell r="E200">
            <v>58931090</v>
          </cell>
          <cell r="F200">
            <v>29771400</v>
          </cell>
        </row>
        <row r="201">
          <cell r="A201" t="str">
            <v>m8a1</v>
          </cell>
          <cell r="B201">
            <v>4</v>
          </cell>
          <cell r="E201">
            <v>25747387</v>
          </cell>
          <cell r="F201">
            <v>12778318</v>
          </cell>
        </row>
        <row r="202">
          <cell r="A202" t="str">
            <v>t49</v>
          </cell>
          <cell r="B202">
            <v>5</v>
          </cell>
          <cell r="E202">
            <v>57882862</v>
          </cell>
          <cell r="F202">
            <v>28867533</v>
          </cell>
        </row>
        <row r="203">
          <cell r="A203" t="str">
            <v>t21</v>
          </cell>
          <cell r="B203">
            <v>6</v>
          </cell>
          <cell r="E203">
            <v>5271311</v>
          </cell>
          <cell r="F203">
            <v>2601961</v>
          </cell>
        </row>
        <row r="204">
          <cell r="A204" t="str">
            <v>gb09_churchill_vii</v>
          </cell>
          <cell r="B204">
            <v>6</v>
          </cell>
          <cell r="E204">
            <v>13043011</v>
          </cell>
          <cell r="F204">
            <v>6584248</v>
          </cell>
        </row>
        <row r="205">
          <cell r="A205" t="str">
            <v>object268</v>
          </cell>
          <cell r="B205">
            <v>10</v>
          </cell>
          <cell r="E205">
            <v>10846650</v>
          </cell>
          <cell r="F205">
            <v>5404025</v>
          </cell>
        </row>
        <row r="206">
          <cell r="A206" t="str">
            <v>sherman_jumbo</v>
          </cell>
          <cell r="B206">
            <v>6</v>
          </cell>
          <cell r="E206">
            <v>18744868</v>
          </cell>
          <cell r="F206">
            <v>9664148</v>
          </cell>
        </row>
        <row r="207">
          <cell r="A207" t="str">
            <v>jagdpantherii</v>
          </cell>
          <cell r="B207">
            <v>8</v>
          </cell>
          <cell r="E207">
            <v>6073452</v>
          </cell>
          <cell r="F207">
            <v>3135709</v>
          </cell>
        </row>
        <row r="208">
          <cell r="A208" t="str">
            <v>gb20_crusader</v>
          </cell>
          <cell r="B208">
            <v>5</v>
          </cell>
          <cell r="E208">
            <v>18731077</v>
          </cell>
          <cell r="F208">
            <v>9130267</v>
          </cell>
        </row>
        <row r="209">
          <cell r="A209" t="str">
            <v>t82</v>
          </cell>
          <cell r="B209">
            <v>3</v>
          </cell>
          <cell r="E209">
            <v>15708068</v>
          </cell>
          <cell r="F209">
            <v>7962804</v>
          </cell>
        </row>
        <row r="210">
          <cell r="A210" t="str">
            <v>amx40</v>
          </cell>
          <cell r="B210">
            <v>4</v>
          </cell>
          <cell r="E210">
            <v>45364648</v>
          </cell>
          <cell r="F210">
            <v>22181633</v>
          </cell>
        </row>
        <row r="211">
          <cell r="A211" t="str">
            <v>pz38_na</v>
          </cell>
          <cell r="B211">
            <v>4</v>
          </cell>
          <cell r="E211">
            <v>70465072</v>
          </cell>
          <cell r="F211">
            <v>34460098</v>
          </cell>
        </row>
        <row r="212">
          <cell r="A212" t="str">
            <v>gb08_churchill_i</v>
          </cell>
          <cell r="B212">
            <v>5</v>
          </cell>
          <cell r="E212">
            <v>27627303</v>
          </cell>
          <cell r="F212">
            <v>13635165</v>
          </cell>
        </row>
        <row r="213">
          <cell r="A213" t="str">
            <v>t_127</v>
          </cell>
          <cell r="B213">
            <v>3</v>
          </cell>
          <cell r="E213">
            <v>5732159</v>
          </cell>
          <cell r="F213">
            <v>3151703</v>
          </cell>
        </row>
        <row r="214">
          <cell r="A214" t="str">
            <v>t71</v>
          </cell>
          <cell r="B214">
            <v>7</v>
          </cell>
          <cell r="E214">
            <v>5380380</v>
          </cell>
          <cell r="F214">
            <v>2833545</v>
          </cell>
        </row>
        <row r="215">
          <cell r="A215" t="str">
            <v>t69</v>
          </cell>
          <cell r="B215">
            <v>8</v>
          </cell>
          <cell r="E215">
            <v>2219604</v>
          </cell>
          <cell r="F215">
            <v>1189541</v>
          </cell>
        </row>
        <row r="216">
          <cell r="A216" t="str">
            <v>panzerjager_i</v>
          </cell>
          <cell r="B216">
            <v>2</v>
          </cell>
          <cell r="E216">
            <v>10161180</v>
          </cell>
          <cell r="F216">
            <v>5329257</v>
          </cell>
        </row>
        <row r="217">
          <cell r="A217" t="str">
            <v>panther_m10</v>
          </cell>
          <cell r="B217">
            <v>7</v>
          </cell>
          <cell r="E217">
            <v>2352742</v>
          </cell>
          <cell r="F217">
            <v>1169985</v>
          </cell>
        </row>
        <row r="218">
          <cell r="A218" t="str">
            <v>pziv_schmalturm</v>
          </cell>
          <cell r="B218">
            <v>6</v>
          </cell>
          <cell r="E218">
            <v>3212868</v>
          </cell>
          <cell r="F218">
            <v>1648009</v>
          </cell>
        </row>
        <row r="219">
          <cell r="A219" t="str">
            <v>gb24_centurion_mk3</v>
          </cell>
          <cell r="B219">
            <v>9</v>
          </cell>
          <cell r="E219">
            <v>1338911</v>
          </cell>
          <cell r="F219">
            <v>714337</v>
          </cell>
        </row>
        <row r="220">
          <cell r="A220" t="str">
            <v>gb23_centurion</v>
          </cell>
          <cell r="B220">
            <v>8</v>
          </cell>
          <cell r="E220">
            <v>3155179</v>
          </cell>
          <cell r="F220">
            <v>1708985</v>
          </cell>
        </row>
        <row r="221">
          <cell r="A221" t="str">
            <v>d2</v>
          </cell>
          <cell r="B221">
            <v>3</v>
          </cell>
          <cell r="E221">
            <v>7674938</v>
          </cell>
          <cell r="F221">
            <v>3785703</v>
          </cell>
        </row>
        <row r="222">
          <cell r="A222" t="str">
            <v>renaultbs</v>
          </cell>
          <cell r="B222">
            <v>2</v>
          </cell>
          <cell r="E222">
            <v>3953658</v>
          </cell>
          <cell r="F222">
            <v>1914972</v>
          </cell>
        </row>
        <row r="223">
          <cell r="A223" t="str">
            <v>gb13_fv215b</v>
          </cell>
          <cell r="B223">
            <v>10</v>
          </cell>
          <cell r="E223">
            <v>574755</v>
          </cell>
          <cell r="F223">
            <v>299329</v>
          </cell>
        </row>
        <row r="224">
          <cell r="A224" t="str">
            <v>t18</v>
          </cell>
          <cell r="B224">
            <v>2</v>
          </cell>
          <cell r="E224">
            <v>20747716</v>
          </cell>
          <cell r="F224">
            <v>10970940</v>
          </cell>
        </row>
        <row r="225">
          <cell r="A225" t="str">
            <v>ch21_t34</v>
          </cell>
          <cell r="B225">
            <v>5</v>
          </cell>
          <cell r="E225">
            <v>1366757</v>
          </cell>
          <cell r="F225">
            <v>706213</v>
          </cell>
        </row>
        <row r="226">
          <cell r="A226" t="str">
            <v>ch06_renault_nc31</v>
          </cell>
          <cell r="B226">
            <v>1</v>
          </cell>
          <cell r="E226">
            <v>1293417</v>
          </cell>
          <cell r="F226">
            <v>654744</v>
          </cell>
        </row>
        <row r="227">
          <cell r="A227" t="str">
            <v>ch07_vickers_mke_type_bt26</v>
          </cell>
          <cell r="B227">
            <v>2</v>
          </cell>
          <cell r="E227">
            <v>523437</v>
          </cell>
          <cell r="F227">
            <v>263609</v>
          </cell>
        </row>
        <row r="228">
          <cell r="A228" t="str">
            <v>gb58_cruiser_mk_iii</v>
          </cell>
          <cell r="B228">
            <v>2</v>
          </cell>
          <cell r="E228">
            <v>17074917</v>
          </cell>
          <cell r="F228">
            <v>8422589</v>
          </cell>
        </row>
        <row r="229">
          <cell r="A229" t="str">
            <v>d1</v>
          </cell>
          <cell r="B229">
            <v>2</v>
          </cell>
          <cell r="E229">
            <v>2414033</v>
          </cell>
          <cell r="F229">
            <v>1146420</v>
          </cell>
        </row>
        <row r="230">
          <cell r="A230" t="str">
            <v>renaultft</v>
          </cell>
          <cell r="B230">
            <v>1</v>
          </cell>
          <cell r="E230">
            <v>11472589</v>
          </cell>
          <cell r="F230">
            <v>5628963</v>
          </cell>
        </row>
        <row r="231">
          <cell r="A231" t="str">
            <v>gb05_vickers_medium_mk_ii</v>
          </cell>
          <cell r="B231">
            <v>2</v>
          </cell>
          <cell r="E231">
            <v>2495445</v>
          </cell>
          <cell r="F231">
            <v>1200036</v>
          </cell>
        </row>
        <row r="232">
          <cell r="A232" t="str">
            <v>gb01_medium_mark_i</v>
          </cell>
          <cell r="B232">
            <v>1</v>
          </cell>
          <cell r="E232">
            <v>12148120</v>
          </cell>
          <cell r="F232">
            <v>5901736</v>
          </cell>
        </row>
        <row r="233">
          <cell r="A233" t="str">
            <v>gb11_caernarvon</v>
          </cell>
          <cell r="B233">
            <v>8</v>
          </cell>
          <cell r="E233">
            <v>4924134</v>
          </cell>
          <cell r="F233">
            <v>2558602</v>
          </cell>
        </row>
        <row r="234">
          <cell r="A234" t="str">
            <v>gb12_conqueror</v>
          </cell>
          <cell r="B234">
            <v>9</v>
          </cell>
          <cell r="E234">
            <v>2791014</v>
          </cell>
          <cell r="F234">
            <v>1444154</v>
          </cell>
        </row>
        <row r="235">
          <cell r="A235" t="str">
            <v>t_15</v>
          </cell>
          <cell r="B235">
            <v>3</v>
          </cell>
          <cell r="E235">
            <v>1702198</v>
          </cell>
          <cell r="F235">
            <v>943612</v>
          </cell>
        </row>
        <row r="236">
          <cell r="A236" t="str">
            <v>amx_50fosh_155</v>
          </cell>
          <cell r="B236">
            <v>10</v>
          </cell>
          <cell r="E236">
            <v>2526969</v>
          </cell>
          <cell r="F236">
            <v>1368454</v>
          </cell>
        </row>
        <row r="237">
          <cell r="A237" t="str">
            <v>t57_58</v>
          </cell>
          <cell r="B237">
            <v>10</v>
          </cell>
          <cell r="E237">
            <v>561879</v>
          </cell>
          <cell r="F237">
            <v>307992</v>
          </cell>
        </row>
        <row r="238">
          <cell r="A238" t="str">
            <v>gb70_fv4202_105</v>
          </cell>
          <cell r="B238">
            <v>10</v>
          </cell>
          <cell r="E238">
            <v>265851</v>
          </cell>
          <cell r="F238">
            <v>137732</v>
          </cell>
        </row>
        <row r="239">
          <cell r="A239" t="str">
            <v>amx38</v>
          </cell>
          <cell r="B239">
            <v>3</v>
          </cell>
          <cell r="E239">
            <v>7788174</v>
          </cell>
          <cell r="F239">
            <v>3785565</v>
          </cell>
        </row>
        <row r="240">
          <cell r="A240" t="str">
            <v>jagdpz_e100</v>
          </cell>
          <cell r="B240">
            <v>10</v>
          </cell>
          <cell r="E240">
            <v>5835986</v>
          </cell>
          <cell r="F240">
            <v>2830945</v>
          </cell>
        </row>
        <row r="241">
          <cell r="A241" t="str">
            <v>t54e1</v>
          </cell>
          <cell r="B241">
            <v>9</v>
          </cell>
          <cell r="E241">
            <v>867423</v>
          </cell>
          <cell r="F241">
            <v>473454</v>
          </cell>
        </row>
        <row r="242">
          <cell r="A242" t="str">
            <v>renaultft_ac</v>
          </cell>
          <cell r="B242">
            <v>2</v>
          </cell>
          <cell r="E242">
            <v>1806462</v>
          </cell>
          <cell r="F242">
            <v>978705</v>
          </cell>
        </row>
        <row r="243">
          <cell r="A243" t="str">
            <v>hotchkiss_h35</v>
          </cell>
          <cell r="B243">
            <v>2</v>
          </cell>
          <cell r="E243">
            <v>4341767</v>
          </cell>
          <cell r="F243">
            <v>2154413</v>
          </cell>
        </row>
        <row r="244">
          <cell r="A244" t="str">
            <v>gb69_cruiser_mk_ii</v>
          </cell>
          <cell r="B244">
            <v>3</v>
          </cell>
          <cell r="E244">
            <v>3080881</v>
          </cell>
          <cell r="F244">
            <v>1505899</v>
          </cell>
        </row>
        <row r="245">
          <cell r="A245" t="str">
            <v>t110e3</v>
          </cell>
          <cell r="B245">
            <v>10</v>
          </cell>
          <cell r="E245">
            <v>2452129</v>
          </cell>
          <cell r="F245">
            <v>1227539</v>
          </cell>
        </row>
        <row r="246">
          <cell r="A246" t="str">
            <v>ch08_type97_chi_ha</v>
          </cell>
          <cell r="B246">
            <v>3</v>
          </cell>
          <cell r="E246">
            <v>1572569</v>
          </cell>
          <cell r="F246">
            <v>779911</v>
          </cell>
        </row>
        <row r="247">
          <cell r="A247" t="str">
            <v>ch09_m5</v>
          </cell>
          <cell r="B247">
            <v>4</v>
          </cell>
          <cell r="E247">
            <v>2741644</v>
          </cell>
          <cell r="F247">
            <v>1363463</v>
          </cell>
        </row>
        <row r="248">
          <cell r="A248" t="str">
            <v>gb59_cruiser_mk_iv</v>
          </cell>
          <cell r="B248">
            <v>3</v>
          </cell>
          <cell r="E248">
            <v>7890766</v>
          </cell>
          <cell r="F248">
            <v>3872469</v>
          </cell>
        </row>
        <row r="249">
          <cell r="A249" t="str">
            <v>gb03_cruiser_mk_i</v>
          </cell>
          <cell r="B249">
            <v>2</v>
          </cell>
          <cell r="E249">
            <v>2435057</v>
          </cell>
          <cell r="F249">
            <v>1198732</v>
          </cell>
        </row>
        <row r="250">
          <cell r="A250" t="str">
            <v>bt_sv</v>
          </cell>
          <cell r="B250">
            <v>3</v>
          </cell>
          <cell r="E250">
            <v>51330</v>
          </cell>
          <cell r="F250">
            <v>29069</v>
          </cell>
        </row>
        <row r="251">
          <cell r="A251" t="str">
            <v>object263</v>
          </cell>
          <cell r="B251">
            <v>10</v>
          </cell>
          <cell r="E251">
            <v>591798</v>
          </cell>
          <cell r="F251">
            <v>291954</v>
          </cell>
        </row>
        <row r="252">
          <cell r="A252" t="str">
            <v>ch20_type58</v>
          </cell>
          <cell r="B252">
            <v>6</v>
          </cell>
          <cell r="E252">
            <v>286208</v>
          </cell>
          <cell r="F252">
            <v>155013</v>
          </cell>
        </row>
        <row r="253">
          <cell r="A253" t="str">
            <v>gb06_vickers_medium_mk_iii</v>
          </cell>
          <cell r="B253">
            <v>3</v>
          </cell>
          <cell r="E253">
            <v>4200043</v>
          </cell>
          <cell r="F253">
            <v>2024230</v>
          </cell>
        </row>
        <row r="254">
          <cell r="A254" t="str">
            <v>kv_220_action</v>
          </cell>
          <cell r="B254">
            <v>5</v>
          </cell>
          <cell r="E254">
            <v>540347</v>
          </cell>
          <cell r="F254">
            <v>308749</v>
          </cell>
        </row>
        <row r="255">
          <cell r="A255" t="str">
            <v>ch10_is2</v>
          </cell>
          <cell r="B255">
            <v>7</v>
          </cell>
          <cell r="E255">
            <v>60604</v>
          </cell>
          <cell r="F255">
            <v>33619</v>
          </cell>
        </row>
        <row r="256">
          <cell r="A256" t="str">
            <v>ch15_59_16</v>
          </cell>
          <cell r="B256">
            <v>6</v>
          </cell>
          <cell r="E256">
            <v>150030</v>
          </cell>
          <cell r="F256">
            <v>76083</v>
          </cell>
        </row>
        <row r="257">
          <cell r="A257" t="str">
            <v>ch04_t34_1</v>
          </cell>
          <cell r="B257">
            <v>7</v>
          </cell>
          <cell r="E257">
            <v>49912</v>
          </cell>
          <cell r="F257">
            <v>28514</v>
          </cell>
        </row>
        <row r="258">
          <cell r="A258" t="str">
            <v>ch16_wz_131</v>
          </cell>
          <cell r="B258">
            <v>7</v>
          </cell>
          <cell r="E258">
            <v>65024</v>
          </cell>
          <cell r="F258">
            <v>34254</v>
          </cell>
        </row>
        <row r="259">
          <cell r="A259" t="str">
            <v>ch17_wz131_1_wz132</v>
          </cell>
          <cell r="B259">
            <v>8</v>
          </cell>
          <cell r="E259">
            <v>12934</v>
          </cell>
          <cell r="F259">
            <v>6761</v>
          </cell>
        </row>
        <row r="260">
          <cell r="A260" t="str">
            <v>ch11_110</v>
          </cell>
          <cell r="B260">
            <v>8</v>
          </cell>
          <cell r="E260">
            <v>15872</v>
          </cell>
          <cell r="F260">
            <v>8673</v>
          </cell>
        </row>
        <row r="261">
          <cell r="A261" t="str">
            <v>ch05_t34_2</v>
          </cell>
          <cell r="B261">
            <v>8</v>
          </cell>
          <cell r="E261">
            <v>13146</v>
          </cell>
          <cell r="F261">
            <v>7160</v>
          </cell>
        </row>
        <row r="262">
          <cell r="A262" t="str">
            <v>ch19_121</v>
          </cell>
          <cell r="B262">
            <v>10</v>
          </cell>
          <cell r="E262">
            <v>4714</v>
          </cell>
          <cell r="F262">
            <v>2480</v>
          </cell>
        </row>
        <row r="263">
          <cell r="A263" t="str">
            <v>ch22_113</v>
          </cell>
          <cell r="B263">
            <v>10</v>
          </cell>
          <cell r="E263">
            <v>2529</v>
          </cell>
          <cell r="F263">
            <v>1270</v>
          </cell>
        </row>
        <row r="264">
          <cell r="A264" t="str">
            <v>ch12_111_1_2_3</v>
          </cell>
          <cell r="B264">
            <v>9</v>
          </cell>
          <cell r="E264">
            <v>2259</v>
          </cell>
          <cell r="F264">
            <v>1158</v>
          </cell>
        </row>
      </sheetData>
    </sheetDataSet>
  </externalBook>
</externalLink>
</file>

<file path=xl/tables/table1.xml><?xml version="1.0" encoding="utf-8"?>
<table xmlns="http://schemas.openxmlformats.org/spreadsheetml/2006/main" id="1" name="players" displayName="players" ref="A1:U2" tableType="xml" insertRow="1" totalsRowShown="0" connectionId="1">
  <autoFilter ref="A1:U2"/>
  <tableColumns count="21">
    <tableColumn id="1" uniqueName="id" name="id">
      <xmlColumnPr mapId="2" xpath="/players/player/@id" xmlDataType="integer"/>
    </tableColumn>
    <tableColumn id="2" uniqueName="name" name="name">
      <xmlColumnPr mapId="2" xpath="/players/player/@name" xmlDataType="string"/>
    </tableColumn>
    <tableColumn id="3" uniqueName="vehicle" name="vehicle">
      <xmlColumnPr mapId="2" xpath="/players/player/@vehicle" xmlDataType="string"/>
    </tableColumn>
    <tableColumn id="4" uniqueName="vehId" name="vehId">
      <xmlColumnPr mapId="2" xpath="/players/player/@vehId" xmlDataType="integer"/>
    </tableColumn>
    <tableColumn id="5" uniqueName="battles" name="battles">
      <xmlColumnPr mapId="2" xpath="/players/player/@battles" xmlDataType="integer"/>
    </tableColumn>
    <tableColumn id="6" uniqueName="gwr" name="gwr">
      <xmlColumnPr mapId="2" xpath="/players/player/@gwr" xmlDataType="integer"/>
    </tableColumn>
    <tableColumn id="7" uniqueName="level" name="level">
      <xmlColumnPr mapId="2" xpath="/players/player/@level" xmlDataType="integer"/>
    </tableColumn>
    <tableColumn id="8" uniqueName="tbattles" name="tbattles">
      <xmlColumnPr mapId="2" xpath="/players/player/@tbattles" xmlDataType="integer"/>
    </tableColumn>
    <tableColumn id="9" uniqueName="tr" name="tr">
      <xmlColumnPr mapId="2" xpath="/players/player/@tr" xmlDataType="integer"/>
    </tableColumn>
    <tableColumn id="10" uniqueName="eff" name="eff">
      <xmlColumnPr mapId="2" xpath="/players/player/@eff" xmlDataType="integer"/>
    </tableColumn>
    <tableColumn id="11" uniqueName="wn6" name="wn6">
      <xmlColumnPr mapId="2" xpath="/players/player/@wn6" xmlDataType="integer"/>
    </tableColumn>
    <tableColumn id="12" uniqueName="twr" name="twr">
      <xmlColumnPr mapId="2" xpath="/players/player/@twr" xmlDataType="integer"/>
    </tableColumn>
    <tableColumn id="13" uniqueName="wins" name="wins">
      <xmlColumnPr mapId="2" xpath="/players/player/@wins" xmlDataType="integer"/>
    </tableColumn>
    <tableColumn id="14" uniqueName="twins" name="twins">
      <xmlColumnPr mapId="2" xpath="/players/player/@twins" xmlDataType="integer"/>
    </tableColumn>
    <tableColumn id="15" uniqueName="teff" name="teff">
      <xmlColumnPr mapId="2" xpath="/players/player/@teff" xmlDataType="integer"/>
    </tableColumn>
    <tableColumn id="16" uniqueName="dmg" name="dmg">
      <xmlColumnPr mapId="2" xpath="/players/player/@dmg" xmlDataType="integer"/>
    </tableColumn>
    <tableColumn id="17" uniqueName="frg" name="frg">
      <xmlColumnPr mapId="2" xpath="/players/player/@frg" xmlDataType="integer"/>
    </tableColumn>
    <tableColumn id="18" uniqueName="spo" name="spo">
      <xmlColumnPr mapId="2" xpath="/players/player/@spo" xmlDataType="integer"/>
    </tableColumn>
    <tableColumn id="19" uniqueName="def" name="def">
      <xmlColumnPr mapId="2" xpath="/players/player/@def" xmlDataType="integer"/>
    </tableColumn>
    <tableColumn id="20" uniqueName="avgl" name="avgl">
      <xmlColumnPr mapId="2" xpath="/players/player/@avgl" xmlDataType="double"/>
    </tableColumn>
    <tableColumn id="21" uniqueName="cap" name="cap">
      <xmlColumnPr mapId="2" xpath="/players/player/@cap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results" displayName="results" ref="A1:AF2" tableType="xml" insertRow="1" totalsRowShown="0" connectionId="3">
  <autoFilter ref="A1:AF2"/>
  <tableColumns count="32">
    <tableColumn id="1" uniqueName="vehId1" name="vehId1">
      <xmlColumnPr mapId="3" xpath="/results/result/@vehId1" xmlDataType="integer"/>
    </tableColumn>
    <tableColumn id="2" uniqueName="vehId2" name="vehId2">
      <xmlColumnPr mapId="3" xpath="/results/result/@vehId2" xmlDataType="integer"/>
    </tableColumn>
    <tableColumn id="3" uniqueName="vehId3" name="vehId3">
      <xmlColumnPr mapId="3" xpath="/results/result/@vehId3" xmlDataType="integer"/>
    </tableColumn>
    <tableColumn id="4" uniqueName="vehId4" name="vehId4">
      <xmlColumnPr mapId="3" xpath="/results/result/@vehId4" xmlDataType="integer"/>
    </tableColumn>
    <tableColumn id="5" uniqueName="vehId5" name="vehId5">
      <xmlColumnPr mapId="3" xpath="/results/result/@vehId5" xmlDataType="integer"/>
    </tableColumn>
    <tableColumn id="6" uniqueName="vehId6" name="vehId6">
      <xmlColumnPr mapId="3" xpath="/results/result/@vehId6" xmlDataType="integer"/>
    </tableColumn>
    <tableColumn id="7" uniqueName="vehId7" name="vehId7">
      <xmlColumnPr mapId="3" xpath="/results/result/@vehId7" xmlDataType="integer"/>
    </tableColumn>
    <tableColumn id="8" uniqueName="vehId8" name="vehId8">
      <xmlColumnPr mapId="3" xpath="/results/result/@vehId8" xmlDataType="integer"/>
    </tableColumn>
    <tableColumn id="9" uniqueName="vehId9" name="vehId9">
      <xmlColumnPr mapId="3" xpath="/results/result/@vehId9" xmlDataType="integer"/>
    </tableColumn>
    <tableColumn id="10" uniqueName="vehId10" name="vehId10">
      <xmlColumnPr mapId="3" xpath="/results/result/@vehId10" xmlDataType="integer"/>
    </tableColumn>
    <tableColumn id="11" uniqueName="vehId11" name="vehId11">
      <xmlColumnPr mapId="3" xpath="/results/result/@vehId11" xmlDataType="integer"/>
    </tableColumn>
    <tableColumn id="12" uniqueName="vehId12" name="vehId12">
      <xmlColumnPr mapId="3" xpath="/results/result/@vehId12" xmlDataType="integer"/>
    </tableColumn>
    <tableColumn id="13" uniqueName="vehId13" name="vehId13">
      <xmlColumnPr mapId="3" xpath="/results/result/@vehId13" xmlDataType="integer"/>
    </tableColumn>
    <tableColumn id="14" uniqueName="vehId14" name="vehId14">
      <xmlColumnPr mapId="3" xpath="/results/result/@vehId14" xmlDataType="integer"/>
    </tableColumn>
    <tableColumn id="15" uniqueName="vehId15" name="vehId15">
      <xmlColumnPr mapId="3" xpath="/results/result/@vehId15" xmlDataType="integer"/>
    </tableColumn>
    <tableColumn id="16" uniqueName="vehId16" name="vehId16">
      <xmlColumnPr mapId="3" xpath="/results/result/@vehId16" xmlDataType="integer"/>
    </tableColumn>
    <tableColumn id="17" uniqueName="vehId17" name="vehId17">
      <xmlColumnPr mapId="3" xpath="/results/result/@vehId17" xmlDataType="integer"/>
    </tableColumn>
    <tableColumn id="18" uniqueName="vehId18" name="vehId18">
      <xmlColumnPr mapId="3" xpath="/results/result/@vehId18" xmlDataType="integer"/>
    </tableColumn>
    <tableColumn id="19" uniqueName="vehId19" name="vehId19">
      <xmlColumnPr mapId="3" xpath="/results/result/@vehId19" xmlDataType="integer"/>
    </tableColumn>
    <tableColumn id="20" uniqueName="vehId20" name="vehId20">
      <xmlColumnPr mapId="3" xpath="/results/result/@vehId20" xmlDataType="integer"/>
    </tableColumn>
    <tableColumn id="21" uniqueName="vehId21" name="vehId21">
      <xmlColumnPr mapId="3" xpath="/results/result/@vehId21" xmlDataType="integer"/>
    </tableColumn>
    <tableColumn id="22" uniqueName="vehId22" name="vehId22">
      <xmlColumnPr mapId="3" xpath="/results/result/@vehId22" xmlDataType="integer"/>
    </tableColumn>
    <tableColumn id="23" uniqueName="vehId23" name="vehId23">
      <xmlColumnPr mapId="3" xpath="/results/result/@vehId23" xmlDataType="integer"/>
    </tableColumn>
    <tableColumn id="24" uniqueName="vehId24" name="vehId24">
      <xmlColumnPr mapId="3" xpath="/results/result/@vehId24" xmlDataType="integer"/>
    </tableColumn>
    <tableColumn id="25" uniqueName="vehId25" name="vehId25">
      <xmlColumnPr mapId="3" xpath="/results/result/@vehId25" xmlDataType="integer"/>
    </tableColumn>
    <tableColumn id="26" uniqueName="vehId26" name="vehId26">
      <xmlColumnPr mapId="3" xpath="/results/result/@vehId26" xmlDataType="integer"/>
    </tableColumn>
    <tableColumn id="27" uniqueName="vehId27" name="vehId27">
      <xmlColumnPr mapId="3" xpath="/results/result/@vehId27" xmlDataType="integer"/>
    </tableColumn>
    <tableColumn id="28" uniqueName="vehId28" name="vehId28">
      <xmlColumnPr mapId="3" xpath="/results/result/@vehId28" xmlDataType="integer"/>
    </tableColumn>
    <tableColumn id="29" uniqueName="vehId29" name="vehId29">
      <xmlColumnPr mapId="3" xpath="/results/result/@vehId29" xmlDataType="integer"/>
    </tableColumn>
    <tableColumn id="30" uniqueName="vehId30" name="vehId30">
      <xmlColumnPr mapId="3" xpath="/results/result/@vehId30" xmlDataType="integer"/>
    </tableColumn>
    <tableColumn id="32" uniqueName="32" name="draw"/>
    <tableColumn id="31" uniqueName="created" name="created">
      <xmlColumnPr mapId="3" xpath="/results/result/@created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os" displayName="pos" ref="A1:AD2" totalsRowShown="0" headerRowDxfId="482" dataDxfId="481">
  <autoFilter ref="A1:AD2"/>
  <tableColumns count="30">
    <tableColumn id="1" name="a1" dataDxfId="480">
      <calculatedColumnFormula>IFERROR(MATCH(results[[#This Row],[vehId1]], players[vehId], 0),"")</calculatedColumnFormula>
    </tableColumn>
    <tableColumn id="2" name="a2" dataDxfId="479">
      <calculatedColumnFormula>IFERROR(MATCH(results[[#This Row],[vehId2]], players[vehId], 0),"")</calculatedColumnFormula>
    </tableColumn>
    <tableColumn id="3" name="a3" dataDxfId="478">
      <calculatedColumnFormula>IFERROR(MATCH(results[[#This Row],[vehId3]], players[vehId], 0),"")</calculatedColumnFormula>
    </tableColumn>
    <tableColumn id="4" name="a4" dataDxfId="477">
      <calculatedColumnFormula>IFERROR(MATCH(results[[#This Row],[vehId4]], players[vehId], 0),"")</calculatedColumnFormula>
    </tableColumn>
    <tableColumn id="5" name="a5" dataDxfId="476">
      <calculatedColumnFormula>IFERROR(MATCH(results[[#This Row],[vehId5]], players[vehId], 0),"")</calculatedColumnFormula>
    </tableColumn>
    <tableColumn id="6" name="a6" dataDxfId="475">
      <calculatedColumnFormula>IFERROR(MATCH(results[[#This Row],[vehId6]], players[vehId], 0),"")</calculatedColumnFormula>
    </tableColumn>
    <tableColumn id="7" name="a7" dataDxfId="474">
      <calculatedColumnFormula>IFERROR(MATCH(results[[#This Row],[vehId7]], players[vehId], 0),"")</calculatedColumnFormula>
    </tableColumn>
    <tableColumn id="8" name="a8" dataDxfId="473">
      <calculatedColumnFormula>IFERROR(MATCH(results[[#This Row],[vehId8]], players[vehId], 0),"")</calculatedColumnFormula>
    </tableColumn>
    <tableColumn id="9" name="a9" dataDxfId="472">
      <calculatedColumnFormula>IFERROR(MATCH(results[[#This Row],[vehId9]], players[vehId], 0),"")</calculatedColumnFormula>
    </tableColumn>
    <tableColumn id="10" name="a10" dataDxfId="471">
      <calculatedColumnFormula>IFERROR(MATCH(results[[#This Row],[vehId10]], players[vehId], 0),"")</calculatedColumnFormula>
    </tableColumn>
    <tableColumn id="11" name="a11" dataDxfId="470">
      <calculatedColumnFormula>IFERROR(MATCH(results[[#This Row],[vehId11]], players[vehId], 0),"")</calculatedColumnFormula>
    </tableColumn>
    <tableColumn id="12" name="a12" dataDxfId="469">
      <calculatedColumnFormula>IFERROR(MATCH(results[[#This Row],[vehId12]], players[vehId], 0),"")</calculatedColumnFormula>
    </tableColumn>
    <tableColumn id="13" name="a13" dataDxfId="468">
      <calculatedColumnFormula>IFERROR(MATCH(results[[#This Row],[vehId13]], players[vehId], 0),"")</calculatedColumnFormula>
    </tableColumn>
    <tableColumn id="14" name="a14" dataDxfId="467">
      <calculatedColumnFormula>IFERROR(MATCH(results[[#This Row],[vehId14]], players[vehId], 0),"")</calculatedColumnFormula>
    </tableColumn>
    <tableColumn id="15" name="a15" dataDxfId="466">
      <calculatedColumnFormula>IFERROR(MATCH(results[[#This Row],[vehId15]], players[vehId], 0),"")</calculatedColumnFormula>
    </tableColumn>
    <tableColumn id="17" name="e1" dataDxfId="465">
      <calculatedColumnFormula>IFERROR(MATCH(results[[#This Row],[vehId16]], players[vehId], 0),"")</calculatedColumnFormula>
    </tableColumn>
    <tableColumn id="18" name="e2" dataDxfId="464">
      <calculatedColumnFormula>IFERROR(MATCH(results[[#This Row],[vehId17]], players[vehId], 0),"")</calculatedColumnFormula>
    </tableColumn>
    <tableColumn id="19" name="e3" dataDxfId="463">
      <calculatedColumnFormula>IFERROR(MATCH(results[[#This Row],[vehId18]], players[vehId], 0),"")</calculatedColumnFormula>
    </tableColumn>
    <tableColumn id="20" name="e4" dataDxfId="462">
      <calculatedColumnFormula>IFERROR(MATCH(results[[#This Row],[vehId19]], players[vehId], 0),"")</calculatedColumnFormula>
    </tableColumn>
    <tableColumn id="21" name="e5" dataDxfId="461">
      <calculatedColumnFormula>IFERROR(MATCH(results[[#This Row],[vehId20]], players[vehId], 0),"")</calculatedColumnFormula>
    </tableColumn>
    <tableColumn id="22" name="e6" dataDxfId="460">
      <calculatedColumnFormula>IFERROR(MATCH(results[[#This Row],[vehId21]], players[vehId], 0),"")</calculatedColumnFormula>
    </tableColumn>
    <tableColumn id="23" name="e7" dataDxfId="459">
      <calculatedColumnFormula>IFERROR(MATCH(results[[#This Row],[vehId22]], players[vehId], 0),"")</calculatedColumnFormula>
    </tableColumn>
    <tableColumn id="24" name="e8" dataDxfId="458">
      <calculatedColumnFormula>IFERROR(MATCH(results[[#This Row],[vehId23]], players[vehId], 0),"")</calculatedColumnFormula>
    </tableColumn>
    <tableColumn id="25" name="e9" dataDxfId="457">
      <calculatedColumnFormula>IFERROR(MATCH(results[[#This Row],[vehId24]], players[vehId], 0),"")</calculatedColumnFormula>
    </tableColumn>
    <tableColumn id="26" name="e10" dataDxfId="456">
      <calculatedColumnFormula>IFERROR(MATCH(results[[#This Row],[vehId25]], players[vehId], 0),"")</calculatedColumnFormula>
    </tableColumn>
    <tableColumn id="27" name="e11" dataDxfId="455">
      <calculatedColumnFormula>IFERROR(MATCH(results[[#This Row],[vehId26]], players[vehId], 0),"")</calculatedColumnFormula>
    </tableColumn>
    <tableColumn id="28" name="e12" dataDxfId="454">
      <calculatedColumnFormula>IFERROR(MATCH(results[[#This Row],[vehId27]], players[vehId], 0),"")</calculatedColumnFormula>
    </tableColumn>
    <tableColumn id="29" name="e13" dataDxfId="453">
      <calculatedColumnFormula>IFERROR(MATCH(results[[#This Row],[vehId28]], players[vehId], 0),"")</calculatedColumnFormula>
    </tableColumn>
    <tableColumn id="30" name="e14" dataDxfId="452">
      <calculatedColumnFormula>IFERROR(MATCH(results[[#This Row],[vehId29]], players[vehId], 0),"")</calculatedColumnFormula>
    </tableColumn>
    <tableColumn id="31" name="e15" dataDxfId="451">
      <calculatedColumnFormula>IFERROR(MATCH(results[[#This Row],[vehId20]], players[vehId], 0),"")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Ba" displayName="Ba" ref="A1:AD2" totalsRowShown="0" headerRowDxfId="450" dataDxfId="449">
  <autoFilter ref="A1:AD2"/>
  <tableColumns count="30">
    <tableColumn id="1" name="a1" dataDxfId="448">
      <calculatedColumnFormula>IFERROR(HLOOKUP("battles",players!$E:$E,pos!A2+1),"")</calculatedColumnFormula>
    </tableColumn>
    <tableColumn id="2" name="a2" dataDxfId="447">
      <calculatedColumnFormula>IFERROR(HLOOKUP("battles",players!$E:$E,pos!B2+1),"")</calculatedColumnFormula>
    </tableColumn>
    <tableColumn id="3" name="a3" dataDxfId="446">
      <calculatedColumnFormula>IFERROR(HLOOKUP("battles",players!$E:$E,pos!C2+1),"")</calculatedColumnFormula>
    </tableColumn>
    <tableColumn id="4" name="a4" dataDxfId="445">
      <calculatedColumnFormula>IFERROR(HLOOKUP("battles",players!$E:$E,pos!D2+1),"")</calculatedColumnFormula>
    </tableColumn>
    <tableColumn id="5" name="a5" dataDxfId="444">
      <calculatedColumnFormula>IFERROR(HLOOKUP("battles",players!$E:$E,pos!E2+1),"")</calculatedColumnFormula>
    </tableColumn>
    <tableColumn id="6" name="a6" dataDxfId="443">
      <calculatedColumnFormula>IFERROR(HLOOKUP("battles",players!$E:$E,pos!F2+1),"")</calculatedColumnFormula>
    </tableColumn>
    <tableColumn id="7" name="a7" dataDxfId="442">
      <calculatedColumnFormula>IFERROR(HLOOKUP("battles",players!$E:$E,pos!G2+1),"")</calculatedColumnFormula>
    </tableColumn>
    <tableColumn id="8" name="a8" dataDxfId="441">
      <calculatedColumnFormula>IFERROR(HLOOKUP("battles",players!$E:$E,pos!H2+1),"")</calculatedColumnFormula>
    </tableColumn>
    <tableColumn id="9" name="a9" dataDxfId="440">
      <calculatedColumnFormula>IFERROR(HLOOKUP("battles",players!$E:$E,pos!I2+1),"")</calculatedColumnFormula>
    </tableColumn>
    <tableColumn id="10" name="a10" dataDxfId="439">
      <calculatedColumnFormula>IFERROR(HLOOKUP("battles",players!$E:$E,pos!J2+1),"")</calculatedColumnFormula>
    </tableColumn>
    <tableColumn id="11" name="a11" dataDxfId="438">
      <calculatedColumnFormula>IFERROR(HLOOKUP("battles",players!$E:$E,pos!K2+1),"")</calculatedColumnFormula>
    </tableColumn>
    <tableColumn id="12" name="a12" dataDxfId="437">
      <calculatedColumnFormula>IFERROR(HLOOKUP("battles",players!$E:$E,pos!L2+1),"")</calculatedColumnFormula>
    </tableColumn>
    <tableColumn id="13" name="a13" dataDxfId="436">
      <calculatedColumnFormula>IFERROR(HLOOKUP("battles",players!$E:$E,pos!M2+1),"")</calculatedColumnFormula>
    </tableColumn>
    <tableColumn id="14" name="a14" dataDxfId="435">
      <calculatedColumnFormula>IFERROR(HLOOKUP("battles",players!$E:$E,pos!N2+1),"")</calculatedColumnFormula>
    </tableColumn>
    <tableColumn id="15" name="a15" dataDxfId="434">
      <calculatedColumnFormula>IFERROR(HLOOKUP("battles",players!$E:$E,pos!O2+1),"")</calculatedColumnFormula>
    </tableColumn>
    <tableColumn id="17" name="e1" dataDxfId="433">
      <calculatedColumnFormula>IFERROR(HLOOKUP("battles",players!$E:$E,pos!P2+1),"")</calculatedColumnFormula>
    </tableColumn>
    <tableColumn id="18" name="e2" dataDxfId="432">
      <calculatedColumnFormula>IFERROR(HLOOKUP("battles",players!$E:$E,pos!Q2+1),"")</calculatedColumnFormula>
    </tableColumn>
    <tableColumn id="19" name="e3" dataDxfId="431">
      <calculatedColumnFormula>IFERROR(HLOOKUP("battles",players!$E:$E,pos!R2+1),"")</calculatedColumnFormula>
    </tableColumn>
    <tableColumn id="20" name="e4" dataDxfId="430">
      <calculatedColumnFormula>IFERROR(HLOOKUP("battles",players!$E:$E,pos!S2+1),"")</calculatedColumnFormula>
    </tableColumn>
    <tableColumn id="21" name="e5" dataDxfId="429">
      <calculatedColumnFormula>IFERROR(HLOOKUP("battles",players!$E:$E,pos!T2+1),"")</calculatedColumnFormula>
    </tableColumn>
    <tableColumn id="22" name="e6" dataDxfId="428">
      <calculatedColumnFormula>IFERROR(HLOOKUP("battles",players!$E:$E,pos!U2+1),"")</calculatedColumnFormula>
    </tableColumn>
    <tableColumn id="23" name="e7" dataDxfId="427">
      <calculatedColumnFormula>IFERROR(HLOOKUP("battles",players!$E:$E,pos!V2+1),"")</calculatedColumnFormula>
    </tableColumn>
    <tableColumn id="24" name="e8" dataDxfId="426">
      <calculatedColumnFormula>IFERROR(HLOOKUP("battles",players!$E:$E,pos!W2+1),"")</calculatedColumnFormula>
    </tableColumn>
    <tableColumn id="25" name="e9" dataDxfId="425">
      <calculatedColumnFormula>IFERROR(HLOOKUP("battles",players!$E:$E,pos!X2+1),"")</calculatedColumnFormula>
    </tableColumn>
    <tableColumn id="26" name="e10" dataDxfId="424">
      <calculatedColumnFormula>IFERROR(HLOOKUP("battles",players!$E:$E,pos!Y2+1),"")</calculatedColumnFormula>
    </tableColumn>
    <tableColumn id="27" name="e11" dataDxfId="423">
      <calculatedColumnFormula>IFERROR(HLOOKUP("battles",players!$E:$E,pos!Z2+1),"")</calculatedColumnFormula>
    </tableColumn>
    <tableColumn id="28" name="e12" dataDxfId="422">
      <calculatedColumnFormula>IFERROR(HLOOKUP("battles",players!$E:$E,pos!AA2+1),"")</calculatedColumnFormula>
    </tableColumn>
    <tableColumn id="29" name="e13" dataDxfId="421">
      <calculatedColumnFormula>IFERROR(HLOOKUP("battles",players!$E:$E,pos!AB2+1),"")</calculatedColumnFormula>
    </tableColumn>
    <tableColumn id="30" name="e14" dataDxfId="420">
      <calculatedColumnFormula>IFERROR(HLOOKUP("battles",players!$E:$E,pos!AC2+1),"")</calculatedColumnFormula>
    </tableColumn>
    <tableColumn id="31" name="e15" dataDxfId="419">
      <calculatedColumnFormula>IFERROR(HLOOKUP("battles",players!$E:$E,pos!AD2+1),"")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Wa" displayName="Wa" ref="A1:AD2" totalsRowShown="0" headerRowDxfId="418" dataDxfId="417">
  <autoFilter ref="A1:AD2"/>
  <tableColumns count="30">
    <tableColumn id="1" name="a1" dataDxfId="416">
      <calculatedColumnFormula>IFERROR(HLOOKUP("wins",players!$M:$M,pos!A2+1),"")</calculatedColumnFormula>
    </tableColumn>
    <tableColumn id="2" name="a2" dataDxfId="415">
      <calculatedColumnFormula>IFERROR(HLOOKUP("wins",players!$M:$M,pos!B2+1),"")</calculatedColumnFormula>
    </tableColumn>
    <tableColumn id="3" name="a3" dataDxfId="414">
      <calculatedColumnFormula>IFERROR(HLOOKUP("wins",players!$M:$M,pos!C2+1),"")</calculatedColumnFormula>
    </tableColumn>
    <tableColumn id="4" name="a4" dataDxfId="413">
      <calculatedColumnFormula>IFERROR(HLOOKUP("wins",players!$M:$M,pos!D2+1),"")</calculatedColumnFormula>
    </tableColumn>
    <tableColumn id="5" name="a5" dataDxfId="412">
      <calculatedColumnFormula>IFERROR(HLOOKUP("wins",players!$M:$M,pos!E2+1),"")</calculatedColumnFormula>
    </tableColumn>
    <tableColumn id="6" name="a6" dataDxfId="411">
      <calculatedColumnFormula>IFERROR(HLOOKUP("wins",players!$M:$M,pos!F2+1),"")</calculatedColumnFormula>
    </tableColumn>
    <tableColumn id="7" name="a7" dataDxfId="410">
      <calculatedColumnFormula>IFERROR(HLOOKUP("wins",players!$M:$M,pos!G2+1),"")</calculatedColumnFormula>
    </tableColumn>
    <tableColumn id="8" name="a8" dataDxfId="409">
      <calculatedColumnFormula>IFERROR(HLOOKUP("wins",players!$M:$M,pos!H2+1),"")</calculatedColumnFormula>
    </tableColumn>
    <tableColumn id="9" name="a9" dataDxfId="408">
      <calculatedColumnFormula>IFERROR(HLOOKUP("wins",players!$M:$M,pos!I2+1),"")</calculatedColumnFormula>
    </tableColumn>
    <tableColumn id="10" name="a10" dataDxfId="407">
      <calculatedColumnFormula>IFERROR(HLOOKUP("wins",players!$M:$M,pos!J2+1),"")</calculatedColumnFormula>
    </tableColumn>
    <tableColumn id="11" name="a11" dataDxfId="406">
      <calculatedColumnFormula>IFERROR(HLOOKUP("wins",players!$M:$M,pos!K2+1),"")</calculatedColumnFormula>
    </tableColumn>
    <tableColumn id="12" name="a12" dataDxfId="405">
      <calculatedColumnFormula>IFERROR(HLOOKUP("wins",players!$M:$M,pos!L2+1),"")</calculatedColumnFormula>
    </tableColumn>
    <tableColumn id="13" name="a13" dataDxfId="404">
      <calculatedColumnFormula>IFERROR(HLOOKUP("wins",players!$M:$M,pos!M2+1),"")</calculatedColumnFormula>
    </tableColumn>
    <tableColumn id="14" name="a14" dataDxfId="403">
      <calculatedColumnFormula>IFERROR(HLOOKUP("wins",players!$M:$M,pos!N2+1),"")</calculatedColumnFormula>
    </tableColumn>
    <tableColumn id="15" name="a15" dataDxfId="402">
      <calculatedColumnFormula>IFERROR(HLOOKUP("wins",players!$M:$M,pos!O2+1),"")</calculatedColumnFormula>
    </tableColumn>
    <tableColumn id="17" name="e1" dataDxfId="401">
      <calculatedColumnFormula>IFERROR(HLOOKUP("wins",players!$M:$M,pos!P2+1),"")</calculatedColumnFormula>
    </tableColumn>
    <tableColumn id="18" name="e2" dataDxfId="400">
      <calculatedColumnFormula>IFERROR(HLOOKUP("wins",players!$M:$M,pos!Q2+1),"")</calculatedColumnFormula>
    </tableColumn>
    <tableColumn id="19" name="e3" dataDxfId="399">
      <calculatedColumnFormula>IFERROR(HLOOKUP("wins",players!$M:$M,pos!R2+1),"")</calculatedColumnFormula>
    </tableColumn>
    <tableColumn id="20" name="e4" dataDxfId="398">
      <calculatedColumnFormula>IFERROR(HLOOKUP("wins",players!$M:$M,pos!S2+1),"")</calculatedColumnFormula>
    </tableColumn>
    <tableColumn id="21" name="e5" dataDxfId="397">
      <calculatedColumnFormula>IFERROR(HLOOKUP("wins",players!$M:$M,pos!T2+1),"")</calculatedColumnFormula>
    </tableColumn>
    <tableColumn id="22" name="e6" dataDxfId="396">
      <calculatedColumnFormula>IFERROR(HLOOKUP("wins",players!$M:$M,pos!U2+1),"")</calculatedColumnFormula>
    </tableColumn>
    <tableColumn id="23" name="e7" dataDxfId="395">
      <calculatedColumnFormula>IFERROR(HLOOKUP("wins",players!$M:$M,pos!V2+1),"")</calculatedColumnFormula>
    </tableColumn>
    <tableColumn id="24" name="e8" dataDxfId="394">
      <calculatedColumnFormula>IFERROR(HLOOKUP("wins",players!$M:$M,pos!W2+1),"")</calculatedColumnFormula>
    </tableColumn>
    <tableColumn id="25" name="e9" dataDxfId="393">
      <calculatedColumnFormula>IFERROR(HLOOKUP("wins",players!$M:$M,pos!X2+1),"")</calculatedColumnFormula>
    </tableColumn>
    <tableColumn id="26" name="e10" dataDxfId="392">
      <calculatedColumnFormula>IFERROR(HLOOKUP("wins",players!$M:$M,pos!Y2+1),"")</calculatedColumnFormula>
    </tableColumn>
    <tableColumn id="27" name="e11" dataDxfId="391">
      <calculatedColumnFormula>IFERROR(HLOOKUP("wins",players!$M:$M,pos!Z2+1),"")</calculatedColumnFormula>
    </tableColumn>
    <tableColumn id="28" name="e12" dataDxfId="390">
      <calculatedColumnFormula>IFERROR(HLOOKUP("wins",players!$M:$M,pos!AA2+1),"")</calculatedColumnFormula>
    </tableColumn>
    <tableColumn id="29" name="e13" dataDxfId="389">
      <calculatedColumnFormula>IFERROR(HLOOKUP("wins",players!$M:$M,pos!AB2+1),"")</calculatedColumnFormula>
    </tableColumn>
    <tableColumn id="30" name="e14" dataDxfId="388">
      <calculatedColumnFormula>IFERROR(HLOOKUP("wins",players!$M:$M,pos!AC2+1),"")</calculatedColumnFormula>
    </tableColumn>
    <tableColumn id="31" name="e15" dataDxfId="387">
      <calculatedColumnFormula>IFERROR(HLOOKUP("wins",players!$M:$M,pos!AD2+1),"")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Ra" displayName="Ra" ref="A1:AD2" totalsRowShown="0" headerRowDxfId="386" dataDxfId="385">
  <autoFilter ref="A1:AD2"/>
  <tableColumns count="30">
    <tableColumn id="1" name="a1" dataDxfId="384">
      <calculatedColumnFormula>IFERROR(Wa[]/Ba[],"")</calculatedColumnFormula>
    </tableColumn>
    <tableColumn id="2" name="a2" dataDxfId="383">
      <calculatedColumnFormula>IFERROR(Wa[]/Ba[],"")</calculatedColumnFormula>
    </tableColumn>
    <tableColumn id="3" name="a3" dataDxfId="382">
      <calculatedColumnFormula>IFERROR(Wa[]/Ba[],"")</calculatedColumnFormula>
    </tableColumn>
    <tableColumn id="4" name="a4" dataDxfId="381">
      <calculatedColumnFormula>IFERROR(Wa[]/Ba[],"")</calculatedColumnFormula>
    </tableColumn>
    <tableColumn id="5" name="a5" dataDxfId="380">
      <calculatedColumnFormula>IFERROR(Wa[]/Ba[],"")</calculatedColumnFormula>
    </tableColumn>
    <tableColumn id="6" name="a6" dataDxfId="379">
      <calculatedColumnFormula>IFERROR(Wa[]/Ba[],"")</calculatedColumnFormula>
    </tableColumn>
    <tableColumn id="7" name="a7" dataDxfId="378">
      <calculatedColumnFormula>IFERROR(Wa[]/Ba[],"")</calculatedColumnFormula>
    </tableColumn>
    <tableColumn id="8" name="a8" dataDxfId="377">
      <calculatedColumnFormula>IFERROR(Wa[]/Ba[],"")</calculatedColumnFormula>
    </tableColumn>
    <tableColumn id="9" name="a9" dataDxfId="376">
      <calculatedColumnFormula>IFERROR(Wa[]/Ba[],"")</calculatedColumnFormula>
    </tableColumn>
    <tableColumn id="10" name="a10" dataDxfId="375">
      <calculatedColumnFormula>IFERROR(Wa[]/Ba[],"")</calculatedColumnFormula>
    </tableColumn>
    <tableColumn id="11" name="a11" dataDxfId="374">
      <calculatedColumnFormula>IFERROR(Wa[]/Ba[],"")</calculatedColumnFormula>
    </tableColumn>
    <tableColumn id="12" name="a12" dataDxfId="373">
      <calculatedColumnFormula>IFERROR(Wa[]/Ba[],"")</calculatedColumnFormula>
    </tableColumn>
    <tableColumn id="13" name="a13" dataDxfId="372">
      <calculatedColumnFormula>IFERROR(Wa[]/Ba[],"")</calculatedColumnFormula>
    </tableColumn>
    <tableColumn id="14" name="a14" dataDxfId="371">
      <calculatedColumnFormula>IFERROR(Wa[]/Ba[],"")</calculatedColumnFormula>
    </tableColumn>
    <tableColumn id="15" name="a15" dataDxfId="370">
      <calculatedColumnFormula>IFERROR(Wa[]/Ba[],"")</calculatedColumnFormula>
    </tableColumn>
    <tableColumn id="17" name="e1" dataDxfId="369">
      <calculatedColumnFormula>IFERROR(Wa[]/Ba[],"")</calculatedColumnFormula>
    </tableColumn>
    <tableColumn id="18" name="e2" dataDxfId="368">
      <calculatedColumnFormula>IFERROR(Wa[]/Ba[],"")</calculatedColumnFormula>
    </tableColumn>
    <tableColumn id="19" name="e3" dataDxfId="367">
      <calculatedColumnFormula>IFERROR(Wa[]/Ba[],"")</calculatedColumnFormula>
    </tableColumn>
    <tableColumn id="20" name="e4" dataDxfId="366">
      <calculatedColumnFormula>IFERROR(Wa[]/Ba[],"")</calculatedColumnFormula>
    </tableColumn>
    <tableColumn id="21" name="e5" dataDxfId="365">
      <calculatedColumnFormula>IFERROR(Wa[]/Ba[],"")</calculatedColumnFormula>
    </tableColumn>
    <tableColumn id="22" name="e6" dataDxfId="364">
      <calculatedColumnFormula>IFERROR(Wa[]/Ba[],"")</calculatedColumnFormula>
    </tableColumn>
    <tableColumn id="23" name="e7" dataDxfId="363">
      <calculatedColumnFormula>IFERROR(Wa[]/Ba[],"")</calculatedColumnFormula>
    </tableColumn>
    <tableColumn id="24" name="e8" dataDxfId="362">
      <calculatedColumnFormula>IFERROR(Wa[]/Ba[],"")</calculatedColumnFormula>
    </tableColumn>
    <tableColumn id="25" name="e9" dataDxfId="361">
      <calculatedColumnFormula>IFERROR(Wa[]/Ba[],"")</calculatedColumnFormula>
    </tableColumn>
    <tableColumn id="26" name="e10" dataDxfId="360">
      <calculatedColumnFormula>IFERROR(Wa[]/Ba[],"")</calculatedColumnFormula>
    </tableColumn>
    <tableColumn id="27" name="e11" dataDxfId="359">
      <calculatedColumnFormula>IFERROR(Wa[]/Ba[],"")</calculatedColumnFormula>
    </tableColumn>
    <tableColumn id="28" name="e12" dataDxfId="358">
      <calculatedColumnFormula>IFERROR(Wa[]/Ba[],"")</calculatedColumnFormula>
    </tableColumn>
    <tableColumn id="29" name="e13" dataDxfId="357">
      <calculatedColumnFormula>IFERROR(Wa[]/Ba[],"")</calculatedColumnFormula>
    </tableColumn>
    <tableColumn id="30" name="e14" dataDxfId="356">
      <calculatedColumnFormula>IFERROR(Wa[]/Ba[],"")</calculatedColumnFormula>
    </tableColumn>
    <tableColumn id="31" name="e15" dataDxfId="355">
      <calculatedColumnFormula>IFERROR(Wa[]/Ba[],"")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lvl" displayName="lvl" ref="A1:AD2" totalsRowShown="0" headerRowDxfId="354" dataDxfId="353">
  <autoFilter ref="A1:AD2"/>
  <tableColumns count="30">
    <tableColumn id="1" name="a1" dataDxfId="352">
      <calculatedColumnFormula>IFERROR(HLOOKUP("level",[1]VI3!$B:$B,MATCH(LOWER(SUBSTITUTE(HLOOKUP("vehicle",players!$C:$C,pos!A2+1),"-","_")),[1]VI3!$A:$A,0)),"")</calculatedColumnFormula>
    </tableColumn>
    <tableColumn id="2" name="a2" dataDxfId="351">
      <calculatedColumnFormula>IFERROR(HLOOKUP("level",[1]VI3!$B:$B,MATCH(LOWER(SUBSTITUTE(HLOOKUP("vehicle",players!$C:$C,pos!B2+1),"-","_")),[1]VI3!$A:$A,0)),"")</calculatedColumnFormula>
    </tableColumn>
    <tableColumn id="3" name="a3" dataDxfId="350">
      <calculatedColumnFormula>IFERROR(HLOOKUP("level",[1]VI3!$B:$B,MATCH(LOWER(SUBSTITUTE(HLOOKUP("vehicle",players!$C:$C,pos!C2+1),"-","_")),[1]VI3!$A:$A,0)),"")</calculatedColumnFormula>
    </tableColumn>
    <tableColumn id="4" name="a4" dataDxfId="349">
      <calculatedColumnFormula>IFERROR(HLOOKUP("level",[1]VI3!$B:$B,MATCH(LOWER(SUBSTITUTE(HLOOKUP("vehicle",players!$C:$C,pos!D2+1),"-","_")),[1]VI3!$A:$A,0)),"")</calculatedColumnFormula>
    </tableColumn>
    <tableColumn id="5" name="a5" dataDxfId="348">
      <calculatedColumnFormula>IFERROR(HLOOKUP("level",[1]VI3!$B:$B,MATCH(LOWER(SUBSTITUTE(HLOOKUP("vehicle",players!$C:$C,pos!E2+1),"-","_")),[1]VI3!$A:$A,0)),"")</calculatedColumnFormula>
    </tableColumn>
    <tableColumn id="6" name="a6" dataDxfId="347">
      <calculatedColumnFormula>IFERROR(HLOOKUP("level",[1]VI3!$B:$B,MATCH(LOWER(SUBSTITUTE(HLOOKUP("vehicle",players!$C:$C,pos!F2+1),"-","_")),[1]VI3!$A:$A,0)),"")</calculatedColumnFormula>
    </tableColumn>
    <tableColumn id="7" name="a7" dataDxfId="346">
      <calculatedColumnFormula>IFERROR(HLOOKUP("level",[1]VI3!$B:$B,MATCH(LOWER(SUBSTITUTE(HLOOKUP("vehicle",players!$C:$C,pos!G2+1),"-","_")),[1]VI3!$A:$A,0)),"")</calculatedColumnFormula>
    </tableColumn>
    <tableColumn id="8" name="a8" dataDxfId="345">
      <calculatedColumnFormula>IFERROR(HLOOKUP("level",[1]VI3!$B:$B,MATCH(LOWER(SUBSTITUTE(HLOOKUP("vehicle",players!$C:$C,pos!H2+1),"-","_")),[1]VI3!$A:$A,0)),"")</calculatedColumnFormula>
    </tableColumn>
    <tableColumn id="9" name="a9" dataDxfId="344">
      <calculatedColumnFormula>IFERROR(HLOOKUP("level",[1]VI3!$B:$B,MATCH(LOWER(SUBSTITUTE(HLOOKUP("vehicle",players!$C:$C,pos!I2+1),"-","_")),[1]VI3!$A:$A,0)),"")</calculatedColumnFormula>
    </tableColumn>
    <tableColumn id="10" name="a10" dataDxfId="343">
      <calculatedColumnFormula>IFERROR(HLOOKUP("level",[1]VI3!$B:$B,MATCH(LOWER(SUBSTITUTE(HLOOKUP("vehicle",players!$C:$C,pos!J2+1),"-","_")),[1]VI3!$A:$A,0)),"")</calculatedColumnFormula>
    </tableColumn>
    <tableColumn id="11" name="a11" dataDxfId="342">
      <calculatedColumnFormula>IFERROR(HLOOKUP("level",[1]VI3!$B:$B,MATCH(LOWER(SUBSTITUTE(HLOOKUP("vehicle",players!$C:$C,pos!K2+1),"-","_")),[1]VI3!$A:$A,0)),"")</calculatedColumnFormula>
    </tableColumn>
    <tableColumn id="12" name="a12" dataDxfId="341">
      <calculatedColumnFormula>IFERROR(HLOOKUP("level",[1]VI3!$B:$B,MATCH(LOWER(SUBSTITUTE(HLOOKUP("vehicle",players!$C:$C,pos!L2+1),"-","_")),[1]VI3!$A:$A,0)),"")</calculatedColumnFormula>
    </tableColumn>
    <tableColumn id="13" name="a13" dataDxfId="340">
      <calculatedColumnFormula>IFERROR(HLOOKUP("level",[1]VI3!$B:$B,MATCH(LOWER(SUBSTITUTE(HLOOKUP("vehicle",players!$C:$C,pos!M2+1),"-","_")),[1]VI3!$A:$A,0)),"")</calculatedColumnFormula>
    </tableColumn>
    <tableColumn id="14" name="a14" dataDxfId="339">
      <calculatedColumnFormula>IFERROR(HLOOKUP("level",[1]VI3!$B:$B,MATCH(LOWER(SUBSTITUTE(HLOOKUP("vehicle",players!$C:$C,pos!N2+1),"-","_")),[1]VI3!$A:$A,0)),"")</calculatedColumnFormula>
    </tableColumn>
    <tableColumn id="15" name="a15" dataDxfId="338">
      <calculatedColumnFormula>IFERROR(HLOOKUP("level",[1]VI3!$B:$B,MATCH(LOWER(SUBSTITUTE(HLOOKUP("vehicle",players!$C:$C,pos!O2+1),"-","_")),[1]VI3!$A:$A,0)),"")</calculatedColumnFormula>
    </tableColumn>
    <tableColumn id="17" name="e1" dataDxfId="337">
      <calculatedColumnFormula>IFERROR(HLOOKUP("level",[1]VI3!$B:$B,MATCH(LOWER(SUBSTITUTE(HLOOKUP("vehicle",players!$C:$C,pos!P2+1),"-","_")),[1]VI3!$A:$A,0)),"")</calculatedColumnFormula>
    </tableColumn>
    <tableColumn id="18" name="e2" dataDxfId="336">
      <calculatedColumnFormula>IFERROR(HLOOKUP("level",[1]VI3!$B:$B,MATCH(LOWER(SUBSTITUTE(HLOOKUP("vehicle",players!$C:$C,pos!Q2+1),"-","_")),[1]VI3!$A:$A,0)),"")</calculatedColumnFormula>
    </tableColumn>
    <tableColumn id="19" name="e3" dataDxfId="335">
      <calculatedColumnFormula>IFERROR(HLOOKUP("level",[1]VI3!$B:$B,MATCH(LOWER(SUBSTITUTE(HLOOKUP("vehicle",players!$C:$C,pos!R2+1),"-","_")),[1]VI3!$A:$A,0)),"")</calculatedColumnFormula>
    </tableColumn>
    <tableColumn id="20" name="e4" dataDxfId="334">
      <calculatedColumnFormula>IFERROR(HLOOKUP("level",[1]VI3!$B:$B,MATCH(LOWER(SUBSTITUTE(HLOOKUP("vehicle",players!$C:$C,pos!S2+1),"-","_")),[1]VI3!$A:$A,0)),"")</calculatedColumnFormula>
    </tableColumn>
    <tableColumn id="21" name="e5" dataDxfId="333">
      <calculatedColumnFormula>IFERROR(HLOOKUP("level",[1]VI3!$B:$B,MATCH(LOWER(SUBSTITUTE(HLOOKUP("vehicle",players!$C:$C,pos!T2+1),"-","_")),[1]VI3!$A:$A,0)),"")</calculatedColumnFormula>
    </tableColumn>
    <tableColumn id="22" name="e6" dataDxfId="332">
      <calculatedColumnFormula>IFERROR(HLOOKUP("level",[1]VI3!$B:$B,MATCH(LOWER(SUBSTITUTE(HLOOKUP("vehicle",players!$C:$C,pos!U2+1),"-","_")),[1]VI3!$A:$A,0)),"")</calculatedColumnFormula>
    </tableColumn>
    <tableColumn id="23" name="e7" dataDxfId="331">
      <calculatedColumnFormula>IFERROR(HLOOKUP("level",[1]VI3!$B:$B,MATCH(LOWER(SUBSTITUTE(HLOOKUP("vehicle",players!$C:$C,pos!V2+1),"-","_")),[1]VI3!$A:$A,0)),"")</calculatedColumnFormula>
    </tableColumn>
    <tableColumn id="24" name="e8" dataDxfId="330">
      <calculatedColumnFormula>IFERROR(HLOOKUP("level",[1]VI3!$B:$B,MATCH(LOWER(SUBSTITUTE(HLOOKUP("vehicle",players!$C:$C,pos!W2+1),"-","_")),[1]VI3!$A:$A,0)),"")</calculatedColumnFormula>
    </tableColumn>
    <tableColumn id="25" name="e9" dataDxfId="329">
      <calculatedColumnFormula>IFERROR(HLOOKUP("level",[1]VI3!$B:$B,MATCH(LOWER(SUBSTITUTE(HLOOKUP("vehicle",players!$C:$C,pos!X2+1),"-","_")),[1]VI3!$A:$A,0)),"")</calculatedColumnFormula>
    </tableColumn>
    <tableColumn id="26" name="e10" dataDxfId="328">
      <calculatedColumnFormula>IFERROR(HLOOKUP("level",[1]VI3!$B:$B,MATCH(LOWER(SUBSTITUTE(HLOOKUP("vehicle",players!$C:$C,pos!Y2+1),"-","_")),[1]VI3!$A:$A,0)),"")</calculatedColumnFormula>
    </tableColumn>
    <tableColumn id="27" name="e11" dataDxfId="327">
      <calculatedColumnFormula>IFERROR(HLOOKUP("level",[1]VI3!$B:$B,MATCH(LOWER(SUBSTITUTE(HLOOKUP("vehicle",players!$C:$C,pos!Z2+1),"-","_")),[1]VI3!$A:$A,0)),"")</calculatedColumnFormula>
    </tableColumn>
    <tableColumn id="28" name="e12" dataDxfId="326">
      <calculatedColumnFormula>IFERROR(HLOOKUP("level",[1]VI3!$B:$B,MATCH(LOWER(SUBSTITUTE(HLOOKUP("vehicle",players!$C:$C,pos!AA2+1),"-","_")),[1]VI3!$A:$A,0)),"")</calculatedColumnFormula>
    </tableColumn>
    <tableColumn id="29" name="e13" dataDxfId="325">
      <calculatedColumnFormula>IFERROR(HLOOKUP("level",[1]VI3!$B:$B,MATCH(LOWER(SUBSTITUTE(HLOOKUP("vehicle",players!$C:$C,pos!AB2+1),"-","_")),[1]VI3!$A:$A,0)),"")</calculatedColumnFormula>
    </tableColumn>
    <tableColumn id="30" name="e14" dataDxfId="324">
      <calculatedColumnFormula>IFERROR(HLOOKUP("level",[1]VI3!$B:$B,MATCH(LOWER(SUBSTITUTE(HLOOKUP("vehicle",players!$C:$C,pos!AC2+1),"-","_")),[1]VI3!$A:$A,0)),"")</calculatedColumnFormula>
    </tableColumn>
    <tableColumn id="31" name="e15" dataDxfId="323">
      <calculatedColumnFormula>IFERROR(HLOOKUP("level",[1]VI3!$B:$B,MATCH(LOWER(SUBSTITUTE(HLOOKUP("vehicle",players!$C:$C,pos!AD2+1),"-","_")),[1]VI3!$A:$A,0)),"")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avglvl" displayName="avglvl" ref="A1:AD2" totalsRowShown="0" headerRowDxfId="322" dataDxfId="321">
  <autoFilter ref="A1:AD2"/>
  <tableColumns count="30">
    <tableColumn id="1" name="a1" dataDxfId="320">
      <calculatedColumnFormula>IFERROR(HLOOKUP("avgl",players!$T:$T,pos!A2+1),"")</calculatedColumnFormula>
    </tableColumn>
    <tableColumn id="2" name="a2" dataDxfId="319">
      <calculatedColumnFormula>IFERROR(HLOOKUP("avgl",players!$T:$T,pos!B2+1),"")</calculatedColumnFormula>
    </tableColumn>
    <tableColumn id="3" name="a3" dataDxfId="318">
      <calculatedColumnFormula>IFERROR(HLOOKUP("avgl",players!$T:$T,pos!C2+1),"")</calculatedColumnFormula>
    </tableColumn>
    <tableColumn id="4" name="a4" dataDxfId="317">
      <calculatedColumnFormula>IFERROR(HLOOKUP("avgl",players!$T:$T,pos!D2+1),"")</calculatedColumnFormula>
    </tableColumn>
    <tableColumn id="5" name="a5" dataDxfId="316">
      <calculatedColumnFormula>IFERROR(HLOOKUP("avgl",players!$T:$T,pos!E2+1),"")</calculatedColumnFormula>
    </tableColumn>
    <tableColumn id="6" name="a6" dataDxfId="315">
      <calculatedColumnFormula>IFERROR(HLOOKUP("avgl",players!$T:$T,pos!F2+1),"")</calculatedColumnFormula>
    </tableColumn>
    <tableColumn id="7" name="a7" dataDxfId="314">
      <calculatedColumnFormula>IFERROR(HLOOKUP("avgl",players!$T:$T,pos!G2+1),"")</calculatedColumnFormula>
    </tableColumn>
    <tableColumn id="8" name="a8" dataDxfId="313">
      <calculatedColumnFormula>IFERROR(HLOOKUP("avgl",players!$T:$T,pos!H2+1),"")</calculatedColumnFormula>
    </tableColumn>
    <tableColumn id="9" name="a9" dataDxfId="312">
      <calculatedColumnFormula>IFERROR(HLOOKUP("avgl",players!$T:$T,pos!I2+1),"")</calculatedColumnFormula>
    </tableColumn>
    <tableColumn id="10" name="a10" dataDxfId="311">
      <calculatedColumnFormula>IFERROR(HLOOKUP("avgl",players!$T:$T,pos!J2+1),"")</calculatedColumnFormula>
    </tableColumn>
    <tableColumn id="11" name="a11" dataDxfId="310">
      <calculatedColumnFormula>IFERROR(HLOOKUP("avgl",players!$T:$T,pos!K2+1),"")</calculatedColumnFormula>
    </tableColumn>
    <tableColumn id="12" name="a12" dataDxfId="309">
      <calculatedColumnFormula>IFERROR(HLOOKUP("avgl",players!$T:$T,pos!L2+1),"")</calculatedColumnFormula>
    </tableColumn>
    <tableColumn id="13" name="a13" dataDxfId="308">
      <calculatedColumnFormula>IFERROR(HLOOKUP("avgl",players!$T:$T,pos!M2+1),"")</calculatedColumnFormula>
    </tableColumn>
    <tableColumn id="14" name="a14" dataDxfId="307">
      <calculatedColumnFormula>IFERROR(HLOOKUP("avgl",players!$T:$T,pos!N2+1),"")</calculatedColumnFormula>
    </tableColumn>
    <tableColumn id="15" name="a15" dataDxfId="306">
      <calculatedColumnFormula>IFERROR(HLOOKUP("avgl",players!$T:$T,pos!O2+1),"")</calculatedColumnFormula>
    </tableColumn>
    <tableColumn id="17" name="e1" dataDxfId="305">
      <calculatedColumnFormula>IFERROR(HLOOKUP("avgl",players!$T:$T,pos!P2+1),"")</calculatedColumnFormula>
    </tableColumn>
    <tableColumn id="18" name="e2" dataDxfId="304">
      <calculatedColumnFormula>IFERROR(HLOOKUP("avgl",players!$T:$T,pos!Q2+1),"")</calculatedColumnFormula>
    </tableColumn>
    <tableColumn id="19" name="e3" dataDxfId="303">
      <calculatedColumnFormula>IFERROR(HLOOKUP("avgl",players!$T:$T,pos!R2+1),"")</calculatedColumnFormula>
    </tableColumn>
    <tableColumn id="20" name="e4" dataDxfId="302">
      <calculatedColumnFormula>IFERROR(HLOOKUP("avgl",players!$T:$T,pos!S2+1),"")</calculatedColumnFormula>
    </tableColumn>
    <tableColumn id="21" name="e5" dataDxfId="301">
      <calculatedColumnFormula>IFERROR(HLOOKUP("avgl",players!$T:$T,pos!T2+1),"")</calculatedColumnFormula>
    </tableColumn>
    <tableColumn id="22" name="e6" dataDxfId="300">
      <calculatedColumnFormula>IFERROR(HLOOKUP("avgl",players!$T:$T,pos!U2+1),"")</calculatedColumnFormula>
    </tableColumn>
    <tableColumn id="23" name="e7" dataDxfId="299">
      <calculatedColumnFormula>IFERROR(HLOOKUP("avgl",players!$T:$T,pos!V2+1),"")</calculatedColumnFormula>
    </tableColumn>
    <tableColumn id="24" name="e8" dataDxfId="298">
      <calculatedColumnFormula>IFERROR(HLOOKUP("avgl",players!$T:$T,pos!W2+1),"")</calculatedColumnFormula>
    </tableColumn>
    <tableColumn id="25" name="e9" dataDxfId="297">
      <calculatedColumnFormula>IFERROR(HLOOKUP("avgl",players!$T:$T,pos!X2+1),"")</calculatedColumnFormula>
    </tableColumn>
    <tableColumn id="26" name="e10" dataDxfId="296">
      <calculatedColumnFormula>IFERROR(HLOOKUP("avgl",players!$T:$T,pos!Y2+1),"")</calculatedColumnFormula>
    </tableColumn>
    <tableColumn id="27" name="e11" dataDxfId="295">
      <calculatedColumnFormula>IFERROR(HLOOKUP("avgl",players!$T:$T,pos!Z2+1),"")</calculatedColumnFormula>
    </tableColumn>
    <tableColumn id="28" name="e12" dataDxfId="294">
      <calculatedColumnFormula>IFERROR(HLOOKUP("avgl",players!$T:$T,pos!AA2+1),"")</calculatedColumnFormula>
    </tableColumn>
    <tableColumn id="29" name="e13" dataDxfId="293">
      <calculatedColumnFormula>IFERROR(HLOOKUP("avgl",players!$T:$T,pos!AB2+1),"")</calculatedColumnFormula>
    </tableColumn>
    <tableColumn id="30" name="e14" dataDxfId="292">
      <calculatedColumnFormula>IFERROR(HLOOKUP("avgl",players!$T:$T,pos!AC2+1),"")</calculatedColumnFormula>
    </tableColumn>
    <tableColumn id="31" name="e15" dataDxfId="291">
      <calculatedColumnFormula>IFERROR(HLOOKUP("avgl",players!$T:$T,pos!AD2+1),"")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" name="Tmin" displayName="Tmin" ref="A1:AD2" totalsRowShown="0" headerRowDxfId="290" dataDxfId="289">
  <autoFilter ref="A1:AD2"/>
  <tableColumns count="30">
    <tableColumn id="1" name="a1" dataDxfId="288">
      <calculatedColumnFormula>IFERROR(HLOOKUP("tier1",[1]VI!$B:$B,MATCH(LOWER(SUBSTITUTE(HLOOKUP("vehicle",players!$C:$C,pos!A2+1),"-","_")),[1]VI!$A:$A,0)),"")</calculatedColumnFormula>
    </tableColumn>
    <tableColumn id="2" name="a2" dataDxfId="287">
      <calculatedColumnFormula>IFERROR(HLOOKUP("tier1",[1]VI!$B:$B,MATCH(LOWER(SUBSTITUTE(HLOOKUP("vehicle",players!$C:$C,pos!B2+1),"-","_")),[1]VI!$A:$A,0)),"")</calculatedColumnFormula>
    </tableColumn>
    <tableColumn id="3" name="a3" dataDxfId="286">
      <calculatedColumnFormula>IFERROR(HLOOKUP("tier1",[1]VI!$B:$B,MATCH(LOWER(SUBSTITUTE(HLOOKUP("vehicle",players!$C:$C,pos!C2+1),"-","_")),[1]VI!$A:$A,0)),"")</calculatedColumnFormula>
    </tableColumn>
    <tableColumn id="4" name="a4" dataDxfId="285">
      <calculatedColumnFormula>IFERROR(HLOOKUP("tier1",[1]VI!$B:$B,MATCH(LOWER(SUBSTITUTE(HLOOKUP("vehicle",players!$C:$C,pos!D2+1),"-","_")),[1]VI!$A:$A,0)),"")</calculatedColumnFormula>
    </tableColumn>
    <tableColumn id="5" name="a5" dataDxfId="284">
      <calculatedColumnFormula>IFERROR(HLOOKUP("tier1",[1]VI!$B:$B,MATCH(LOWER(SUBSTITUTE(HLOOKUP("vehicle",players!$C:$C,pos!E2+1),"-","_")),[1]VI!$A:$A,0)),"")</calculatedColumnFormula>
    </tableColumn>
    <tableColumn id="6" name="a6" dataDxfId="283">
      <calculatedColumnFormula>IFERROR(HLOOKUP("tier1",[1]VI!$B:$B,MATCH(LOWER(SUBSTITUTE(HLOOKUP("vehicle",players!$C:$C,pos!F2+1),"-","_")),[1]VI!$A:$A,0)),"")</calculatedColumnFormula>
    </tableColumn>
    <tableColumn id="7" name="a7" dataDxfId="282">
      <calculatedColumnFormula>IFERROR(HLOOKUP("tier1",[1]VI!$B:$B,MATCH(LOWER(SUBSTITUTE(HLOOKUP("vehicle",players!$C:$C,pos!G2+1),"-","_")),[1]VI!$A:$A,0)),"")</calculatedColumnFormula>
    </tableColumn>
    <tableColumn id="8" name="a8" dataDxfId="281">
      <calculatedColumnFormula>IFERROR(HLOOKUP("tier1",[1]VI!$B:$B,MATCH(LOWER(SUBSTITUTE(HLOOKUP("vehicle",players!$C:$C,pos!H2+1),"-","_")),[1]VI!$A:$A,0)),"")</calculatedColumnFormula>
    </tableColumn>
    <tableColumn id="9" name="a9" dataDxfId="280">
      <calculatedColumnFormula>IFERROR(HLOOKUP("tier1",[1]VI!$B:$B,MATCH(LOWER(SUBSTITUTE(HLOOKUP("vehicle",players!$C:$C,pos!I2+1),"-","_")),[1]VI!$A:$A,0)),"")</calculatedColumnFormula>
    </tableColumn>
    <tableColumn id="10" name="a10" dataDxfId="279">
      <calculatedColumnFormula>IFERROR(HLOOKUP("tier1",[1]VI!$B:$B,MATCH(LOWER(SUBSTITUTE(HLOOKUP("vehicle",players!$C:$C,pos!J2+1),"-","_")),[1]VI!$A:$A,0)),"")</calculatedColumnFormula>
    </tableColumn>
    <tableColumn id="11" name="a11" dataDxfId="278">
      <calculatedColumnFormula>IFERROR(HLOOKUP("tier1",[1]VI!$B:$B,MATCH(LOWER(SUBSTITUTE(HLOOKUP("vehicle",players!$C:$C,pos!K2+1),"-","_")),[1]VI!$A:$A,0)),"")</calculatedColumnFormula>
    </tableColumn>
    <tableColumn id="12" name="a12" dataDxfId="277">
      <calculatedColumnFormula>IFERROR(HLOOKUP("tier1",[1]VI!$B:$B,MATCH(LOWER(SUBSTITUTE(HLOOKUP("vehicle",players!$C:$C,pos!L2+1),"-","_")),[1]VI!$A:$A,0)),"")</calculatedColumnFormula>
    </tableColumn>
    <tableColumn id="13" name="a13" dataDxfId="276">
      <calculatedColumnFormula>IFERROR(HLOOKUP("tier1",[1]VI!$B:$B,MATCH(LOWER(SUBSTITUTE(HLOOKUP("vehicle",players!$C:$C,pos!M2+1),"-","_")),[1]VI!$A:$A,0)),"")</calculatedColumnFormula>
    </tableColumn>
    <tableColumn id="14" name="a14" dataDxfId="275">
      <calculatedColumnFormula>IFERROR(HLOOKUP("tier1",[1]VI!$B:$B,MATCH(LOWER(SUBSTITUTE(HLOOKUP("vehicle",players!$C:$C,pos!N2+1),"-","_")),[1]VI!$A:$A,0)),"")</calculatedColumnFormula>
    </tableColumn>
    <tableColumn id="15" name="a15" dataDxfId="274">
      <calculatedColumnFormula>IFERROR(HLOOKUP("tier1",[1]VI!$B:$B,MATCH(LOWER(SUBSTITUTE(HLOOKUP("vehicle",players!$C:$C,pos!O2+1),"-","_")),[1]VI!$A:$A,0)),"")</calculatedColumnFormula>
    </tableColumn>
    <tableColumn id="17" name="e1" dataDxfId="273">
      <calculatedColumnFormula>IFERROR(HLOOKUP("tier1",[1]VI!$B:$B,MATCH(LOWER(SUBSTITUTE(HLOOKUP("vehicle",players!$C:$C,pos!P2+1),"-","_")),[1]VI!$A:$A,0)),"")</calculatedColumnFormula>
    </tableColumn>
    <tableColumn id="18" name="e2" dataDxfId="272">
      <calculatedColumnFormula>IFERROR(HLOOKUP("tier1",[1]VI!$B:$B,MATCH(LOWER(SUBSTITUTE(HLOOKUP("vehicle",players!$C:$C,pos!Q2+1),"-","_")),[1]VI!$A:$A,0)),"")</calculatedColumnFormula>
    </tableColumn>
    <tableColumn id="19" name="e3" dataDxfId="271">
      <calculatedColumnFormula>IFERROR(HLOOKUP("tier1",[1]VI!$B:$B,MATCH(LOWER(SUBSTITUTE(HLOOKUP("vehicle",players!$C:$C,pos!R2+1),"-","_")),[1]VI!$A:$A,0)),"")</calculatedColumnFormula>
    </tableColumn>
    <tableColumn id="20" name="e4" dataDxfId="270">
      <calculatedColumnFormula>IFERROR(HLOOKUP("tier1",[1]VI!$B:$B,MATCH(LOWER(SUBSTITUTE(HLOOKUP("vehicle",players!$C:$C,pos!S2+1),"-","_")),[1]VI!$A:$A,0)),"")</calculatedColumnFormula>
    </tableColumn>
    <tableColumn id="21" name="e5" dataDxfId="269">
      <calculatedColumnFormula>IFERROR(HLOOKUP("tier1",[1]VI!$B:$B,MATCH(LOWER(SUBSTITUTE(HLOOKUP("vehicle",players!$C:$C,pos!T2+1),"-","_")),[1]VI!$A:$A,0)),"")</calculatedColumnFormula>
    </tableColumn>
    <tableColumn id="22" name="e6" dataDxfId="268">
      <calculatedColumnFormula>IFERROR(HLOOKUP("tier1",[1]VI!$B:$B,MATCH(LOWER(SUBSTITUTE(HLOOKUP("vehicle",players!$C:$C,pos!U2+1),"-","_")),[1]VI!$A:$A,0)),"")</calculatedColumnFormula>
    </tableColumn>
    <tableColumn id="23" name="e7" dataDxfId="267">
      <calculatedColumnFormula>IFERROR(HLOOKUP("tier1",[1]VI!$B:$B,MATCH(LOWER(SUBSTITUTE(HLOOKUP("vehicle",players!$C:$C,pos!V2+1),"-","_")),[1]VI!$A:$A,0)),"")</calculatedColumnFormula>
    </tableColumn>
    <tableColumn id="24" name="e8" dataDxfId="266">
      <calculatedColumnFormula>IFERROR(HLOOKUP("tier1",[1]VI!$B:$B,MATCH(LOWER(SUBSTITUTE(HLOOKUP("vehicle",players!$C:$C,pos!W2+1),"-","_")),[1]VI!$A:$A,0)),"")</calculatedColumnFormula>
    </tableColumn>
    <tableColumn id="25" name="e9" dataDxfId="265">
      <calculatedColumnFormula>IFERROR(HLOOKUP("tier1",[1]VI!$B:$B,MATCH(LOWER(SUBSTITUTE(HLOOKUP("vehicle",players!$C:$C,pos!X2+1),"-","_")),[1]VI!$A:$A,0)),"")</calculatedColumnFormula>
    </tableColumn>
    <tableColumn id="26" name="e10" dataDxfId="264">
      <calculatedColumnFormula>IFERROR(HLOOKUP("tier1",[1]VI!$B:$B,MATCH(LOWER(SUBSTITUTE(HLOOKUP("vehicle",players!$C:$C,pos!Y2+1),"-","_")),[1]VI!$A:$A,0)),"")</calculatedColumnFormula>
    </tableColumn>
    <tableColumn id="27" name="e11" dataDxfId="263">
      <calculatedColumnFormula>IFERROR(HLOOKUP("tier1",[1]VI!$B:$B,MATCH(LOWER(SUBSTITUTE(HLOOKUP("vehicle",players!$C:$C,pos!Z2+1),"-","_")),[1]VI!$A:$A,0)),"")</calculatedColumnFormula>
    </tableColumn>
    <tableColumn id="28" name="e12" dataDxfId="262">
      <calculatedColumnFormula>IFERROR(HLOOKUP("tier1",[1]VI!$B:$B,MATCH(LOWER(SUBSTITUTE(HLOOKUP("vehicle",players!$C:$C,pos!AA2+1),"-","_")),[1]VI!$A:$A,0)),"")</calculatedColumnFormula>
    </tableColumn>
    <tableColumn id="29" name="e13" dataDxfId="261">
      <calculatedColumnFormula>IFERROR(HLOOKUP("tier1",[1]VI!$B:$B,MATCH(LOWER(SUBSTITUTE(HLOOKUP("vehicle",players!$C:$C,pos!AB2+1),"-","_")),[1]VI!$A:$A,0)),"")</calculatedColumnFormula>
    </tableColumn>
    <tableColumn id="30" name="e14" dataDxfId="260">
      <calculatedColumnFormula>IFERROR(HLOOKUP("tier1",[1]VI!$B:$B,MATCH(LOWER(SUBSTITUTE(HLOOKUP("vehicle",players!$C:$C,pos!AC2+1),"-","_")),[1]VI!$A:$A,0)),"")</calculatedColumnFormula>
    </tableColumn>
    <tableColumn id="31" name="e15" dataDxfId="259">
      <calculatedColumnFormula>IFERROR(HLOOKUP("tier1",[1]VI!$B:$B,MATCH(LOWER(SUBSTITUTE(HLOOKUP("vehicle",players!$C:$C,pos!AD2+1),"-","_")),[1]VI!$A:$A,0)),"")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max" displayName="Tmax" ref="A1:AD2" totalsRowShown="0" headerRowDxfId="258" dataDxfId="257">
  <autoFilter ref="A1:AD2"/>
  <tableColumns count="30">
    <tableColumn id="1" name="a1" dataDxfId="256">
      <calculatedColumnFormula>IFERROR(HLOOKUP("tier2",[1]VI!$C:$C,MATCH(LOWER(SUBSTITUTE(HLOOKUP("vehicle",players!$C:$C,pos!A2+1),"-","_")),[1]VI!$A:$A,0)),"")</calculatedColumnFormula>
    </tableColumn>
    <tableColumn id="2" name="a2" dataDxfId="255">
      <calculatedColumnFormula>IFERROR(HLOOKUP("tier2",[1]VI!$C:$C,MATCH(LOWER(SUBSTITUTE(HLOOKUP("vehicle",players!$C:$C,pos!B2+1),"-","_")),[1]VI!$A:$A,0)),"")</calculatedColumnFormula>
    </tableColumn>
    <tableColumn id="3" name="a3" dataDxfId="254">
      <calculatedColumnFormula>IFERROR(HLOOKUP("tier2",[1]VI!$C:$C,MATCH(LOWER(SUBSTITUTE(HLOOKUP("vehicle",players!$C:$C,pos!C2+1),"-","_")),[1]VI!$A:$A,0)),"")</calculatedColumnFormula>
    </tableColumn>
    <tableColumn id="4" name="a4" dataDxfId="253">
      <calculatedColumnFormula>IFERROR(HLOOKUP("tier2",[1]VI!$C:$C,MATCH(LOWER(SUBSTITUTE(HLOOKUP("vehicle",players!$C:$C,pos!D2+1),"-","_")),[1]VI!$A:$A,0)),"")</calculatedColumnFormula>
    </tableColumn>
    <tableColumn id="5" name="a5" dataDxfId="252">
      <calculatedColumnFormula>IFERROR(HLOOKUP("tier2",[1]VI!$C:$C,MATCH(LOWER(SUBSTITUTE(HLOOKUP("vehicle",players!$C:$C,pos!E2+1),"-","_")),[1]VI!$A:$A,0)),"")</calculatedColumnFormula>
    </tableColumn>
    <tableColumn id="6" name="a6" dataDxfId="251">
      <calculatedColumnFormula>IFERROR(HLOOKUP("tier2",[1]VI!$C:$C,MATCH(LOWER(SUBSTITUTE(HLOOKUP("vehicle",players!$C:$C,pos!F2+1),"-","_")),[1]VI!$A:$A,0)),"")</calculatedColumnFormula>
    </tableColumn>
    <tableColumn id="7" name="a7" dataDxfId="250">
      <calculatedColumnFormula>IFERROR(HLOOKUP("tier2",[1]VI!$C:$C,MATCH(LOWER(SUBSTITUTE(HLOOKUP("vehicle",players!$C:$C,pos!G2+1),"-","_")),[1]VI!$A:$A,0)),"")</calculatedColumnFormula>
    </tableColumn>
    <tableColumn id="8" name="a8" dataDxfId="249">
      <calculatedColumnFormula>IFERROR(HLOOKUP("tier2",[1]VI!$C:$C,MATCH(LOWER(SUBSTITUTE(HLOOKUP("vehicle",players!$C:$C,pos!H2+1),"-","_")),[1]VI!$A:$A,0)),"")</calculatedColumnFormula>
    </tableColumn>
    <tableColumn id="9" name="a9" dataDxfId="248">
      <calculatedColumnFormula>IFERROR(HLOOKUP("tier2",[1]VI!$C:$C,MATCH(LOWER(SUBSTITUTE(HLOOKUP("vehicle",players!$C:$C,pos!I2+1),"-","_")),[1]VI!$A:$A,0)),"")</calculatedColumnFormula>
    </tableColumn>
    <tableColumn id="10" name="a10" dataDxfId="247">
      <calculatedColumnFormula>IFERROR(HLOOKUP("tier2",[1]VI!$C:$C,MATCH(LOWER(SUBSTITUTE(HLOOKUP("vehicle",players!$C:$C,pos!J2+1),"-","_")),[1]VI!$A:$A,0)),"")</calculatedColumnFormula>
    </tableColumn>
    <tableColumn id="11" name="a11" dataDxfId="246">
      <calculatedColumnFormula>IFERROR(HLOOKUP("tier2",[1]VI!$C:$C,MATCH(LOWER(SUBSTITUTE(HLOOKUP("vehicle",players!$C:$C,pos!K2+1),"-","_")),[1]VI!$A:$A,0)),"")</calculatedColumnFormula>
    </tableColumn>
    <tableColumn id="12" name="a12" dataDxfId="245">
      <calculatedColumnFormula>IFERROR(HLOOKUP("tier2",[1]VI!$C:$C,MATCH(LOWER(SUBSTITUTE(HLOOKUP("vehicle",players!$C:$C,pos!L2+1),"-","_")),[1]VI!$A:$A,0)),"")</calculatedColumnFormula>
    </tableColumn>
    <tableColumn id="13" name="a13" dataDxfId="244">
      <calculatedColumnFormula>IFERROR(HLOOKUP("tier2",[1]VI!$C:$C,MATCH(LOWER(SUBSTITUTE(HLOOKUP("vehicle",players!$C:$C,pos!M2+1),"-","_")),[1]VI!$A:$A,0)),"")</calculatedColumnFormula>
    </tableColumn>
    <tableColumn id="14" name="a14" dataDxfId="243">
      <calculatedColumnFormula>IFERROR(HLOOKUP("tier2",[1]VI!$C:$C,MATCH(LOWER(SUBSTITUTE(HLOOKUP("vehicle",players!$C:$C,pos!N2+1),"-","_")),[1]VI!$A:$A,0)),"")</calculatedColumnFormula>
    </tableColumn>
    <tableColumn id="15" name="a15" dataDxfId="242">
      <calculatedColumnFormula>IFERROR(HLOOKUP("tier2",[1]VI!$C:$C,MATCH(LOWER(SUBSTITUTE(HLOOKUP("vehicle",players!$C:$C,pos!O2+1),"-","_")),[1]VI!$A:$A,0)),"")</calculatedColumnFormula>
    </tableColumn>
    <tableColumn id="17" name="e1" dataDxfId="241">
      <calculatedColumnFormula>IFERROR(HLOOKUP("tier2",[1]VI!$C:$C,MATCH(LOWER(SUBSTITUTE(HLOOKUP("vehicle",players!$C:$C,pos!P2+1),"-","_")),[1]VI!$A:$A,0)),"")</calculatedColumnFormula>
    </tableColumn>
    <tableColumn id="18" name="e2" dataDxfId="240">
      <calculatedColumnFormula>IFERROR(HLOOKUP("tier2",[1]VI!$C:$C,MATCH(LOWER(SUBSTITUTE(HLOOKUP("vehicle",players!$C:$C,pos!Q2+1),"-","_")),[1]VI!$A:$A,0)),"")</calculatedColumnFormula>
    </tableColumn>
    <tableColumn id="19" name="e3" dataDxfId="239">
      <calculatedColumnFormula>IFERROR(HLOOKUP("tier2",[1]VI!$C:$C,MATCH(LOWER(SUBSTITUTE(HLOOKUP("vehicle",players!$C:$C,pos!R2+1),"-","_")),[1]VI!$A:$A,0)),"")</calculatedColumnFormula>
    </tableColumn>
    <tableColumn id="20" name="e4" dataDxfId="238">
      <calculatedColumnFormula>IFERROR(HLOOKUP("tier2",[1]VI!$C:$C,MATCH(LOWER(SUBSTITUTE(HLOOKUP("vehicle",players!$C:$C,pos!S2+1),"-","_")),[1]VI!$A:$A,0)),"")</calculatedColumnFormula>
    </tableColumn>
    <tableColumn id="21" name="e5" dataDxfId="237">
      <calculatedColumnFormula>IFERROR(HLOOKUP("tier2",[1]VI!$C:$C,MATCH(LOWER(SUBSTITUTE(HLOOKUP("vehicle",players!$C:$C,pos!T2+1),"-","_")),[1]VI!$A:$A,0)),"")</calculatedColumnFormula>
    </tableColumn>
    <tableColumn id="22" name="e6" dataDxfId="236">
      <calculatedColumnFormula>IFERROR(HLOOKUP("tier2",[1]VI!$C:$C,MATCH(LOWER(SUBSTITUTE(HLOOKUP("vehicle",players!$C:$C,pos!U2+1),"-","_")),[1]VI!$A:$A,0)),"")</calculatedColumnFormula>
    </tableColumn>
    <tableColumn id="23" name="e7" dataDxfId="235">
      <calculatedColumnFormula>IFERROR(HLOOKUP("tier2",[1]VI!$C:$C,MATCH(LOWER(SUBSTITUTE(HLOOKUP("vehicle",players!$C:$C,pos!V2+1),"-","_")),[1]VI!$A:$A,0)),"")</calculatedColumnFormula>
    </tableColumn>
    <tableColumn id="24" name="e8" dataDxfId="234">
      <calculatedColumnFormula>IFERROR(HLOOKUP("tier2",[1]VI!$C:$C,MATCH(LOWER(SUBSTITUTE(HLOOKUP("vehicle",players!$C:$C,pos!W2+1),"-","_")),[1]VI!$A:$A,0)),"")</calculatedColumnFormula>
    </tableColumn>
    <tableColumn id="25" name="e9" dataDxfId="233">
      <calculatedColumnFormula>IFERROR(HLOOKUP("tier2",[1]VI!$C:$C,MATCH(LOWER(SUBSTITUTE(HLOOKUP("vehicle",players!$C:$C,pos!X2+1),"-","_")),[1]VI!$A:$A,0)),"")</calculatedColumnFormula>
    </tableColumn>
    <tableColumn id="26" name="e10" dataDxfId="232">
      <calculatedColumnFormula>IFERROR(HLOOKUP("tier2",[1]VI!$C:$C,MATCH(LOWER(SUBSTITUTE(HLOOKUP("vehicle",players!$C:$C,pos!Y2+1),"-","_")),[1]VI!$A:$A,0)),"")</calculatedColumnFormula>
    </tableColumn>
    <tableColumn id="27" name="e11" dataDxfId="231">
      <calculatedColumnFormula>IFERROR(HLOOKUP("tier2",[1]VI!$C:$C,MATCH(LOWER(SUBSTITUTE(HLOOKUP("vehicle",players!$C:$C,pos!Z2+1),"-","_")),[1]VI!$A:$A,0)),"")</calculatedColumnFormula>
    </tableColumn>
    <tableColumn id="28" name="e12" dataDxfId="230">
      <calculatedColumnFormula>IFERROR(HLOOKUP("tier2",[1]VI!$C:$C,MATCH(LOWER(SUBSTITUTE(HLOOKUP("vehicle",players!$C:$C,pos!AA2+1),"-","_")),[1]VI!$A:$A,0)),"")</calculatedColumnFormula>
    </tableColumn>
    <tableColumn id="29" name="e13" dataDxfId="229">
      <calculatedColumnFormula>IFERROR(HLOOKUP("tier2",[1]VI!$C:$C,MATCH(LOWER(SUBSTITUTE(HLOOKUP("vehicle",players!$C:$C,pos!AB2+1),"-","_")),[1]VI!$A:$A,0)),"")</calculatedColumnFormula>
    </tableColumn>
    <tableColumn id="30" name="e14" dataDxfId="228">
      <calculatedColumnFormula>IFERROR(HLOOKUP("tier2",[1]VI!$C:$C,MATCH(LOWER(SUBSTITUTE(HLOOKUP("vehicle",players!$C:$C,pos!AC2+1),"-","_")),[1]VI!$A:$A,0)),"")</calculatedColumnFormula>
    </tableColumn>
    <tableColumn id="31" name="e15" dataDxfId="227">
      <calculatedColumnFormula>IFERROR(HLOOKUP("tier2",[1]VI!$C:$C,MATCH(LOWER(SUBSTITUTE(HLOOKUP("vehicle",players!$C:$C,pos!AD2+1),"-","_")),[1]VI!$A:$A,0)),"")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" displayName="T" ref="A1:A2" totalsRowShown="0" headerRowDxfId="226" dataDxfId="225">
  <autoFilter ref="A1:A2"/>
  <tableColumns count="1">
    <tableColumn id="31" name="T" dataDxfId="224">
      <calculatedColumnFormula>IFERROR(MAX(MIN(Tmax[#This Row]),Tmin[#This Row]),"")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Bt" displayName="Bt" ref="A1:AD2" totalsRowShown="0" headerRowDxfId="223" dataDxfId="222">
  <autoFilter ref="A1:AD2"/>
  <tableColumns count="30">
    <tableColumn id="1" name="a1" dataDxfId="221">
      <calculatedColumnFormula>IFERROR(HLOOKUP("tbattles",players!$H:$H,pos!A2+1),"")</calculatedColumnFormula>
    </tableColumn>
    <tableColumn id="2" name="a2" dataDxfId="220">
      <calculatedColumnFormula>IFERROR(HLOOKUP("tbattles",players!$H:$H,pos!B2+1),"")</calculatedColumnFormula>
    </tableColumn>
    <tableColumn id="3" name="a3" dataDxfId="219">
      <calculatedColumnFormula>IFERROR(HLOOKUP("tbattles",players!$H:$H,pos!C2+1),"")</calculatedColumnFormula>
    </tableColumn>
    <tableColumn id="4" name="a4" dataDxfId="218">
      <calculatedColumnFormula>IFERROR(HLOOKUP("tbattles",players!$H:$H,pos!D2+1),"")</calculatedColumnFormula>
    </tableColumn>
    <tableColumn id="5" name="a5" dataDxfId="217">
      <calculatedColumnFormula>IFERROR(HLOOKUP("tbattles",players!$H:$H,pos!E2+1),"")</calculatedColumnFormula>
    </tableColumn>
    <tableColumn id="6" name="a6" dataDxfId="216">
      <calculatedColumnFormula>IFERROR(HLOOKUP("tbattles",players!$H:$H,pos!F2+1),"")</calculatedColumnFormula>
    </tableColumn>
    <tableColumn id="7" name="a7" dataDxfId="215">
      <calculatedColumnFormula>IFERROR(HLOOKUP("tbattles",players!$H:$H,pos!G2+1),"")</calculatedColumnFormula>
    </tableColumn>
    <tableColumn id="8" name="a8" dataDxfId="214">
      <calculatedColumnFormula>IFERROR(HLOOKUP("tbattles",players!$H:$H,pos!H2+1),"")</calculatedColumnFormula>
    </tableColumn>
    <tableColumn id="9" name="a9" dataDxfId="213">
      <calculatedColumnFormula>IFERROR(HLOOKUP("tbattles",players!$H:$H,pos!I2+1),"")</calculatedColumnFormula>
    </tableColumn>
    <tableColumn id="10" name="a10" dataDxfId="212">
      <calculatedColumnFormula>IFERROR(HLOOKUP("tbattles",players!$H:$H,pos!J2+1),"")</calculatedColumnFormula>
    </tableColumn>
    <tableColumn id="11" name="a11" dataDxfId="211">
      <calculatedColumnFormula>IFERROR(HLOOKUP("tbattles",players!$H:$H,pos!K2+1),"")</calculatedColumnFormula>
    </tableColumn>
    <tableColumn id="12" name="a12" dataDxfId="210">
      <calculatedColumnFormula>IFERROR(HLOOKUP("tbattles",players!$H:$H,pos!L2+1),"")</calculatedColumnFormula>
    </tableColumn>
    <tableColumn id="13" name="a13" dataDxfId="209">
      <calculatedColumnFormula>IFERROR(HLOOKUP("tbattles",players!$H:$H,pos!M2+1),"")</calculatedColumnFormula>
    </tableColumn>
    <tableColumn id="14" name="a14" dataDxfId="208">
      <calculatedColumnFormula>IFERROR(HLOOKUP("tbattles",players!$H:$H,pos!N2+1),"")</calculatedColumnFormula>
    </tableColumn>
    <tableColumn id="15" name="a15" dataDxfId="207">
      <calculatedColumnFormula>IFERROR(HLOOKUP("tbattles",players!$H:$H,pos!O2+1),"")</calculatedColumnFormula>
    </tableColumn>
    <tableColumn id="17" name="e1" dataDxfId="206">
      <calculatedColumnFormula>IFERROR(HLOOKUP("tbattles",players!$H:$H,pos!P2+1),"")</calculatedColumnFormula>
    </tableColumn>
    <tableColumn id="18" name="e2" dataDxfId="205">
      <calculatedColumnFormula>IFERROR(HLOOKUP("tbattles",players!$H:$H,pos!Q2+1),"")</calculatedColumnFormula>
    </tableColumn>
    <tableColumn id="19" name="e3" dataDxfId="204">
      <calculatedColumnFormula>IFERROR(HLOOKUP("tbattles",players!$H:$H,pos!R2+1),"")</calculatedColumnFormula>
    </tableColumn>
    <tableColumn id="20" name="e4" dataDxfId="203">
      <calculatedColumnFormula>IFERROR(HLOOKUP("tbattles",players!$H:$H,pos!S2+1),"")</calculatedColumnFormula>
    </tableColumn>
    <tableColumn id="21" name="e5" dataDxfId="202">
      <calculatedColumnFormula>IFERROR(HLOOKUP("tbattles",players!$H:$H,pos!T2+1),"")</calculatedColumnFormula>
    </tableColumn>
    <tableColumn id="22" name="e6" dataDxfId="201">
      <calculatedColumnFormula>IFERROR(HLOOKUP("tbattles",players!$H:$H,pos!U2+1),"")</calculatedColumnFormula>
    </tableColumn>
    <tableColumn id="23" name="e7" dataDxfId="200">
      <calculatedColumnFormula>IFERROR(HLOOKUP("tbattles",players!$H:$H,pos!V2+1),"")</calculatedColumnFormula>
    </tableColumn>
    <tableColumn id="24" name="e8" dataDxfId="199">
      <calculatedColumnFormula>IFERROR(HLOOKUP("tbattles",players!$H:$H,pos!W2+1),"")</calculatedColumnFormula>
    </tableColumn>
    <tableColumn id="25" name="e9" dataDxfId="198">
      <calculatedColumnFormula>IFERROR(HLOOKUP("tbattles",players!$H:$H,pos!X2+1),"")</calculatedColumnFormula>
    </tableColumn>
    <tableColumn id="26" name="e10" dataDxfId="197">
      <calculatedColumnFormula>IFERROR(HLOOKUP("tbattles",players!$H:$H,pos!Y2+1),"")</calculatedColumnFormula>
    </tableColumn>
    <tableColumn id="27" name="e11" dataDxfId="196">
      <calculatedColumnFormula>IFERROR(HLOOKUP("tbattles",players!$H:$H,pos!Z2+1),"")</calculatedColumnFormula>
    </tableColumn>
    <tableColumn id="28" name="e12" dataDxfId="195">
      <calculatedColumnFormula>IFERROR(HLOOKUP("tbattles",players!$H:$H,pos!AA2+1),"")</calculatedColumnFormula>
    </tableColumn>
    <tableColumn id="29" name="e13" dataDxfId="194">
      <calculatedColumnFormula>IFERROR(HLOOKUP("tbattles",players!$H:$H,pos!AB2+1),"")</calculatedColumnFormula>
    </tableColumn>
    <tableColumn id="30" name="e14" dataDxfId="193">
      <calculatedColumnFormula>IFERROR(HLOOKUP("tbattles",players!$H:$H,pos!AC2+1),"")</calculatedColumnFormula>
    </tableColumn>
    <tableColumn id="31" name="e15" dataDxfId="192">
      <calculatedColumnFormula>IFERROR(HLOOKUP("tbattles",players!$H:$H,pos!AD2+1),"")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5" name="Wt" displayName="Wt" ref="A1:AD2" totalsRowShown="0" headerRowDxfId="191" dataDxfId="190">
  <autoFilter ref="A1:AD2"/>
  <tableColumns count="30">
    <tableColumn id="1" name="a1" dataDxfId="189">
      <calculatedColumnFormula>IFERROR(HLOOKUP("twins",players!$N:$N,pos!A2+1),"")</calculatedColumnFormula>
    </tableColumn>
    <tableColumn id="2" name="a2" dataDxfId="188">
      <calculatedColumnFormula>IFERROR(HLOOKUP("twins",players!$N:$N,pos!B2+1),"")</calculatedColumnFormula>
    </tableColumn>
    <tableColumn id="3" name="a3" dataDxfId="187">
      <calculatedColumnFormula>IFERROR(HLOOKUP("twins",players!$N:$N,pos!C2+1),"")</calculatedColumnFormula>
    </tableColumn>
    <tableColumn id="4" name="a4" dataDxfId="186">
      <calculatedColumnFormula>IFERROR(HLOOKUP("twins",players!$N:$N,pos!D2+1),"")</calculatedColumnFormula>
    </tableColumn>
    <tableColumn id="5" name="a5" dataDxfId="185">
      <calculatedColumnFormula>IFERROR(HLOOKUP("twins",players!$N:$N,pos!E2+1),"")</calculatedColumnFormula>
    </tableColumn>
    <tableColumn id="6" name="a6" dataDxfId="184">
      <calculatedColumnFormula>IFERROR(HLOOKUP("twins",players!$N:$N,pos!F2+1),"")</calculatedColumnFormula>
    </tableColumn>
    <tableColumn id="7" name="a7" dataDxfId="183">
      <calculatedColumnFormula>IFERROR(HLOOKUP("twins",players!$N:$N,pos!G2+1),"")</calculatedColumnFormula>
    </tableColumn>
    <tableColumn id="8" name="a8" dataDxfId="182">
      <calculatedColumnFormula>IFERROR(HLOOKUP("twins",players!$N:$N,pos!H2+1),"")</calculatedColumnFormula>
    </tableColumn>
    <tableColumn id="9" name="a9" dataDxfId="181">
      <calculatedColumnFormula>IFERROR(HLOOKUP("twins",players!$N:$N,pos!I2+1),"")</calculatedColumnFormula>
    </tableColumn>
    <tableColumn id="10" name="a10" dataDxfId="180">
      <calculatedColumnFormula>IFERROR(HLOOKUP("twins",players!$N:$N,pos!J2+1),"")</calculatedColumnFormula>
    </tableColumn>
    <tableColumn id="11" name="a11" dataDxfId="179">
      <calculatedColumnFormula>IFERROR(HLOOKUP("twins",players!$N:$N,pos!K2+1),"")</calculatedColumnFormula>
    </tableColumn>
    <tableColumn id="12" name="a12" dataDxfId="178">
      <calculatedColumnFormula>IFERROR(HLOOKUP("twins",players!$N:$N,pos!L2+1),"")</calculatedColumnFormula>
    </tableColumn>
    <tableColumn id="13" name="a13" dataDxfId="177">
      <calculatedColumnFormula>IFERROR(HLOOKUP("twins",players!$N:$N,pos!M2+1),"")</calculatedColumnFormula>
    </tableColumn>
    <tableColumn id="14" name="a14" dataDxfId="176">
      <calculatedColumnFormula>IFERROR(HLOOKUP("twins",players!$N:$N,pos!N2+1),"")</calculatedColumnFormula>
    </tableColumn>
    <tableColumn id="15" name="a15" dataDxfId="175">
      <calculatedColumnFormula>IFERROR(HLOOKUP("twins",players!$N:$N,pos!O2+1),"")</calculatedColumnFormula>
    </tableColumn>
    <tableColumn id="17" name="e1" dataDxfId="174">
      <calculatedColumnFormula>IFERROR(HLOOKUP("twins",players!$N:$N,pos!P2+1),"")</calculatedColumnFormula>
    </tableColumn>
    <tableColumn id="18" name="e2" dataDxfId="173">
      <calculatedColumnFormula>IFERROR(HLOOKUP("twins",players!$N:$N,pos!Q2+1),"")</calculatedColumnFormula>
    </tableColumn>
    <tableColumn id="19" name="e3" dataDxfId="172">
      <calculatedColumnFormula>IFERROR(HLOOKUP("twins",players!$N:$N,pos!R2+1),"")</calculatedColumnFormula>
    </tableColumn>
    <tableColumn id="20" name="e4" dataDxfId="171">
      <calculatedColumnFormula>IFERROR(HLOOKUP("twins",players!$N:$N,pos!S2+1),"")</calculatedColumnFormula>
    </tableColumn>
    <tableColumn id="21" name="e5" dataDxfId="170">
      <calculatedColumnFormula>IFERROR(HLOOKUP("twins",players!$N:$N,pos!T2+1),"")</calculatedColumnFormula>
    </tableColumn>
    <tableColumn id="22" name="e6" dataDxfId="169">
      <calculatedColumnFormula>IFERROR(HLOOKUP("twins",players!$N:$N,pos!U2+1),"")</calculatedColumnFormula>
    </tableColumn>
    <tableColumn id="23" name="e7" dataDxfId="168">
      <calculatedColumnFormula>IFERROR(HLOOKUP("twins",players!$N:$N,pos!V2+1),"")</calculatedColumnFormula>
    </tableColumn>
    <tableColumn id="24" name="e8" dataDxfId="167">
      <calculatedColumnFormula>IFERROR(HLOOKUP("twins",players!$N:$N,pos!W2+1),"")</calculatedColumnFormula>
    </tableColumn>
    <tableColumn id="25" name="e9" dataDxfId="166">
      <calculatedColumnFormula>IFERROR(HLOOKUP("twins",players!$N:$N,pos!X2+1),"")</calculatedColumnFormula>
    </tableColumn>
    <tableColumn id="26" name="e10" dataDxfId="165">
      <calculatedColumnFormula>IFERROR(HLOOKUP("twins",players!$N:$N,pos!Y2+1),"")</calculatedColumnFormula>
    </tableColumn>
    <tableColumn id="27" name="e11" dataDxfId="164">
      <calculatedColumnFormula>IFERROR(HLOOKUP("twins",players!$N:$N,pos!Z2+1),"")</calculatedColumnFormula>
    </tableColumn>
    <tableColumn id="28" name="e12" dataDxfId="163">
      <calculatedColumnFormula>IFERROR(HLOOKUP("twins",players!$N:$N,pos!AA2+1),"")</calculatedColumnFormula>
    </tableColumn>
    <tableColumn id="29" name="e13" dataDxfId="162">
      <calculatedColumnFormula>IFERROR(HLOOKUP("twins",players!$N:$N,pos!AB2+1),"")</calculatedColumnFormula>
    </tableColumn>
    <tableColumn id="30" name="e14" dataDxfId="161">
      <calculatedColumnFormula>IFERROR(HLOOKUP("twins",players!$N:$N,pos!AC2+1),"")</calculatedColumnFormula>
    </tableColumn>
    <tableColumn id="31" name="e15" dataDxfId="160">
      <calculatedColumnFormula>IFERROR(HLOOKUP("twins",players!$N:$N,pos!AD2+1),"")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6" name="Rt" displayName="Rt" ref="A1:AD2" totalsRowShown="0" headerRowDxfId="159" dataDxfId="158">
  <autoFilter ref="A1:AD2"/>
  <tableColumns count="30">
    <tableColumn id="1" name="a1" dataDxfId="157">
      <calculatedColumnFormula>IFERROR(Wt[]/Bt[],"")</calculatedColumnFormula>
    </tableColumn>
    <tableColumn id="2" name="a2" dataDxfId="156">
      <calculatedColumnFormula>IFERROR(Wt[]/Bt[],"")</calculatedColumnFormula>
    </tableColumn>
    <tableColumn id="3" name="a3" dataDxfId="155">
      <calculatedColumnFormula>IFERROR(Wt[]/Bt[],"")</calculatedColumnFormula>
    </tableColumn>
    <tableColumn id="4" name="a4" dataDxfId="154">
      <calculatedColumnFormula>IFERROR(Wt[]/Bt[],"")</calculatedColumnFormula>
    </tableColumn>
    <tableColumn id="5" name="a5" dataDxfId="153">
      <calculatedColumnFormula>IFERROR(Wt[]/Bt[],"")</calculatedColumnFormula>
    </tableColumn>
    <tableColumn id="6" name="a6" dataDxfId="152">
      <calculatedColumnFormula>IFERROR(Wt[]/Bt[],"")</calculatedColumnFormula>
    </tableColumn>
    <tableColumn id="7" name="a7" dataDxfId="151">
      <calculatedColumnFormula>IFERROR(Wt[]/Bt[],"")</calculatedColumnFormula>
    </tableColumn>
    <tableColumn id="8" name="a8" dataDxfId="150">
      <calculatedColumnFormula>IFERROR(Wt[]/Bt[],"")</calculatedColumnFormula>
    </tableColumn>
    <tableColumn id="9" name="a9" dataDxfId="149">
      <calculatedColumnFormula>IFERROR(Wt[]/Bt[],"")</calculatedColumnFormula>
    </tableColumn>
    <tableColumn id="10" name="a10" dataDxfId="148">
      <calculatedColumnFormula>IFERROR(Wt[]/Bt[],"")</calculatedColumnFormula>
    </tableColumn>
    <tableColumn id="11" name="a11" dataDxfId="147">
      <calculatedColumnFormula>IFERROR(Wt[]/Bt[],"")</calculatedColumnFormula>
    </tableColumn>
    <tableColumn id="12" name="a12" dataDxfId="146">
      <calculatedColumnFormula>IFERROR(Wt[]/Bt[],"")</calculatedColumnFormula>
    </tableColumn>
    <tableColumn id="13" name="a13" dataDxfId="145">
      <calculatedColumnFormula>IFERROR(Wt[]/Bt[],"")</calculatedColumnFormula>
    </tableColumn>
    <tableColumn id="14" name="a14" dataDxfId="144">
      <calculatedColumnFormula>IFERROR(Wt[]/Bt[],"")</calculatedColumnFormula>
    </tableColumn>
    <tableColumn id="15" name="a15" dataDxfId="143">
      <calculatedColumnFormula>IFERROR(Wt[]/Bt[],"")</calculatedColumnFormula>
    </tableColumn>
    <tableColumn id="17" name="e1" dataDxfId="142">
      <calculatedColumnFormula>IFERROR(Wt[]/Bt[],"")</calculatedColumnFormula>
    </tableColumn>
    <tableColumn id="18" name="e2" dataDxfId="141">
      <calculatedColumnFormula>IFERROR(Wt[]/Bt[],"")</calculatedColumnFormula>
    </tableColumn>
    <tableColumn id="19" name="e3" dataDxfId="140">
      <calculatedColumnFormula>IFERROR(Wt[]/Bt[],"")</calculatedColumnFormula>
    </tableColumn>
    <tableColumn id="20" name="e4" dataDxfId="139">
      <calculatedColumnFormula>IFERROR(Wt[]/Bt[],"")</calculatedColumnFormula>
    </tableColumn>
    <tableColumn id="21" name="e5" dataDxfId="138">
      <calculatedColumnFormula>IFERROR(Wt[]/Bt[],"")</calculatedColumnFormula>
    </tableColumn>
    <tableColumn id="22" name="e6" dataDxfId="137">
      <calculatedColumnFormula>IFERROR(Wt[]/Bt[],"")</calculatedColumnFormula>
    </tableColumn>
    <tableColumn id="23" name="e7" dataDxfId="136">
      <calculatedColumnFormula>IFERROR(Wt[]/Bt[],"")</calculatedColumnFormula>
    </tableColumn>
    <tableColumn id="24" name="e8" dataDxfId="135">
      <calculatedColumnFormula>IFERROR(Wt[]/Bt[],"")</calculatedColumnFormula>
    </tableColumn>
    <tableColumn id="25" name="e9" dataDxfId="134">
      <calculatedColumnFormula>IFERROR(Wt[]/Bt[],"")</calculatedColumnFormula>
    </tableColumn>
    <tableColumn id="26" name="e10" dataDxfId="133">
      <calculatedColumnFormula>IFERROR(Wt[]/Bt[],"")</calculatedColumnFormula>
    </tableColumn>
    <tableColumn id="27" name="e11" dataDxfId="132">
      <calculatedColumnFormula>IFERROR(Wt[]/Bt[],"")</calculatedColumnFormula>
    </tableColumn>
    <tableColumn id="28" name="e12" dataDxfId="131">
      <calculatedColumnFormula>IFERROR(Wt[]/Bt[],"")</calculatedColumnFormula>
    </tableColumn>
    <tableColumn id="29" name="e13" dataDxfId="130">
      <calculatedColumnFormula>IFERROR(Wt[]/Bt[],"")</calculatedColumnFormula>
    </tableColumn>
    <tableColumn id="30" name="e14" dataDxfId="129">
      <calculatedColumnFormula>IFERROR(Wt[]/Bt[],"")</calculatedColumnFormula>
    </tableColumn>
    <tableColumn id="31" name="e15" dataDxfId="128">
      <calculatedColumnFormula>IFERROR(Wt[]/Bt[],"")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4" name="AvgW" displayName="AvgW" ref="A1:AD2" totalsRowShown="0" headerRowDxfId="127" dataDxfId="126">
  <autoFilter ref="A1:AD2"/>
  <tableColumns count="30">
    <tableColumn id="1" name="a1" dataDxfId="125">
      <calculatedColumnFormula>IFERROR(HLOOKUP("w",[1]VI3!$F:$F,MATCH(LOWER(SUBSTITUTE(HLOOKUP("vehicle",players!$C:$C,pos!A2+1),"-","_")),[1]VI3!$A:$A,0)) / HLOOKUP("b",[1]VI3!$E:$E,MATCH(LOWER(SUBSTITUTE(HLOOKUP("vehicle",players!$C:$C,pos!A2+1),"-","_")),[1]VI3!$A:$A,0)),"")</calculatedColumnFormula>
    </tableColumn>
    <tableColumn id="2" name="a2" dataDxfId="124">
      <calculatedColumnFormula>IFERROR(HLOOKUP("w",[1]VI3!$F:$F,MATCH(LOWER(SUBSTITUTE(HLOOKUP("vehicle",players!$C:$C,pos!B2+1),"-","_")),[1]VI3!$A:$A,0)) / HLOOKUP("b",[1]VI3!$E:$E,MATCH(LOWER(SUBSTITUTE(HLOOKUP("vehicle",players!$C:$C,pos!B2+1),"-","_")),[1]VI3!$A:$A,0)),"")</calculatedColumnFormula>
    </tableColumn>
    <tableColumn id="3" name="a3" dataDxfId="123">
      <calculatedColumnFormula>IFERROR(HLOOKUP("w",[1]VI3!$F:$F,MATCH(LOWER(SUBSTITUTE(HLOOKUP("vehicle",players!$C:$C,pos!C2+1),"-","_")),[1]VI3!$A:$A,0)) / HLOOKUP("b",[1]VI3!$E:$E,MATCH(LOWER(SUBSTITUTE(HLOOKUP("vehicle",players!$C:$C,pos!C2+1),"-","_")),[1]VI3!$A:$A,0)),"")</calculatedColumnFormula>
    </tableColumn>
    <tableColumn id="4" name="a4" dataDxfId="122">
      <calculatedColumnFormula>IFERROR(HLOOKUP("w",[1]VI3!$F:$F,MATCH(LOWER(SUBSTITUTE(HLOOKUP("vehicle",players!$C:$C,pos!D2+1),"-","_")),[1]VI3!$A:$A,0)) / HLOOKUP("b",[1]VI3!$E:$E,MATCH(LOWER(SUBSTITUTE(HLOOKUP("vehicle",players!$C:$C,pos!D2+1),"-","_")),[1]VI3!$A:$A,0)),"")</calculatedColumnFormula>
    </tableColumn>
    <tableColumn id="5" name="a5" dataDxfId="121">
      <calculatedColumnFormula>IFERROR(HLOOKUP("w",[1]VI3!$F:$F,MATCH(LOWER(SUBSTITUTE(HLOOKUP("vehicle",players!$C:$C,pos!E2+1),"-","_")),[1]VI3!$A:$A,0)) / HLOOKUP("b",[1]VI3!$E:$E,MATCH(LOWER(SUBSTITUTE(HLOOKUP("vehicle",players!$C:$C,pos!E2+1),"-","_")),[1]VI3!$A:$A,0)),"")</calculatedColumnFormula>
    </tableColumn>
    <tableColumn id="6" name="a6" dataDxfId="120">
      <calculatedColumnFormula>IFERROR(HLOOKUP("w",[1]VI3!$F:$F,MATCH(LOWER(SUBSTITUTE(HLOOKUP("vehicle",players!$C:$C,pos!F2+1),"-","_")),[1]VI3!$A:$A,0)) / HLOOKUP("b",[1]VI3!$E:$E,MATCH(LOWER(SUBSTITUTE(HLOOKUP("vehicle",players!$C:$C,pos!F2+1),"-","_")),[1]VI3!$A:$A,0)),"")</calculatedColumnFormula>
    </tableColumn>
    <tableColumn id="7" name="a7" dataDxfId="119">
      <calculatedColumnFormula>IFERROR(HLOOKUP("w",[1]VI3!$F:$F,MATCH(LOWER(SUBSTITUTE(HLOOKUP("vehicle",players!$C:$C,pos!G2+1),"-","_")),[1]VI3!$A:$A,0)) / HLOOKUP("b",[1]VI3!$E:$E,MATCH(LOWER(SUBSTITUTE(HLOOKUP("vehicle",players!$C:$C,pos!G2+1),"-","_")),[1]VI3!$A:$A,0)),"")</calculatedColumnFormula>
    </tableColumn>
    <tableColumn id="8" name="a8" dataDxfId="118">
      <calculatedColumnFormula>IFERROR(HLOOKUP("w",[1]VI3!$F:$F,MATCH(LOWER(SUBSTITUTE(HLOOKUP("vehicle",players!$C:$C,pos!H2+1),"-","_")),[1]VI3!$A:$A,0)) / HLOOKUP("b",[1]VI3!$E:$E,MATCH(LOWER(SUBSTITUTE(HLOOKUP("vehicle",players!$C:$C,pos!H2+1),"-","_")),[1]VI3!$A:$A,0)),"")</calculatedColumnFormula>
    </tableColumn>
    <tableColumn id="9" name="a9" dataDxfId="117">
      <calculatedColumnFormula>IFERROR(HLOOKUP("w",[1]VI3!$F:$F,MATCH(LOWER(SUBSTITUTE(HLOOKUP("vehicle",players!$C:$C,pos!I2+1),"-","_")),[1]VI3!$A:$A,0)) / HLOOKUP("b",[1]VI3!$E:$E,MATCH(LOWER(SUBSTITUTE(HLOOKUP("vehicle",players!$C:$C,pos!I2+1),"-","_")),[1]VI3!$A:$A,0)),"")</calculatedColumnFormula>
    </tableColumn>
    <tableColumn id="10" name="a10" dataDxfId="116">
      <calculatedColumnFormula>IFERROR(HLOOKUP("w",[1]VI3!$F:$F,MATCH(LOWER(SUBSTITUTE(HLOOKUP("vehicle",players!$C:$C,pos!J2+1),"-","_")),[1]VI3!$A:$A,0)) / HLOOKUP("b",[1]VI3!$E:$E,MATCH(LOWER(SUBSTITUTE(HLOOKUP("vehicle",players!$C:$C,pos!J2+1),"-","_")),[1]VI3!$A:$A,0)),"")</calculatedColumnFormula>
    </tableColumn>
    <tableColumn id="11" name="a11" dataDxfId="115">
      <calculatedColumnFormula>IFERROR(HLOOKUP("w",[1]VI3!$F:$F,MATCH(LOWER(SUBSTITUTE(HLOOKUP("vehicle",players!$C:$C,pos!K2+1),"-","_")),[1]VI3!$A:$A,0)) / HLOOKUP("b",[1]VI3!$E:$E,MATCH(LOWER(SUBSTITUTE(HLOOKUP("vehicle",players!$C:$C,pos!K2+1),"-","_")),[1]VI3!$A:$A,0)),"")</calculatedColumnFormula>
    </tableColumn>
    <tableColumn id="12" name="a12" dataDxfId="114">
      <calculatedColumnFormula>IFERROR(HLOOKUP("w",[1]VI3!$F:$F,MATCH(LOWER(SUBSTITUTE(HLOOKUP("vehicle",players!$C:$C,pos!L2+1),"-","_")),[1]VI3!$A:$A,0)) / HLOOKUP("b",[1]VI3!$E:$E,MATCH(LOWER(SUBSTITUTE(HLOOKUP("vehicle",players!$C:$C,pos!L2+1),"-","_")),[1]VI3!$A:$A,0)),"")</calculatedColumnFormula>
    </tableColumn>
    <tableColumn id="13" name="a13" dataDxfId="113">
      <calculatedColumnFormula>IFERROR(HLOOKUP("w",[1]VI3!$F:$F,MATCH(LOWER(SUBSTITUTE(HLOOKUP("vehicle",players!$C:$C,pos!M2+1),"-","_")),[1]VI3!$A:$A,0)) / HLOOKUP("b",[1]VI3!$E:$E,MATCH(LOWER(SUBSTITUTE(HLOOKUP("vehicle",players!$C:$C,pos!M2+1),"-","_")),[1]VI3!$A:$A,0)),"")</calculatedColumnFormula>
    </tableColumn>
    <tableColumn id="14" name="a14" dataDxfId="112">
      <calculatedColumnFormula>IFERROR(HLOOKUP("w",[1]VI3!$F:$F,MATCH(LOWER(SUBSTITUTE(HLOOKUP("vehicle",players!$C:$C,pos!N2+1),"-","_")),[1]VI3!$A:$A,0)) / HLOOKUP("b",[1]VI3!$E:$E,MATCH(LOWER(SUBSTITUTE(HLOOKUP("vehicle",players!$C:$C,pos!N2+1),"-","_")),[1]VI3!$A:$A,0)),"")</calculatedColumnFormula>
    </tableColumn>
    <tableColumn id="15" name="a15" dataDxfId="111">
      <calculatedColumnFormula>IFERROR(HLOOKUP("w",[1]VI3!$F:$F,MATCH(LOWER(SUBSTITUTE(HLOOKUP("vehicle",players!$C:$C,pos!O2+1),"-","_")),[1]VI3!$A:$A,0)) / HLOOKUP("b",[1]VI3!$E:$E,MATCH(LOWER(SUBSTITUTE(HLOOKUP("vehicle",players!$C:$C,pos!O2+1),"-","_")),[1]VI3!$A:$A,0)),"")</calculatedColumnFormula>
    </tableColumn>
    <tableColumn id="17" name="e1" dataDxfId="110">
      <calculatedColumnFormula>IFERROR(HLOOKUP("w",[1]VI3!$F:$F,MATCH(LOWER(SUBSTITUTE(HLOOKUP("vehicle",players!$C:$C,pos!P2+1),"-","_")),[1]VI3!$A:$A,0)) / HLOOKUP("b",[1]VI3!$E:$E,MATCH(LOWER(SUBSTITUTE(HLOOKUP("vehicle",players!$C:$C,pos!P2+1),"-","_")),[1]VI3!$A:$A,0)),"")</calculatedColumnFormula>
    </tableColumn>
    <tableColumn id="18" name="e2" dataDxfId="109">
      <calculatedColumnFormula>IFERROR(HLOOKUP("w",[1]VI3!$F:$F,MATCH(LOWER(SUBSTITUTE(HLOOKUP("vehicle",players!$C:$C,pos!Q2+1),"-","_")),[1]VI3!$A:$A,0)) / HLOOKUP("b",[1]VI3!$E:$E,MATCH(LOWER(SUBSTITUTE(HLOOKUP("vehicle",players!$C:$C,pos!Q2+1),"-","_")),[1]VI3!$A:$A,0)),"")</calculatedColumnFormula>
    </tableColumn>
    <tableColumn id="19" name="e3" dataDxfId="108">
      <calculatedColumnFormula>IFERROR(HLOOKUP("w",[1]VI3!$F:$F,MATCH(LOWER(SUBSTITUTE(HLOOKUP("vehicle",players!$C:$C,pos!R2+1),"-","_")),[1]VI3!$A:$A,0)) / HLOOKUP("b",[1]VI3!$E:$E,MATCH(LOWER(SUBSTITUTE(HLOOKUP("vehicle",players!$C:$C,pos!R2+1),"-","_")),[1]VI3!$A:$A,0)),"")</calculatedColumnFormula>
    </tableColumn>
    <tableColumn id="20" name="e4" dataDxfId="107">
      <calculatedColumnFormula>IFERROR(HLOOKUP("w",[1]VI3!$F:$F,MATCH(LOWER(SUBSTITUTE(HLOOKUP("vehicle",players!$C:$C,pos!S2+1),"-","_")),[1]VI3!$A:$A,0)) / HLOOKUP("b",[1]VI3!$E:$E,MATCH(LOWER(SUBSTITUTE(HLOOKUP("vehicle",players!$C:$C,pos!S2+1),"-","_")),[1]VI3!$A:$A,0)),"")</calculatedColumnFormula>
    </tableColumn>
    <tableColumn id="21" name="e5" dataDxfId="106">
      <calculatedColumnFormula>IFERROR(HLOOKUP("w",[1]VI3!$F:$F,MATCH(LOWER(SUBSTITUTE(HLOOKUP("vehicle",players!$C:$C,pos!T2+1),"-","_")),[1]VI3!$A:$A,0)) / HLOOKUP("b",[1]VI3!$E:$E,MATCH(LOWER(SUBSTITUTE(HLOOKUP("vehicle",players!$C:$C,pos!T2+1),"-","_")),[1]VI3!$A:$A,0)),"")</calculatedColumnFormula>
    </tableColumn>
    <tableColumn id="22" name="e6" dataDxfId="105">
      <calculatedColumnFormula>IFERROR(HLOOKUP("w",[1]VI3!$F:$F,MATCH(LOWER(SUBSTITUTE(HLOOKUP("vehicle",players!$C:$C,pos!U2+1),"-","_")),[1]VI3!$A:$A,0)) / HLOOKUP("b",[1]VI3!$E:$E,MATCH(LOWER(SUBSTITUTE(HLOOKUP("vehicle",players!$C:$C,pos!U2+1),"-","_")),[1]VI3!$A:$A,0)),"")</calculatedColumnFormula>
    </tableColumn>
    <tableColumn id="23" name="e7" dataDxfId="104">
      <calculatedColumnFormula>IFERROR(HLOOKUP("w",[1]VI3!$F:$F,MATCH(LOWER(SUBSTITUTE(HLOOKUP("vehicle",players!$C:$C,pos!V2+1),"-","_")),[1]VI3!$A:$A,0)) / HLOOKUP("b",[1]VI3!$E:$E,MATCH(LOWER(SUBSTITUTE(HLOOKUP("vehicle",players!$C:$C,pos!V2+1),"-","_")),[1]VI3!$A:$A,0)),"")</calculatedColumnFormula>
    </tableColumn>
    <tableColumn id="24" name="e8" dataDxfId="103">
      <calculatedColumnFormula>IFERROR(HLOOKUP("w",[1]VI3!$F:$F,MATCH(LOWER(SUBSTITUTE(HLOOKUP("vehicle",players!$C:$C,pos!W2+1),"-","_")),[1]VI3!$A:$A,0)) / HLOOKUP("b",[1]VI3!$E:$E,MATCH(LOWER(SUBSTITUTE(HLOOKUP("vehicle",players!$C:$C,pos!W2+1),"-","_")),[1]VI3!$A:$A,0)),"")</calculatedColumnFormula>
    </tableColumn>
    <tableColumn id="25" name="e9" dataDxfId="102">
      <calculatedColumnFormula>IFERROR(HLOOKUP("w",[1]VI3!$F:$F,MATCH(LOWER(SUBSTITUTE(HLOOKUP("vehicle",players!$C:$C,pos!X2+1),"-","_")),[1]VI3!$A:$A,0)) / HLOOKUP("b",[1]VI3!$E:$E,MATCH(LOWER(SUBSTITUTE(HLOOKUP("vehicle",players!$C:$C,pos!X2+1),"-","_")),[1]VI3!$A:$A,0)),"")</calculatedColumnFormula>
    </tableColumn>
    <tableColumn id="26" name="e10" dataDxfId="101">
      <calculatedColumnFormula>IFERROR(HLOOKUP("w",[1]VI3!$F:$F,MATCH(LOWER(SUBSTITUTE(HLOOKUP("vehicle",players!$C:$C,pos!Y2+1),"-","_")),[1]VI3!$A:$A,0)) / HLOOKUP("b",[1]VI3!$E:$E,MATCH(LOWER(SUBSTITUTE(HLOOKUP("vehicle",players!$C:$C,pos!Y2+1),"-","_")),[1]VI3!$A:$A,0)),"")</calculatedColumnFormula>
    </tableColumn>
    <tableColumn id="27" name="e11" dataDxfId="100">
      <calculatedColumnFormula>IFERROR(HLOOKUP("w",[1]VI3!$F:$F,MATCH(LOWER(SUBSTITUTE(HLOOKUP("vehicle",players!$C:$C,pos!Z2+1),"-","_")),[1]VI3!$A:$A,0)) / HLOOKUP("b",[1]VI3!$E:$E,MATCH(LOWER(SUBSTITUTE(HLOOKUP("vehicle",players!$C:$C,pos!Z2+1),"-","_")),[1]VI3!$A:$A,0)),"")</calculatedColumnFormula>
    </tableColumn>
    <tableColumn id="28" name="e12" dataDxfId="99">
      <calculatedColumnFormula>IFERROR(HLOOKUP("w",[1]VI3!$F:$F,MATCH(LOWER(SUBSTITUTE(HLOOKUP("vehicle",players!$C:$C,pos!AA2+1),"-","_")),[1]VI3!$A:$A,0)) / HLOOKUP("b",[1]VI3!$E:$E,MATCH(LOWER(SUBSTITUTE(HLOOKUP("vehicle",players!$C:$C,pos!AA2+1),"-","_")),[1]VI3!$A:$A,0)),"")</calculatedColumnFormula>
    </tableColumn>
    <tableColumn id="29" name="e13" dataDxfId="98">
      <calculatedColumnFormula>IFERROR(HLOOKUP("w",[1]VI3!$F:$F,MATCH(LOWER(SUBSTITUTE(HLOOKUP("vehicle",players!$C:$C,pos!AB2+1),"-","_")),[1]VI3!$A:$A,0)) / HLOOKUP("b",[1]VI3!$E:$E,MATCH(LOWER(SUBSTITUTE(HLOOKUP("vehicle",players!$C:$C,pos!AB2+1),"-","_")),[1]VI3!$A:$A,0)),"")</calculatedColumnFormula>
    </tableColumn>
    <tableColumn id="30" name="e14" dataDxfId="97">
      <calculatedColumnFormula>IFERROR(HLOOKUP("w",[1]VI3!$F:$F,MATCH(LOWER(SUBSTITUTE(HLOOKUP("vehicle",players!$C:$C,pos!AC2+1),"-","_")),[1]VI3!$A:$A,0)) / HLOOKUP("b",[1]VI3!$E:$E,MATCH(LOWER(SUBSTITUTE(HLOOKUP("vehicle",players!$C:$C,pos!AC2+1),"-","_")),[1]VI3!$A:$A,0)),"")</calculatedColumnFormula>
    </tableColumn>
    <tableColumn id="31" name="e15" dataDxfId="96">
      <calculatedColumnFormula>IFERROR(HLOOKUP("w",[1]VI3!$F:$F,MATCH(LOWER(SUBSTITUTE(HLOOKUP("vehicle",players!$C:$C,pos!AD2+1),"-","_")),[1]VI3!$A:$A,0)) / HLOOKUP("b",[1]VI3!$E:$E,MATCH(LOWER(SUBSTITUTE(HLOOKUP("vehicle",players!$C:$C,pos!AD2+1),"-","_")),[1]VI3!$A:$A,0)),"")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wn" displayName="wn" ref="A1:AD2" totalsRowShown="0" headerRowDxfId="95" dataDxfId="94">
  <autoFilter ref="A1:AD2"/>
  <tableColumns count="30">
    <tableColumn id="1" name="a1" dataDxfId="93">
      <calculatedColumnFormula>IFERROR(HLOOKUP("wn6",players!$K:$K,pos!A2+1),"")</calculatedColumnFormula>
    </tableColumn>
    <tableColumn id="2" name="a2" dataDxfId="92">
      <calculatedColumnFormula>IFERROR(HLOOKUP("wn6",players!$K:$K,pos!B2+1),"")</calculatedColumnFormula>
    </tableColumn>
    <tableColumn id="3" name="a3" dataDxfId="91">
      <calculatedColumnFormula>IFERROR(HLOOKUP("wn6",players!$K:$K,pos!C2+1),"")</calculatedColumnFormula>
    </tableColumn>
    <tableColumn id="4" name="a4" dataDxfId="90">
      <calculatedColumnFormula>IFERROR(HLOOKUP("wn6",players!$K:$K,pos!D2+1),"")</calculatedColumnFormula>
    </tableColumn>
    <tableColumn id="5" name="a5" dataDxfId="89">
      <calculatedColumnFormula>IFERROR(HLOOKUP("wn6",players!$K:$K,pos!E2+1),"")</calculatedColumnFormula>
    </tableColumn>
    <tableColumn id="6" name="a6" dataDxfId="88">
      <calculatedColumnFormula>IFERROR(HLOOKUP("wn6",players!$K:$K,pos!F2+1),"")</calculatedColumnFormula>
    </tableColumn>
    <tableColumn id="7" name="a7" dataDxfId="87">
      <calculatedColumnFormula>IFERROR(HLOOKUP("wn6",players!$K:$K,pos!G2+1),"")</calculatedColumnFormula>
    </tableColumn>
    <tableColumn id="8" name="a8" dataDxfId="86">
      <calculatedColumnFormula>IFERROR(HLOOKUP("wn6",players!$K:$K,pos!H2+1),"")</calculatedColumnFormula>
    </tableColumn>
    <tableColumn id="9" name="a9" dataDxfId="85">
      <calculatedColumnFormula>IFERROR(HLOOKUP("wn6",players!$K:$K,pos!I2+1),"")</calculatedColumnFormula>
    </tableColumn>
    <tableColumn id="10" name="a10" dataDxfId="84">
      <calculatedColumnFormula>IFERROR(HLOOKUP("wn6",players!$K:$K,pos!J2+1),"")</calculatedColumnFormula>
    </tableColumn>
    <tableColumn id="11" name="a11" dataDxfId="83">
      <calculatedColumnFormula>IFERROR(HLOOKUP("wn6",players!$K:$K,pos!K2+1),"")</calculatedColumnFormula>
    </tableColumn>
    <tableColumn id="12" name="a12" dataDxfId="82">
      <calculatedColumnFormula>IFERROR(HLOOKUP("wn6",players!$K:$K,pos!L2+1),"")</calculatedColumnFormula>
    </tableColumn>
    <tableColumn id="13" name="a13" dataDxfId="81">
      <calculatedColumnFormula>IFERROR(HLOOKUP("wn6",players!$K:$K,pos!M2+1),"")</calculatedColumnFormula>
    </tableColumn>
    <tableColumn id="14" name="a14" dataDxfId="80">
      <calculatedColumnFormula>IFERROR(HLOOKUP("wn6",players!$K:$K,pos!N2+1),"")</calculatedColumnFormula>
    </tableColumn>
    <tableColumn id="15" name="a15" dataDxfId="79">
      <calculatedColumnFormula>IFERROR(HLOOKUP("wn6",players!$K:$K,pos!O2+1),"")</calculatedColumnFormula>
    </tableColumn>
    <tableColumn id="17" name="e1" dataDxfId="78">
      <calculatedColumnFormula>IFERROR(HLOOKUP("wn6",players!$K:$K,pos!P2+1),"")</calculatedColumnFormula>
    </tableColumn>
    <tableColumn id="18" name="e2" dataDxfId="77">
      <calculatedColumnFormula>IFERROR(HLOOKUP("wn6",players!$K:$K,pos!Q2+1),"")</calculatedColumnFormula>
    </tableColumn>
    <tableColumn id="19" name="e3" dataDxfId="76">
      <calculatedColumnFormula>IFERROR(HLOOKUP("wn6",players!$K:$K,pos!R2+1),"")</calculatedColumnFormula>
    </tableColumn>
    <tableColumn id="20" name="e4" dataDxfId="75">
      <calculatedColumnFormula>IFERROR(HLOOKUP("wn6",players!$K:$K,pos!S2+1),"")</calculatedColumnFormula>
    </tableColumn>
    <tableColumn id="21" name="e5" dataDxfId="74">
      <calculatedColumnFormula>IFERROR(HLOOKUP("wn6",players!$K:$K,pos!T2+1),"")</calculatedColumnFormula>
    </tableColumn>
    <tableColumn id="22" name="e6" dataDxfId="73">
      <calculatedColumnFormula>IFERROR(HLOOKUP("wn6",players!$K:$K,pos!U2+1),"")</calculatedColumnFormula>
    </tableColumn>
    <tableColumn id="23" name="e7" dataDxfId="72">
      <calculatedColumnFormula>IFERROR(HLOOKUP("wn6",players!$K:$K,pos!V2+1),"")</calculatedColumnFormula>
    </tableColumn>
    <tableColumn id="24" name="e8" dataDxfId="71">
      <calculatedColumnFormula>IFERROR(HLOOKUP("wn6",players!$K:$K,pos!W2+1),"")</calculatedColumnFormula>
    </tableColumn>
    <tableColumn id="25" name="e9" dataDxfId="70">
      <calculatedColumnFormula>IFERROR(HLOOKUP("wn6",players!$K:$K,pos!X2+1),"")</calculatedColumnFormula>
    </tableColumn>
    <tableColumn id="26" name="e10" dataDxfId="69">
      <calculatedColumnFormula>IFERROR(HLOOKUP("wn6",players!$K:$K,pos!Y2+1),"")</calculatedColumnFormula>
    </tableColumn>
    <tableColumn id="27" name="e11" dataDxfId="68">
      <calculatedColumnFormula>IFERROR(HLOOKUP("wn6",players!$K:$K,pos!Z2+1),"")</calculatedColumnFormula>
    </tableColumn>
    <tableColumn id="28" name="e12" dataDxfId="67">
      <calculatedColumnFormula>IFERROR(HLOOKUP("wn6",players!$K:$K,pos!AA2+1),"")</calculatedColumnFormula>
    </tableColumn>
    <tableColumn id="29" name="e13" dataDxfId="66">
      <calculatedColumnFormula>IFERROR(HLOOKUP("wn6",players!$K:$K,pos!AB2+1),"")</calculatedColumnFormula>
    </tableColumn>
    <tableColumn id="30" name="e14" dataDxfId="65">
      <calculatedColumnFormula>IFERROR(HLOOKUP("wn6",players!$K:$K,pos!AC2+1),"")</calculatedColumnFormula>
    </tableColumn>
    <tableColumn id="31" name="e15" dataDxfId="64">
      <calculatedColumnFormula>IFERROR(HLOOKUP("wn6",players!$K:$K,pos!AD2+1),"")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xwn" displayName="xwn" ref="A1:AD2" totalsRowShown="0" headerRowDxfId="63" dataDxfId="62">
  <autoFilter ref="A1:AD2"/>
  <tableColumns count="30">
    <tableColumn id="1" name="a1" dataDxfId="61">
      <calculatedColumnFormula>IFERROR(IF(wn[]="","",IF(wn[] &gt; 2140,100,ROUND(MAX(0,MIN(100,wn[] * (wn[] * (wn[] * (wn[] * (-0.00000000001334) + 0.00000005673) - 0.00007575) + 0.08392) - 9.362)),0))),"")</calculatedColumnFormula>
    </tableColumn>
    <tableColumn id="2" name="a2" dataDxfId="60">
      <calculatedColumnFormula>IFERROR(IF(wn[]="","",IF(wn[] &gt; 2140,100,ROUND(MAX(0,MIN(100,wn[] * (wn[] * (wn[] * (wn[] * (-0.00000000001334) + 0.00000005673) - 0.00007575) + 0.08392) - 9.362)),0))),"")</calculatedColumnFormula>
    </tableColumn>
    <tableColumn id="3" name="a3" dataDxfId="59">
      <calculatedColumnFormula>IFERROR(IF(wn[]="","",IF(wn[] &gt; 2140,100,ROUND(MAX(0,MIN(100,wn[] * (wn[] * (wn[] * (wn[] * (-0.00000000001334) + 0.00000005673) - 0.00007575) + 0.08392) - 9.362)),0))),"")</calculatedColumnFormula>
    </tableColumn>
    <tableColumn id="4" name="a4" dataDxfId="58">
      <calculatedColumnFormula>IFERROR(IF(wn[]="","",IF(wn[] &gt; 2140,100,ROUND(MAX(0,MIN(100,wn[] * (wn[] * (wn[] * (wn[] * (-0.00000000001334) + 0.00000005673) - 0.00007575) + 0.08392) - 9.362)),0))),"")</calculatedColumnFormula>
    </tableColumn>
    <tableColumn id="5" name="a5" dataDxfId="57">
      <calculatedColumnFormula>IFERROR(IF(wn[]="","",IF(wn[] &gt; 2140,100,ROUND(MAX(0,MIN(100,wn[] * (wn[] * (wn[] * (wn[] * (-0.00000000001334) + 0.00000005673) - 0.00007575) + 0.08392) - 9.362)),0))),"")</calculatedColumnFormula>
    </tableColumn>
    <tableColumn id="6" name="a6" dataDxfId="56">
      <calculatedColumnFormula>IFERROR(IF(wn[]="","",IF(wn[] &gt; 2140,100,ROUND(MAX(0,MIN(100,wn[] * (wn[] * (wn[] * (wn[] * (-0.00000000001334) + 0.00000005673) - 0.00007575) + 0.08392) - 9.362)),0))),"")</calculatedColumnFormula>
    </tableColumn>
    <tableColumn id="7" name="a7" dataDxfId="55">
      <calculatedColumnFormula>IFERROR(IF(wn[]="","",IF(wn[] &gt; 2140,100,ROUND(MAX(0,MIN(100,wn[] * (wn[] * (wn[] * (wn[] * (-0.00000000001334) + 0.00000005673) - 0.00007575) + 0.08392) - 9.362)),0))),"")</calculatedColumnFormula>
    </tableColumn>
    <tableColumn id="8" name="a8" dataDxfId="54">
      <calculatedColumnFormula>IFERROR(IF(wn[]="","",IF(wn[] &gt; 2140,100,ROUND(MAX(0,MIN(100,wn[] * (wn[] * (wn[] * (wn[] * (-0.00000000001334) + 0.00000005673) - 0.00007575) + 0.08392) - 9.362)),0))),"")</calculatedColumnFormula>
    </tableColumn>
    <tableColumn id="9" name="a9" dataDxfId="53">
      <calculatedColumnFormula>IFERROR(IF(wn[]="","",IF(wn[] &gt; 2140,100,ROUND(MAX(0,MIN(100,wn[] * (wn[] * (wn[] * (wn[] * (-0.00000000001334) + 0.00000005673) - 0.00007575) + 0.08392) - 9.362)),0))),"")</calculatedColumnFormula>
    </tableColumn>
    <tableColumn id="10" name="a10" dataDxfId="52">
      <calculatedColumnFormula>IFERROR(IF(wn[]="","",IF(wn[] &gt; 2140,100,ROUND(MAX(0,MIN(100,wn[] * (wn[] * (wn[] * (wn[] * (-0.00000000001334) + 0.00000005673) - 0.00007575) + 0.08392) - 9.362)),0))),"")</calculatedColumnFormula>
    </tableColumn>
    <tableColumn id="11" name="a11" dataDxfId="51">
      <calculatedColumnFormula>IFERROR(IF(wn[]="","",IF(wn[] &gt; 2140,100,ROUND(MAX(0,MIN(100,wn[] * (wn[] * (wn[] * (wn[] * (-0.00000000001334) + 0.00000005673) - 0.00007575) + 0.08392) - 9.362)),0))),"")</calculatedColumnFormula>
    </tableColumn>
    <tableColumn id="12" name="a12" dataDxfId="50">
      <calculatedColumnFormula>IFERROR(IF(wn[]="","",IF(wn[] &gt; 2140,100,ROUND(MAX(0,MIN(100,wn[] * (wn[] * (wn[] * (wn[] * (-0.00000000001334) + 0.00000005673) - 0.00007575) + 0.08392) - 9.362)),0))),"")</calculatedColumnFormula>
    </tableColumn>
    <tableColumn id="13" name="a13" dataDxfId="49">
      <calculatedColumnFormula>IFERROR(IF(wn[]="","",IF(wn[] &gt; 2140,100,ROUND(MAX(0,MIN(100,wn[] * (wn[] * (wn[] * (wn[] * (-0.00000000001334) + 0.00000005673) - 0.00007575) + 0.08392) - 9.362)),0))),"")</calculatedColumnFormula>
    </tableColumn>
    <tableColumn id="14" name="a14" dataDxfId="48">
      <calculatedColumnFormula>IFERROR(IF(wn[]="","",IF(wn[] &gt; 2140,100,ROUND(MAX(0,MIN(100,wn[] * (wn[] * (wn[] * (wn[] * (-0.00000000001334) + 0.00000005673) - 0.00007575) + 0.08392) - 9.362)),0))),"")</calculatedColumnFormula>
    </tableColumn>
    <tableColumn id="15" name="a15" dataDxfId="47">
      <calculatedColumnFormula>IFERROR(IF(wn[]="","",IF(wn[] &gt; 2140,100,ROUND(MAX(0,MIN(100,wn[] * (wn[] * (wn[] * (wn[] * (-0.00000000001334) + 0.00000005673) - 0.00007575) + 0.08392) - 9.362)),0))),"")</calculatedColumnFormula>
    </tableColumn>
    <tableColumn id="17" name="e1" dataDxfId="46">
      <calculatedColumnFormula>IFERROR(IF(wn[]="","",IF(wn[] &gt; 2140,100,ROUND(MAX(0,MIN(100,wn[] * (wn[] * (wn[] * (wn[] * (-0.00000000001334) + 0.00000005673) - 0.00007575) + 0.08392) - 9.362)),0))),"")</calculatedColumnFormula>
    </tableColumn>
    <tableColumn id="18" name="e2" dataDxfId="45">
      <calculatedColumnFormula>IFERROR(IF(wn[]="","",IF(wn[] &gt; 2140,100,ROUND(MAX(0,MIN(100,wn[] * (wn[] * (wn[] * (wn[] * (-0.00000000001334) + 0.00000005673) - 0.00007575) + 0.08392) - 9.362)),0))),"")</calculatedColumnFormula>
    </tableColumn>
    <tableColumn id="19" name="e3" dataDxfId="44">
      <calculatedColumnFormula>IFERROR(IF(wn[]="","",IF(wn[] &gt; 2140,100,ROUND(MAX(0,MIN(100,wn[] * (wn[] * (wn[] * (wn[] * (-0.00000000001334) + 0.00000005673) - 0.00007575) + 0.08392) - 9.362)),0))),"")</calculatedColumnFormula>
    </tableColumn>
    <tableColumn id="20" name="e4" dataDxfId="43">
      <calculatedColumnFormula>IFERROR(IF(wn[]="","",IF(wn[] &gt; 2140,100,ROUND(MAX(0,MIN(100,wn[] * (wn[] * (wn[] * (wn[] * (-0.00000000001334) + 0.00000005673) - 0.00007575) + 0.08392) - 9.362)),0))),"")</calculatedColumnFormula>
    </tableColumn>
    <tableColumn id="21" name="e5" dataDxfId="42">
      <calculatedColumnFormula>IFERROR(IF(wn[]="","",IF(wn[] &gt; 2140,100,ROUND(MAX(0,MIN(100,wn[] * (wn[] * (wn[] * (wn[] * (-0.00000000001334) + 0.00000005673) - 0.00007575) + 0.08392) - 9.362)),0))),"")</calculatedColumnFormula>
    </tableColumn>
    <tableColumn id="22" name="e6" dataDxfId="41">
      <calculatedColumnFormula>IFERROR(IF(wn[]="","",IF(wn[] &gt; 2140,100,ROUND(MAX(0,MIN(100,wn[] * (wn[] * (wn[] * (wn[] * (-0.00000000001334) + 0.00000005673) - 0.00007575) + 0.08392) - 9.362)),0))),"")</calculatedColumnFormula>
    </tableColumn>
    <tableColumn id="23" name="e7" dataDxfId="40">
      <calculatedColumnFormula>IFERROR(IF(wn[]="","",IF(wn[] &gt; 2140,100,ROUND(MAX(0,MIN(100,wn[] * (wn[] * (wn[] * (wn[] * (-0.00000000001334) + 0.00000005673) - 0.00007575) + 0.08392) - 9.362)),0))),"")</calculatedColumnFormula>
    </tableColumn>
    <tableColumn id="24" name="e8" dataDxfId="39">
      <calculatedColumnFormula>IFERROR(IF(wn[]="","",IF(wn[] &gt; 2140,100,ROUND(MAX(0,MIN(100,wn[] * (wn[] * (wn[] * (wn[] * (-0.00000000001334) + 0.00000005673) - 0.00007575) + 0.08392) - 9.362)),0))),"")</calculatedColumnFormula>
    </tableColumn>
    <tableColumn id="25" name="e9" dataDxfId="38">
      <calculatedColumnFormula>IFERROR(IF(wn[]="","",IF(wn[] &gt; 2140,100,ROUND(MAX(0,MIN(100,wn[] * (wn[] * (wn[] * (wn[] * (-0.00000000001334) + 0.00000005673) - 0.00007575) + 0.08392) - 9.362)),0))),"")</calculatedColumnFormula>
    </tableColumn>
    <tableColumn id="26" name="e10" dataDxfId="37">
      <calculatedColumnFormula>IFERROR(IF(wn[]="","",IF(wn[] &gt; 2140,100,ROUND(MAX(0,MIN(100,wn[] * (wn[] * (wn[] * (wn[] * (-0.00000000001334) + 0.00000005673) - 0.00007575) + 0.08392) - 9.362)),0))),"")</calculatedColumnFormula>
    </tableColumn>
    <tableColumn id="27" name="e11" dataDxfId="36">
      <calculatedColumnFormula>IFERROR(IF(wn[]="","",IF(wn[] &gt; 2140,100,ROUND(MAX(0,MIN(100,wn[] * (wn[] * (wn[] * (wn[] * (-0.00000000001334) + 0.00000005673) - 0.00007575) + 0.08392) - 9.362)),0))),"")</calculatedColumnFormula>
    </tableColumn>
    <tableColumn id="28" name="e12" dataDxfId="35">
      <calculatedColumnFormula>IFERROR(IF(wn[]="","",IF(wn[] &gt; 2140,100,ROUND(MAX(0,MIN(100,wn[] * (wn[] * (wn[] * (wn[] * (-0.00000000001334) + 0.00000005673) - 0.00007575) + 0.08392) - 9.362)),0))),"")</calculatedColumnFormula>
    </tableColumn>
    <tableColumn id="29" name="e13" dataDxfId="34">
      <calculatedColumnFormula>IFERROR(IF(wn[]="","",IF(wn[] &gt; 2140,100,ROUND(MAX(0,MIN(100,wn[] * (wn[] * (wn[] * (wn[] * (-0.00000000001334) + 0.00000005673) - 0.00007575) + 0.08392) - 9.362)),0))),"")</calculatedColumnFormula>
    </tableColumn>
    <tableColumn id="30" name="e14" dataDxfId="33">
      <calculatedColumnFormula>IFERROR(IF(wn[]="","",IF(wn[] &gt; 2140,100,ROUND(MAX(0,MIN(100,wn[] * (wn[] * (wn[] * (wn[] * (-0.00000000001334) + 0.00000005673) - 0.00007575) + 0.08392) - 9.362)),0))),"")</calculatedColumnFormula>
    </tableColumn>
    <tableColumn id="31" name="e15" dataDxfId="32">
      <calculatedColumnFormula>IFERROR(IF(wn[]="","",IF(wn[] &gt; 2140,100,ROUND(MAX(0,MIN(100,wn[] * (wn[] * (wn[] * (wn[] * (-0.00000000001334) + 0.00000005673) - 0.00007575) + 0.08392) - 9.362)),0))),"")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9" name="teff" displayName="teff" ref="A1:AD2" totalsRowShown="0" headerRowDxfId="31" dataDxfId="30">
  <autoFilter ref="A1:AD2"/>
  <tableColumns count="30">
    <tableColumn id="1" name="a1" dataDxfId="29">
      <calculatedColumnFormula>IFERROR(HLOOKUP("teff",players!$O:$O,pos!A2+1),"")</calculatedColumnFormula>
    </tableColumn>
    <tableColumn id="2" name="a2" dataDxfId="28">
      <calculatedColumnFormula>IFERROR(HLOOKUP("teff",players!$O:$O,pos!B2+1),"")</calculatedColumnFormula>
    </tableColumn>
    <tableColumn id="3" name="a3" dataDxfId="27">
      <calculatedColumnFormula>IFERROR(HLOOKUP("teff",players!$O:$O,pos!C2+1),"")</calculatedColumnFormula>
    </tableColumn>
    <tableColumn id="4" name="a4" dataDxfId="26">
      <calculatedColumnFormula>IFERROR(HLOOKUP("teff",players!$O:$O,pos!D2+1),"")</calculatedColumnFormula>
    </tableColumn>
    <tableColumn id="5" name="a5" dataDxfId="25">
      <calculatedColumnFormula>IFERROR(HLOOKUP("teff",players!$O:$O,pos!E2+1),"")</calculatedColumnFormula>
    </tableColumn>
    <tableColumn id="6" name="a6" dataDxfId="24">
      <calculatedColumnFormula>IFERROR(HLOOKUP("teff",players!$O:$O,pos!F2+1),"")</calculatedColumnFormula>
    </tableColumn>
    <tableColumn id="7" name="a7" dataDxfId="23">
      <calculatedColumnFormula>IFERROR(HLOOKUP("teff",players!$O:$O,pos!G2+1),"")</calculatedColumnFormula>
    </tableColumn>
    <tableColumn id="8" name="a8" dataDxfId="22">
      <calculatedColumnFormula>IFERROR(HLOOKUP("teff",players!$O:$O,pos!H2+1),"")</calculatedColumnFormula>
    </tableColumn>
    <tableColumn id="9" name="a9" dataDxfId="21">
      <calculatedColumnFormula>IFERROR(HLOOKUP("teff",players!$O:$O,pos!I2+1),"")</calculatedColumnFormula>
    </tableColumn>
    <tableColumn id="10" name="a10" dataDxfId="20">
      <calculatedColumnFormula>IFERROR(HLOOKUP("teff",players!$O:$O,pos!J2+1),"")</calculatedColumnFormula>
    </tableColumn>
    <tableColumn id="11" name="a11" dataDxfId="19">
      <calculatedColumnFormula>IFERROR(HLOOKUP("teff",players!$O:$O,pos!K2+1),"")</calculatedColumnFormula>
    </tableColumn>
    <tableColumn id="12" name="a12" dataDxfId="18">
      <calculatedColumnFormula>IFERROR(HLOOKUP("teff",players!$O:$O,pos!L2+1),"")</calculatedColumnFormula>
    </tableColumn>
    <tableColumn id="13" name="a13" dataDxfId="17">
      <calculatedColumnFormula>IFERROR(HLOOKUP("teff",players!$O:$O,pos!M2+1),"")</calculatedColumnFormula>
    </tableColumn>
    <tableColumn id="14" name="a14" dataDxfId="16">
      <calculatedColumnFormula>IFERROR(HLOOKUP("teff",players!$O:$O,pos!N2+1),"")</calculatedColumnFormula>
    </tableColumn>
    <tableColumn id="15" name="a15" dataDxfId="15">
      <calculatedColumnFormula>IFERROR(HLOOKUP("teff",players!$O:$O,pos!O2+1),"")</calculatedColumnFormula>
    </tableColumn>
    <tableColumn id="17" name="e1" dataDxfId="14">
      <calculatedColumnFormula>IFERROR(HLOOKUP("teff",players!$O:$O,pos!P2+1),"")</calculatedColumnFormula>
    </tableColumn>
    <tableColumn id="18" name="e2" dataDxfId="13">
      <calculatedColumnFormula>IFERROR(HLOOKUP("teff",players!$O:$O,pos!Q2+1),"")</calculatedColumnFormula>
    </tableColumn>
    <tableColumn id="19" name="e3" dataDxfId="12">
      <calculatedColumnFormula>IFERROR(HLOOKUP("teff",players!$O:$O,pos!R2+1),"")</calculatedColumnFormula>
    </tableColumn>
    <tableColumn id="20" name="e4" dataDxfId="11">
      <calculatedColumnFormula>IFERROR(HLOOKUP("teff",players!$O:$O,pos!S2+1),"")</calculatedColumnFormula>
    </tableColumn>
    <tableColumn id="21" name="e5" dataDxfId="10">
      <calculatedColumnFormula>IFERROR(HLOOKUP("teff",players!$O:$O,pos!T2+1),"")</calculatedColumnFormula>
    </tableColumn>
    <tableColumn id="22" name="e6" dataDxfId="9">
      <calculatedColumnFormula>IFERROR(HLOOKUP("teff",players!$O:$O,pos!U2+1),"")</calculatedColumnFormula>
    </tableColumn>
    <tableColumn id="23" name="e7" dataDxfId="8">
      <calculatedColumnFormula>IFERROR(HLOOKUP("teff",players!$O:$O,pos!V2+1),"")</calculatedColumnFormula>
    </tableColumn>
    <tableColumn id="24" name="e8" dataDxfId="7">
      <calculatedColumnFormula>IFERROR(HLOOKUP("teff",players!$O:$O,pos!W2+1),"")</calculatedColumnFormula>
    </tableColumn>
    <tableColumn id="25" name="e9" dataDxfId="6">
      <calculatedColumnFormula>IFERROR(HLOOKUP("teff",players!$O:$O,pos!X2+1),"")</calculatedColumnFormula>
    </tableColumn>
    <tableColumn id="26" name="e10" dataDxfId="5">
      <calculatedColumnFormula>IFERROR(HLOOKUP("teff",players!$O:$O,pos!Y2+1),"")</calculatedColumnFormula>
    </tableColumn>
    <tableColumn id="27" name="e11" dataDxfId="4">
      <calculatedColumnFormula>IFERROR(HLOOKUP("teff",players!$O:$O,pos!Z2+1),"")</calculatedColumnFormula>
    </tableColumn>
    <tableColumn id="28" name="e12" dataDxfId="3">
      <calculatedColumnFormula>IFERROR(HLOOKUP("teff",players!$O:$O,pos!AA2+1),"")</calculatedColumnFormula>
    </tableColumn>
    <tableColumn id="29" name="e13" dataDxfId="2">
      <calculatedColumnFormula>IFERROR(HLOOKUP("teff",players!$O:$O,pos!AB2+1),"")</calculatedColumnFormula>
    </tableColumn>
    <tableColumn id="30" name="e14" dataDxfId="1">
      <calculatedColumnFormula>IFERROR(HLOOKUP("teff",players!$O:$O,pos!AC2+1),"")</calculatedColumnFormula>
    </tableColumn>
    <tableColumn id="31" name="e15" dataDxfId="0">
      <calculatedColumnFormula>IFERROR(HLOOKUP("teff",players!$O:$O,pos!AD2+1),"")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53"/>
  <sheetViews>
    <sheetView workbookViewId="0">
      <selection activeCell="A2" sqref="A2"/>
    </sheetView>
  </sheetViews>
  <sheetFormatPr defaultRowHeight="15" x14ac:dyDescent="0.25"/>
  <cols>
    <col min="1" max="1" width="5" customWidth="1"/>
    <col min="2" max="2" width="8.28515625" customWidth="1"/>
    <col min="3" max="3" width="9.7109375" customWidth="1"/>
    <col min="4" max="4" width="8.28515625" customWidth="1"/>
    <col min="5" max="5" width="9.42578125" style="3" bestFit="1" customWidth="1"/>
    <col min="6" max="6" width="6.5703125" style="3" bestFit="1" customWidth="1"/>
    <col min="7" max="7" width="7.7109375" style="3" bestFit="1" customWidth="1"/>
    <col min="8" max="8" width="10.140625" style="3" bestFit="1" customWidth="1"/>
    <col min="9" max="9" width="4.7109375" style="3" bestFit="1" customWidth="1"/>
    <col min="10" max="10" width="5.85546875" style="3" bestFit="1" customWidth="1"/>
    <col min="11" max="11" width="7" style="3" bestFit="1" customWidth="1"/>
    <col min="12" max="12" width="6.28515625" style="3" bestFit="1" customWidth="1"/>
    <col min="13" max="13" width="7.42578125" style="3" bestFit="1" customWidth="1"/>
    <col min="14" max="14" width="8.140625" style="3" bestFit="1" customWidth="1"/>
    <col min="15" max="15" width="6.5703125" style="3" bestFit="1" customWidth="1"/>
    <col min="16" max="16" width="7.140625" style="3" customWidth="1"/>
    <col min="17" max="17" width="5.7109375" style="3" customWidth="1"/>
    <col min="18" max="18" width="6.42578125" style="3" customWidth="1"/>
    <col min="19" max="19" width="6.28515625" style="3" bestFit="1" customWidth="1"/>
    <col min="20" max="20" width="6.85546875" style="3" bestFit="1" customWidth="1"/>
    <col min="21" max="21" width="6.28515625" bestFit="1" customWidth="1"/>
  </cols>
  <sheetData>
    <row r="1" spans="1:21" x14ac:dyDescent="0.25">
      <c r="A1" s="1" t="s">
        <v>1</v>
      </c>
      <c r="B1" s="1" t="s">
        <v>0</v>
      </c>
      <c r="C1" s="1" t="s">
        <v>41</v>
      </c>
      <c r="D1" s="1" t="s">
        <v>42</v>
      </c>
      <c r="E1" s="3" t="s">
        <v>4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2</v>
      </c>
      <c r="K1" s="3" t="s">
        <v>3</v>
      </c>
      <c r="L1" s="3" t="s">
        <v>47</v>
      </c>
      <c r="M1" s="3" t="s">
        <v>5</v>
      </c>
      <c r="N1" s="3" t="s">
        <v>48</v>
      </c>
      <c r="O1" s="3" t="s">
        <v>49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50</v>
      </c>
      <c r="U1" s="1" t="s">
        <v>10</v>
      </c>
    </row>
    <row r="2" spans="1:21" x14ac:dyDescent="0.25"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1" x14ac:dyDescent="0.25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1" x14ac:dyDescent="0.25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1" x14ac:dyDescent="0.25"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1" x14ac:dyDescent="0.25"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1" x14ac:dyDescent="0.25"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1" x14ac:dyDescent="0.25"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1" x14ac:dyDescent="0.25"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1" x14ac:dyDescent="0.25"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1" x14ac:dyDescent="0.25"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1" x14ac:dyDescent="0.25"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1" x14ac:dyDescent="0.25"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1" x14ac:dyDescent="0.25"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1" x14ac:dyDescent="0.25"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1" x14ac:dyDescent="0.25"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5:20" x14ac:dyDescent="0.25"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5:20" x14ac:dyDescent="0.25"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5:20" x14ac:dyDescent="0.25"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5:20" x14ac:dyDescent="0.25"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5:20" x14ac:dyDescent="0.25"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5:20" x14ac:dyDescent="0.25"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5:20" x14ac:dyDescent="0.25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5:20" x14ac:dyDescent="0.25"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5:20" x14ac:dyDescent="0.25"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5:20" x14ac:dyDescent="0.25"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5:20" x14ac:dyDescent="0.25"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5:20" x14ac:dyDescent="0.25"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5:20" x14ac:dyDescent="0.25"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5:20" x14ac:dyDescent="0.25"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5:20" x14ac:dyDescent="0.25"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5:20" x14ac:dyDescent="0.25"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5:20" x14ac:dyDescent="0.25"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5:20" x14ac:dyDescent="0.25"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5:20" x14ac:dyDescent="0.25"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5:20" x14ac:dyDescent="0.25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5:20" x14ac:dyDescent="0.25"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5:20" x14ac:dyDescent="0.25"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5:20" x14ac:dyDescent="0.25"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5:20" x14ac:dyDescent="0.25"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5:20" x14ac:dyDescent="0.25"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5:20" x14ac:dyDescent="0.25"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5:20" x14ac:dyDescent="0.25"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5:20" x14ac:dyDescent="0.25"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5:20" x14ac:dyDescent="0.25"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5:20" x14ac:dyDescent="0.25"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5:20" x14ac:dyDescent="0.25"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5:20" x14ac:dyDescent="0.25"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5:20" x14ac:dyDescent="0.25"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5:20" x14ac:dyDescent="0.25"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5:20" x14ac:dyDescent="0.25"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5:20" x14ac:dyDescent="0.25"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5:20" x14ac:dyDescent="0.25"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5:20" x14ac:dyDescent="0.25"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5:20" x14ac:dyDescent="0.25"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5:20" x14ac:dyDescent="0.25"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5:20" x14ac:dyDescent="0.25"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5:20" x14ac:dyDescent="0.25"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5:20" x14ac:dyDescent="0.25"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5:20" x14ac:dyDescent="0.25"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5:20" x14ac:dyDescent="0.25"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5:20" x14ac:dyDescent="0.25"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5:20" x14ac:dyDescent="0.25"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5:20" x14ac:dyDescent="0.25"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5:20" x14ac:dyDescent="0.25"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5:20" x14ac:dyDescent="0.25"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5:20" x14ac:dyDescent="0.25"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5:20" x14ac:dyDescent="0.25"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5:20" x14ac:dyDescent="0.25"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5:20" x14ac:dyDescent="0.25"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5:20" x14ac:dyDescent="0.25"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5:20" x14ac:dyDescent="0.25"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5:20" x14ac:dyDescent="0.25"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5:20" x14ac:dyDescent="0.25"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5:20" x14ac:dyDescent="0.25"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5:20" x14ac:dyDescent="0.25"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5:20" x14ac:dyDescent="0.25"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5:20" x14ac:dyDescent="0.25"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5:20" x14ac:dyDescent="0.25"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5:20" x14ac:dyDescent="0.25"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5:20" x14ac:dyDescent="0.25"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5:20" x14ac:dyDescent="0.25"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5:20" x14ac:dyDescent="0.25"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5:20" x14ac:dyDescent="0.25"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5:20" x14ac:dyDescent="0.25"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5:20" x14ac:dyDescent="0.25"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5:20" x14ac:dyDescent="0.25"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5:20" x14ac:dyDescent="0.25"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5:20" x14ac:dyDescent="0.25"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5:20" x14ac:dyDescent="0.25"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5:20" x14ac:dyDescent="0.25"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5:20" x14ac:dyDescent="0.25"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5:20" x14ac:dyDescent="0.25"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5:20" x14ac:dyDescent="0.25"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5:20" x14ac:dyDescent="0.25"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5:20" x14ac:dyDescent="0.25"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5:20" x14ac:dyDescent="0.25"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5:20" x14ac:dyDescent="0.25"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5:20" x14ac:dyDescent="0.25"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5:20" x14ac:dyDescent="0.25"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5:20" x14ac:dyDescent="0.25"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5:20" x14ac:dyDescent="0.25"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5:20" x14ac:dyDescent="0.25"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5:20" x14ac:dyDescent="0.25"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5:20" x14ac:dyDescent="0.25"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5:20" x14ac:dyDescent="0.25"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5:20" x14ac:dyDescent="0.25"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5:20" x14ac:dyDescent="0.25"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5:20" x14ac:dyDescent="0.25"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5:20" x14ac:dyDescent="0.25"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5:20" x14ac:dyDescent="0.25"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5:20" x14ac:dyDescent="0.25"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5:20" x14ac:dyDescent="0.25"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5:20" x14ac:dyDescent="0.25"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5:20" x14ac:dyDescent="0.25"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5:20" x14ac:dyDescent="0.25"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5:20" x14ac:dyDescent="0.25"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5:20" x14ac:dyDescent="0.25"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5:20" x14ac:dyDescent="0.25"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5:20" x14ac:dyDescent="0.25"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5:20" x14ac:dyDescent="0.25"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5:20" x14ac:dyDescent="0.25"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5:20" x14ac:dyDescent="0.25"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5:20" x14ac:dyDescent="0.25"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5:20" x14ac:dyDescent="0.25"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5:20" x14ac:dyDescent="0.25"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5:20" x14ac:dyDescent="0.25"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5:20" x14ac:dyDescent="0.25"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5:20" x14ac:dyDescent="0.25"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5:20" x14ac:dyDescent="0.25"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5:20" x14ac:dyDescent="0.25"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5:20" x14ac:dyDescent="0.25"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5:20" x14ac:dyDescent="0.25"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5:20" x14ac:dyDescent="0.25"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5:20" x14ac:dyDescent="0.25"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5:20" x14ac:dyDescent="0.25"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5:20" x14ac:dyDescent="0.25"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5:20" x14ac:dyDescent="0.25"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5:20" x14ac:dyDescent="0.25"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5:20" x14ac:dyDescent="0.25"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5:20" x14ac:dyDescent="0.25"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5:20" x14ac:dyDescent="0.25"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5:20" x14ac:dyDescent="0.25"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5:20" x14ac:dyDescent="0.25"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5:20" x14ac:dyDescent="0.25"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5:20" x14ac:dyDescent="0.25"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5:20" x14ac:dyDescent="0.25"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5:20" x14ac:dyDescent="0.25"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5:20" x14ac:dyDescent="0.25"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5:20" x14ac:dyDescent="0.25"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5:20" x14ac:dyDescent="0.25"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5:20" x14ac:dyDescent="0.25"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5:20" x14ac:dyDescent="0.25"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5:20" x14ac:dyDescent="0.25"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5:20" x14ac:dyDescent="0.25"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5:20" x14ac:dyDescent="0.25"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5:20" x14ac:dyDescent="0.25"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5:20" x14ac:dyDescent="0.25"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5:20" x14ac:dyDescent="0.25"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5:20" x14ac:dyDescent="0.25"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5:20" x14ac:dyDescent="0.25"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5:20" x14ac:dyDescent="0.25"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5:20" x14ac:dyDescent="0.25"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5:20" x14ac:dyDescent="0.25"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5:20" x14ac:dyDescent="0.25"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5:20" x14ac:dyDescent="0.25"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5:20" x14ac:dyDescent="0.25"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5:20" x14ac:dyDescent="0.25"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5:20" x14ac:dyDescent="0.25"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5:20" x14ac:dyDescent="0.25"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5:20" x14ac:dyDescent="0.25"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5:20" x14ac:dyDescent="0.25"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5:20" x14ac:dyDescent="0.25"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5:20" x14ac:dyDescent="0.25"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5:20" x14ac:dyDescent="0.25"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5:20" x14ac:dyDescent="0.25"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5:20" x14ac:dyDescent="0.25"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5:20" x14ac:dyDescent="0.25"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5:20" x14ac:dyDescent="0.25"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5:20" x14ac:dyDescent="0.25"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5:20" x14ac:dyDescent="0.25"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5:20" x14ac:dyDescent="0.25"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5:20" x14ac:dyDescent="0.25"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5:20" x14ac:dyDescent="0.25"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5:20" x14ac:dyDescent="0.25"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5:20" x14ac:dyDescent="0.25"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5:20" x14ac:dyDescent="0.25"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5:20" x14ac:dyDescent="0.25"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5:20" x14ac:dyDescent="0.25"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5:20" x14ac:dyDescent="0.25"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5:20" x14ac:dyDescent="0.25"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5:20" x14ac:dyDescent="0.25"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5:20" x14ac:dyDescent="0.25"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5:20" x14ac:dyDescent="0.25"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5:20" x14ac:dyDescent="0.25"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5:20" x14ac:dyDescent="0.25"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5:20" x14ac:dyDescent="0.25"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5:20" x14ac:dyDescent="0.25"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5:20" x14ac:dyDescent="0.25"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5:20" x14ac:dyDescent="0.25"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5:20" x14ac:dyDescent="0.25"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5:20" x14ac:dyDescent="0.25"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5:20" x14ac:dyDescent="0.25"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5:20" x14ac:dyDescent="0.25"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5:20" x14ac:dyDescent="0.25"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5:20" x14ac:dyDescent="0.25"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5:20" x14ac:dyDescent="0.25"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5:20" x14ac:dyDescent="0.25"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5:20" x14ac:dyDescent="0.25"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5:20" x14ac:dyDescent="0.25"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5:20" x14ac:dyDescent="0.25"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5:20" x14ac:dyDescent="0.25"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5:20" x14ac:dyDescent="0.25"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5:20" x14ac:dyDescent="0.25"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5:20" x14ac:dyDescent="0.25"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5:20" x14ac:dyDescent="0.25"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5:20" x14ac:dyDescent="0.25"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5:20" x14ac:dyDescent="0.25"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5:20" x14ac:dyDescent="0.25"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5:20" x14ac:dyDescent="0.25"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5:20" x14ac:dyDescent="0.25"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5:20" x14ac:dyDescent="0.25"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5:20" x14ac:dyDescent="0.25"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5:20" x14ac:dyDescent="0.25"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5:20" x14ac:dyDescent="0.25"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5:20" x14ac:dyDescent="0.25"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5:20" x14ac:dyDescent="0.25"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5:20" x14ac:dyDescent="0.25"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5:20" x14ac:dyDescent="0.25"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5:20" x14ac:dyDescent="0.25"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5:20" x14ac:dyDescent="0.25"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5:20" x14ac:dyDescent="0.25"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5:20" x14ac:dyDescent="0.25"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5:20" x14ac:dyDescent="0.25"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5:20" x14ac:dyDescent="0.25"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5:20" x14ac:dyDescent="0.25"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5:20" x14ac:dyDescent="0.25"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5:20" x14ac:dyDescent="0.25"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5:20" x14ac:dyDescent="0.25"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5:20" x14ac:dyDescent="0.25"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5:20" x14ac:dyDescent="0.25"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 spans="5:20" x14ac:dyDescent="0.25"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5:20" x14ac:dyDescent="0.25"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5:20" x14ac:dyDescent="0.25"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5:20" x14ac:dyDescent="0.25"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5:20" x14ac:dyDescent="0.25"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5:20" x14ac:dyDescent="0.25"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5:20" x14ac:dyDescent="0.25"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5:20" x14ac:dyDescent="0.25"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5:20" x14ac:dyDescent="0.25"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5:20" x14ac:dyDescent="0.25"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5:20" x14ac:dyDescent="0.25"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5:20" x14ac:dyDescent="0.25"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5:20" x14ac:dyDescent="0.25"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5:20" x14ac:dyDescent="0.25"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5:20" x14ac:dyDescent="0.25"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5:20" x14ac:dyDescent="0.25"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5:20" x14ac:dyDescent="0.25"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5:20" x14ac:dyDescent="0.25"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5:20" x14ac:dyDescent="0.25"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5:20" x14ac:dyDescent="0.25"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5:20" x14ac:dyDescent="0.25"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5:20" x14ac:dyDescent="0.25"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5:20" x14ac:dyDescent="0.25"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5:20" x14ac:dyDescent="0.25"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5:20" x14ac:dyDescent="0.25"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5:20" x14ac:dyDescent="0.25"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5:20" x14ac:dyDescent="0.25"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5:20" x14ac:dyDescent="0.25"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5:20" x14ac:dyDescent="0.25"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5:20" x14ac:dyDescent="0.25"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5:20" x14ac:dyDescent="0.25"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5:20" x14ac:dyDescent="0.25"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5:20" x14ac:dyDescent="0.25"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5:20" x14ac:dyDescent="0.25"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5:20" x14ac:dyDescent="0.25"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5:20" x14ac:dyDescent="0.25"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5:20" x14ac:dyDescent="0.25"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5:20" x14ac:dyDescent="0.25"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5:20" x14ac:dyDescent="0.25"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5:20" x14ac:dyDescent="0.25"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5:20" x14ac:dyDescent="0.25"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5:20" x14ac:dyDescent="0.25"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5:20" x14ac:dyDescent="0.25"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5:20" x14ac:dyDescent="0.25"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5:20" x14ac:dyDescent="0.25"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5:20" x14ac:dyDescent="0.25"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5:20" x14ac:dyDescent="0.25"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5:20" x14ac:dyDescent="0.25"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5:20" x14ac:dyDescent="0.25"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5:20" x14ac:dyDescent="0.25"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5:20" x14ac:dyDescent="0.25"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5:20" x14ac:dyDescent="0.25"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5:20" x14ac:dyDescent="0.25"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5:20" x14ac:dyDescent="0.25"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5:20" x14ac:dyDescent="0.25"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5:20" x14ac:dyDescent="0.25"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5:20" x14ac:dyDescent="0.25"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5:20" x14ac:dyDescent="0.25"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5:20" x14ac:dyDescent="0.25"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5:20" x14ac:dyDescent="0.25"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5:20" x14ac:dyDescent="0.25"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5:20" x14ac:dyDescent="0.25"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5:20" x14ac:dyDescent="0.25"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5:20" x14ac:dyDescent="0.25"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5:20" x14ac:dyDescent="0.25"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5:20" x14ac:dyDescent="0.25"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5:20" x14ac:dyDescent="0.25"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5:20" x14ac:dyDescent="0.25"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5:20" x14ac:dyDescent="0.25"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5:20" x14ac:dyDescent="0.25"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5:20" x14ac:dyDescent="0.25"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5:20" x14ac:dyDescent="0.25"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5:20" x14ac:dyDescent="0.25"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5:20" x14ac:dyDescent="0.25"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5:20" x14ac:dyDescent="0.25"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5:20" x14ac:dyDescent="0.25"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5:20" x14ac:dyDescent="0.25"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5:20" x14ac:dyDescent="0.25"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5:20" x14ac:dyDescent="0.25"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5:20" x14ac:dyDescent="0.25"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5:20" x14ac:dyDescent="0.25"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5:20" x14ac:dyDescent="0.25"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5:20" x14ac:dyDescent="0.25"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5:20" x14ac:dyDescent="0.25"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5:20" x14ac:dyDescent="0.25"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5:20" x14ac:dyDescent="0.25"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5:20" x14ac:dyDescent="0.25"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5:20" x14ac:dyDescent="0.25"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5:20" x14ac:dyDescent="0.25"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5:20" x14ac:dyDescent="0.25"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5:20" x14ac:dyDescent="0.25"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5:20" x14ac:dyDescent="0.25"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5:20" x14ac:dyDescent="0.25"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5:20" x14ac:dyDescent="0.25"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5:20" x14ac:dyDescent="0.25"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5:20" x14ac:dyDescent="0.25"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5:20" x14ac:dyDescent="0.25"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5:20" x14ac:dyDescent="0.25"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5:20" x14ac:dyDescent="0.25"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5:20" x14ac:dyDescent="0.25"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5:20" x14ac:dyDescent="0.25"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5:20" x14ac:dyDescent="0.25"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5:20" x14ac:dyDescent="0.25"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5:20" x14ac:dyDescent="0.25"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5:20" x14ac:dyDescent="0.25"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5:20" x14ac:dyDescent="0.25"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5:20" x14ac:dyDescent="0.25"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5:20" x14ac:dyDescent="0.25"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5:20" x14ac:dyDescent="0.25"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5:20" x14ac:dyDescent="0.25"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5:20" x14ac:dyDescent="0.25"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5:20" x14ac:dyDescent="0.25"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5:20" x14ac:dyDescent="0.25"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5:20" x14ac:dyDescent="0.25"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5:20" x14ac:dyDescent="0.25"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5:20" x14ac:dyDescent="0.25"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5:20" x14ac:dyDescent="0.25"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5:20" x14ac:dyDescent="0.25"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5:20" x14ac:dyDescent="0.25"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5:20" x14ac:dyDescent="0.25"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5:20" x14ac:dyDescent="0.25"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5:20" x14ac:dyDescent="0.25"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5:20" x14ac:dyDescent="0.25"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5:20" x14ac:dyDescent="0.25"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5:20" x14ac:dyDescent="0.25"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5:20" x14ac:dyDescent="0.25"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5:20" x14ac:dyDescent="0.25"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5:20" x14ac:dyDescent="0.25"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5:20" x14ac:dyDescent="0.25"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5:20" x14ac:dyDescent="0.25"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5:20" x14ac:dyDescent="0.25"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5:20" x14ac:dyDescent="0.25"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5:20" x14ac:dyDescent="0.25"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5:20" x14ac:dyDescent="0.25"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5:20" x14ac:dyDescent="0.25"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5:20" x14ac:dyDescent="0.25"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5:20" x14ac:dyDescent="0.25"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5:20" x14ac:dyDescent="0.25"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5:20" x14ac:dyDescent="0.25"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5:20" x14ac:dyDescent="0.25"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5:20" x14ac:dyDescent="0.25"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5:20" x14ac:dyDescent="0.25"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5:20" x14ac:dyDescent="0.25"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5:20" x14ac:dyDescent="0.25"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5:20" x14ac:dyDescent="0.25"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5:20" x14ac:dyDescent="0.25"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5:20" x14ac:dyDescent="0.25"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5:20" x14ac:dyDescent="0.25"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5:20" x14ac:dyDescent="0.25"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5:20" x14ac:dyDescent="0.25"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5:20" x14ac:dyDescent="0.25"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5:20" x14ac:dyDescent="0.25"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5:20" x14ac:dyDescent="0.25"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5:20" x14ac:dyDescent="0.25"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5:20" x14ac:dyDescent="0.25"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5:20" x14ac:dyDescent="0.25"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5:20" x14ac:dyDescent="0.25"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5:20" x14ac:dyDescent="0.25"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5:20" x14ac:dyDescent="0.25"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5:20" x14ac:dyDescent="0.25"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5:20" x14ac:dyDescent="0.25"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5:20" x14ac:dyDescent="0.25"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5:20" x14ac:dyDescent="0.25"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5:20" x14ac:dyDescent="0.25"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5:20" x14ac:dyDescent="0.25"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5:20" x14ac:dyDescent="0.25"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5:20" x14ac:dyDescent="0.25"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5:20" x14ac:dyDescent="0.25"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5:20" x14ac:dyDescent="0.25"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5:20" x14ac:dyDescent="0.25"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5:20" x14ac:dyDescent="0.25"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5:20" x14ac:dyDescent="0.25"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5:20" x14ac:dyDescent="0.25"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5:20" x14ac:dyDescent="0.25"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5:20" x14ac:dyDescent="0.25"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5:20" x14ac:dyDescent="0.25"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5:20" x14ac:dyDescent="0.25"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5:20" x14ac:dyDescent="0.25"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5:20" x14ac:dyDescent="0.25"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5:20" x14ac:dyDescent="0.25"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5:20" x14ac:dyDescent="0.25"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5:20" x14ac:dyDescent="0.25"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5:20" x14ac:dyDescent="0.25"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5:20" x14ac:dyDescent="0.25"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5:20" x14ac:dyDescent="0.25"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5:20" x14ac:dyDescent="0.25"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5:20" x14ac:dyDescent="0.25"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5:20" x14ac:dyDescent="0.25"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5:20" x14ac:dyDescent="0.25"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5:20" x14ac:dyDescent="0.25"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5:20" x14ac:dyDescent="0.25"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5:20" x14ac:dyDescent="0.25"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5:20" x14ac:dyDescent="0.25"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5:20" x14ac:dyDescent="0.25"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5:20" x14ac:dyDescent="0.25"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5:20" x14ac:dyDescent="0.25"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5:20" x14ac:dyDescent="0.25"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5:20" x14ac:dyDescent="0.25"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5:20" x14ac:dyDescent="0.25"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5:20" x14ac:dyDescent="0.25"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5:20" x14ac:dyDescent="0.25"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5:20" x14ac:dyDescent="0.25"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5:20" x14ac:dyDescent="0.25"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5:20" x14ac:dyDescent="0.25"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5:20" x14ac:dyDescent="0.25"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5:20" x14ac:dyDescent="0.25"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5:20" x14ac:dyDescent="0.25"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5:20" x14ac:dyDescent="0.25"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5:20" x14ac:dyDescent="0.25"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5:20" x14ac:dyDescent="0.25"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5:20" x14ac:dyDescent="0.25"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5:20" x14ac:dyDescent="0.25"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5:20" x14ac:dyDescent="0.25"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5:20" x14ac:dyDescent="0.25"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5:20" x14ac:dyDescent="0.25"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5:20" x14ac:dyDescent="0.25"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5:20" x14ac:dyDescent="0.25"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5:20" x14ac:dyDescent="0.25"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5:20" x14ac:dyDescent="0.25"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5:20" x14ac:dyDescent="0.25"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5:20" x14ac:dyDescent="0.25"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5:20" x14ac:dyDescent="0.25"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5:20" x14ac:dyDescent="0.25"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5:20" x14ac:dyDescent="0.25"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5:20" x14ac:dyDescent="0.25"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5:20" x14ac:dyDescent="0.25"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5:20" x14ac:dyDescent="0.25"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5:20" x14ac:dyDescent="0.25"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5:20" x14ac:dyDescent="0.25"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5:20" x14ac:dyDescent="0.25"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5:20" x14ac:dyDescent="0.25"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5:20" x14ac:dyDescent="0.25"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5:20" x14ac:dyDescent="0.25"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5:20" x14ac:dyDescent="0.25"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5:20" x14ac:dyDescent="0.25"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5:20" x14ac:dyDescent="0.25"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5:20" x14ac:dyDescent="0.25"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5:20" x14ac:dyDescent="0.25"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5:20" x14ac:dyDescent="0.25"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5:20" x14ac:dyDescent="0.25"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5:20" x14ac:dyDescent="0.25"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5:20" x14ac:dyDescent="0.25"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5:20" x14ac:dyDescent="0.25"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5:20" x14ac:dyDescent="0.25"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5:20" x14ac:dyDescent="0.25"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5:20" x14ac:dyDescent="0.25"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5:20" x14ac:dyDescent="0.25"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5:20" x14ac:dyDescent="0.25"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5:20" x14ac:dyDescent="0.25"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5:20" x14ac:dyDescent="0.25"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5:20" x14ac:dyDescent="0.25"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5:20" x14ac:dyDescent="0.25"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5:20" x14ac:dyDescent="0.25"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5:20" x14ac:dyDescent="0.25"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5:20" x14ac:dyDescent="0.25"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5:20" x14ac:dyDescent="0.25"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5:20" x14ac:dyDescent="0.25"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5:20" x14ac:dyDescent="0.25"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5:20" x14ac:dyDescent="0.25"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5:20" x14ac:dyDescent="0.25"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5:20" x14ac:dyDescent="0.25"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5:20" x14ac:dyDescent="0.25"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5:20" x14ac:dyDescent="0.25"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5:20" x14ac:dyDescent="0.25"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5:20" x14ac:dyDescent="0.25"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5:20" x14ac:dyDescent="0.25"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5:20" x14ac:dyDescent="0.25"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5:20" x14ac:dyDescent="0.25"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5:20" x14ac:dyDescent="0.25"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5:20" x14ac:dyDescent="0.25"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5:20" x14ac:dyDescent="0.25"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5:20" x14ac:dyDescent="0.25"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5:20" x14ac:dyDescent="0.25"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5:20" x14ac:dyDescent="0.25"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5:20" x14ac:dyDescent="0.25"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5:20" x14ac:dyDescent="0.25"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5:20" x14ac:dyDescent="0.25"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5:20" x14ac:dyDescent="0.25"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5:20" x14ac:dyDescent="0.25"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5:20" x14ac:dyDescent="0.25"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5:20" x14ac:dyDescent="0.25"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5:20" x14ac:dyDescent="0.25"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5:20" x14ac:dyDescent="0.25"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5:20" x14ac:dyDescent="0.25"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5:20" x14ac:dyDescent="0.25"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5:20" x14ac:dyDescent="0.25"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5:20" x14ac:dyDescent="0.25"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5:20" x14ac:dyDescent="0.25"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5:20" x14ac:dyDescent="0.25"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5:20" x14ac:dyDescent="0.25"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5:20" x14ac:dyDescent="0.25"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5:20" x14ac:dyDescent="0.25"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5:20" x14ac:dyDescent="0.25"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5:20" x14ac:dyDescent="0.25"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5:20" x14ac:dyDescent="0.25"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5:20" x14ac:dyDescent="0.25"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5:20" x14ac:dyDescent="0.25"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5:20" x14ac:dyDescent="0.25"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5:20" x14ac:dyDescent="0.25"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5:20" x14ac:dyDescent="0.25"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5:20" x14ac:dyDescent="0.25"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5:20" x14ac:dyDescent="0.25"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5:20" x14ac:dyDescent="0.25"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5:20" x14ac:dyDescent="0.25"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5:20" x14ac:dyDescent="0.25"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5:20" x14ac:dyDescent="0.25"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5:20" x14ac:dyDescent="0.25"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5:20" x14ac:dyDescent="0.25"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5:20" x14ac:dyDescent="0.25"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5:20" x14ac:dyDescent="0.25"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5:20" x14ac:dyDescent="0.25"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5:20" x14ac:dyDescent="0.25"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5:20" x14ac:dyDescent="0.25"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5:20" x14ac:dyDescent="0.25"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5:20" x14ac:dyDescent="0.25"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5:20" x14ac:dyDescent="0.25"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5:20" x14ac:dyDescent="0.25"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5:20" x14ac:dyDescent="0.25"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5:20" x14ac:dyDescent="0.25"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5:20" x14ac:dyDescent="0.25"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5:20" x14ac:dyDescent="0.25"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5:20" x14ac:dyDescent="0.25"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5:20" x14ac:dyDescent="0.25"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5:20" x14ac:dyDescent="0.25"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5:20" x14ac:dyDescent="0.25"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5:20" x14ac:dyDescent="0.25"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5:20" x14ac:dyDescent="0.25"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5:20" x14ac:dyDescent="0.25"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5:20" x14ac:dyDescent="0.25"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5:20" x14ac:dyDescent="0.25"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5:20" x14ac:dyDescent="0.25"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5:20" x14ac:dyDescent="0.25"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5:20" x14ac:dyDescent="0.25"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5:20" x14ac:dyDescent="0.25"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5:20" x14ac:dyDescent="0.25"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5:20" x14ac:dyDescent="0.25"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5:20" x14ac:dyDescent="0.25"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5:20" x14ac:dyDescent="0.25"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5:20" x14ac:dyDescent="0.25"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5:20" x14ac:dyDescent="0.25"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5:20" x14ac:dyDescent="0.25"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5:20" x14ac:dyDescent="0.25"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5:20" x14ac:dyDescent="0.25"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5:20" x14ac:dyDescent="0.25"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5:20" x14ac:dyDescent="0.25"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5:20" x14ac:dyDescent="0.25"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5:20" x14ac:dyDescent="0.25"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5:20" x14ac:dyDescent="0.25"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5:20" x14ac:dyDescent="0.25"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5:20" x14ac:dyDescent="0.25"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5:20" x14ac:dyDescent="0.25"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5:20" x14ac:dyDescent="0.25"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5:20" x14ac:dyDescent="0.25"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5:20" x14ac:dyDescent="0.25"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5:20" x14ac:dyDescent="0.25"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5:20" x14ac:dyDescent="0.25"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5:20" x14ac:dyDescent="0.25"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5:20" x14ac:dyDescent="0.25"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5:20" x14ac:dyDescent="0.25"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5:20" x14ac:dyDescent="0.25"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5:20" x14ac:dyDescent="0.25"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5:20" x14ac:dyDescent="0.25"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5:20" x14ac:dyDescent="0.25"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5:20" x14ac:dyDescent="0.25"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5:20" x14ac:dyDescent="0.25"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5:20" x14ac:dyDescent="0.25"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5:20" x14ac:dyDescent="0.25"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5:20" x14ac:dyDescent="0.25"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5:20" x14ac:dyDescent="0.25"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5:20" x14ac:dyDescent="0.25"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5:20" x14ac:dyDescent="0.25"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5:20" x14ac:dyDescent="0.25"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5:20" x14ac:dyDescent="0.25"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5:20" x14ac:dyDescent="0.25"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5:20" x14ac:dyDescent="0.25"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5:20" x14ac:dyDescent="0.25"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5:20" x14ac:dyDescent="0.25"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5:20" x14ac:dyDescent="0.25"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5:20" x14ac:dyDescent="0.25"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5:20" x14ac:dyDescent="0.25"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5:20" x14ac:dyDescent="0.25"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5:20" x14ac:dyDescent="0.25"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5:20" x14ac:dyDescent="0.25"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5:20" x14ac:dyDescent="0.25"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5:20" x14ac:dyDescent="0.25"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5:20" x14ac:dyDescent="0.25"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5:20" x14ac:dyDescent="0.25"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5:20" x14ac:dyDescent="0.25"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5:20" x14ac:dyDescent="0.25"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5:20" x14ac:dyDescent="0.25"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5:20" x14ac:dyDescent="0.25"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5:20" x14ac:dyDescent="0.25"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5:20" x14ac:dyDescent="0.25"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5:20" x14ac:dyDescent="0.25"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5:20" x14ac:dyDescent="0.25"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5:20" x14ac:dyDescent="0.25"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5:20" x14ac:dyDescent="0.25"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5:20" x14ac:dyDescent="0.25"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5:20" x14ac:dyDescent="0.25"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5:20" x14ac:dyDescent="0.25"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5:20" x14ac:dyDescent="0.25"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5:20" x14ac:dyDescent="0.25"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5:20" x14ac:dyDescent="0.25"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5:20" x14ac:dyDescent="0.25"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5:20" x14ac:dyDescent="0.25"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5:20" x14ac:dyDescent="0.25"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5:20" x14ac:dyDescent="0.25"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5:20" x14ac:dyDescent="0.25"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5:20" x14ac:dyDescent="0.25"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5:20" x14ac:dyDescent="0.25"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5:20" x14ac:dyDescent="0.25"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5:20" x14ac:dyDescent="0.25"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5:20" x14ac:dyDescent="0.25"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5:20" x14ac:dyDescent="0.25"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5:20" x14ac:dyDescent="0.25"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5:20" x14ac:dyDescent="0.25"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5:20" x14ac:dyDescent="0.25"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5:20" x14ac:dyDescent="0.25"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5:20" x14ac:dyDescent="0.25"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5:20" x14ac:dyDescent="0.25"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5:20" x14ac:dyDescent="0.25"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5:20" x14ac:dyDescent="0.25"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5:20" x14ac:dyDescent="0.25"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5:20" x14ac:dyDescent="0.25"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5:20" x14ac:dyDescent="0.25"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5:20" x14ac:dyDescent="0.25"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5:20" x14ac:dyDescent="0.25"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5:20" x14ac:dyDescent="0.25"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5:20" x14ac:dyDescent="0.25"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5:20" x14ac:dyDescent="0.25"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5:20" x14ac:dyDescent="0.25"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5:20" x14ac:dyDescent="0.25"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5:20" x14ac:dyDescent="0.25"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5:20" x14ac:dyDescent="0.25"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5:20" x14ac:dyDescent="0.25"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5:20" x14ac:dyDescent="0.25"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5:20" x14ac:dyDescent="0.25"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5:20" x14ac:dyDescent="0.25"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5:20" x14ac:dyDescent="0.25"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5:20" x14ac:dyDescent="0.25"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5:20" x14ac:dyDescent="0.25"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5:20" x14ac:dyDescent="0.25"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5:20" x14ac:dyDescent="0.25"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5:20" x14ac:dyDescent="0.25"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5:20" x14ac:dyDescent="0.25"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5:20" x14ac:dyDescent="0.25"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5:20" x14ac:dyDescent="0.25"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5:20" x14ac:dyDescent="0.25"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5:20" x14ac:dyDescent="0.25"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5:20" x14ac:dyDescent="0.25"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5:20" x14ac:dyDescent="0.25"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5:20" x14ac:dyDescent="0.25"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5:20" x14ac:dyDescent="0.25"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5:20" x14ac:dyDescent="0.25"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5:20" x14ac:dyDescent="0.25"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5:20" x14ac:dyDescent="0.25"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5:20" x14ac:dyDescent="0.25"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5:20" x14ac:dyDescent="0.25"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5:20" x14ac:dyDescent="0.25"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5:20" x14ac:dyDescent="0.25"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5:20" x14ac:dyDescent="0.25"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5:20" x14ac:dyDescent="0.25"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5:20" x14ac:dyDescent="0.25"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5:20" x14ac:dyDescent="0.25"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5:20" x14ac:dyDescent="0.25"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5:20" x14ac:dyDescent="0.25"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5:20" x14ac:dyDescent="0.25"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5:20" x14ac:dyDescent="0.25"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5:20" x14ac:dyDescent="0.25"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5:20" x14ac:dyDescent="0.25"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5:20" x14ac:dyDescent="0.25"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5:20" x14ac:dyDescent="0.25"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5:20" x14ac:dyDescent="0.25"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5:20" x14ac:dyDescent="0.25"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5:20" x14ac:dyDescent="0.25"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5:20" x14ac:dyDescent="0.25"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5:20" x14ac:dyDescent="0.25"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5:20" x14ac:dyDescent="0.25"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5:20" x14ac:dyDescent="0.25"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5:20" x14ac:dyDescent="0.25"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5:20" x14ac:dyDescent="0.25"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5:20" x14ac:dyDescent="0.25"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5:20" x14ac:dyDescent="0.25"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5:20" x14ac:dyDescent="0.25"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5:20" x14ac:dyDescent="0.25"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5:20" x14ac:dyDescent="0.25"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5:20" x14ac:dyDescent="0.25"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5:20" x14ac:dyDescent="0.25"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5:20" x14ac:dyDescent="0.25"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5:20" x14ac:dyDescent="0.25"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5:20" x14ac:dyDescent="0.25"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5:20" x14ac:dyDescent="0.25"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5:20" x14ac:dyDescent="0.25"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5:20" x14ac:dyDescent="0.25"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5:20" x14ac:dyDescent="0.25"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5:20" x14ac:dyDescent="0.25"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5:20" x14ac:dyDescent="0.25"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5:20" x14ac:dyDescent="0.25"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5:20" x14ac:dyDescent="0.25"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5:20" x14ac:dyDescent="0.25"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5:20" x14ac:dyDescent="0.25"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5:20" x14ac:dyDescent="0.25"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5:20" x14ac:dyDescent="0.25"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5:20" x14ac:dyDescent="0.25"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5:20" x14ac:dyDescent="0.25"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5:20" x14ac:dyDescent="0.25"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5:20" x14ac:dyDescent="0.25"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5:20" x14ac:dyDescent="0.25"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5:20" x14ac:dyDescent="0.25"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5:20" x14ac:dyDescent="0.25"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5:20" x14ac:dyDescent="0.25"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5:20" x14ac:dyDescent="0.25"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5:20" x14ac:dyDescent="0.25"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5:20" x14ac:dyDescent="0.25"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5:20" x14ac:dyDescent="0.25"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5:20" x14ac:dyDescent="0.25"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5:20" x14ac:dyDescent="0.25"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5:20" x14ac:dyDescent="0.25"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5:20" x14ac:dyDescent="0.25"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5:20" x14ac:dyDescent="0.25"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5:20" x14ac:dyDescent="0.25"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5:20" x14ac:dyDescent="0.25"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5:20" x14ac:dyDescent="0.25"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5:20" x14ac:dyDescent="0.25"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5:20" x14ac:dyDescent="0.25"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5:20" x14ac:dyDescent="0.25"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5:20" x14ac:dyDescent="0.25"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5:20" x14ac:dyDescent="0.25"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5:20" x14ac:dyDescent="0.25"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5:20" x14ac:dyDescent="0.25"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5:20" x14ac:dyDescent="0.25"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5:20" x14ac:dyDescent="0.25"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5:20" x14ac:dyDescent="0.25"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5:20" x14ac:dyDescent="0.25"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5:20" x14ac:dyDescent="0.25"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5:20" x14ac:dyDescent="0.25"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5:20" x14ac:dyDescent="0.25"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5:20" x14ac:dyDescent="0.25"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5:20" x14ac:dyDescent="0.25"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5:20" x14ac:dyDescent="0.25"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5:20" x14ac:dyDescent="0.25"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5:20" x14ac:dyDescent="0.25"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5:20" x14ac:dyDescent="0.25"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5:20" x14ac:dyDescent="0.25"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5:20" x14ac:dyDescent="0.25"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5:20" x14ac:dyDescent="0.25"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5:20" x14ac:dyDescent="0.25"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5:20" x14ac:dyDescent="0.25"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5:20" x14ac:dyDescent="0.25"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5:20" x14ac:dyDescent="0.25"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5:20" x14ac:dyDescent="0.25"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5:20" x14ac:dyDescent="0.25"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5:20" x14ac:dyDescent="0.25"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5:20" x14ac:dyDescent="0.25"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5:20" x14ac:dyDescent="0.25"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5:20" x14ac:dyDescent="0.25"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5:20" x14ac:dyDescent="0.25"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5:20" x14ac:dyDescent="0.25"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5:20" x14ac:dyDescent="0.25"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5:20" x14ac:dyDescent="0.25"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5:20" x14ac:dyDescent="0.25"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5:20" x14ac:dyDescent="0.25"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5:20" x14ac:dyDescent="0.25"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5:20" x14ac:dyDescent="0.25"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5:20" x14ac:dyDescent="0.25"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5:20" x14ac:dyDescent="0.25"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5:20" x14ac:dyDescent="0.25"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5:20" x14ac:dyDescent="0.25"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5:20" x14ac:dyDescent="0.25"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5:20" x14ac:dyDescent="0.25"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5:20" x14ac:dyDescent="0.25"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5:20" x14ac:dyDescent="0.25"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5:20" x14ac:dyDescent="0.25"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5:20" x14ac:dyDescent="0.25"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5:20" x14ac:dyDescent="0.25"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5:20" x14ac:dyDescent="0.25"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5:20" x14ac:dyDescent="0.25"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5:20" x14ac:dyDescent="0.25"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5:20" x14ac:dyDescent="0.25"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5:20" x14ac:dyDescent="0.25"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5:20" x14ac:dyDescent="0.25"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5:20" x14ac:dyDescent="0.25"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5:20" x14ac:dyDescent="0.25"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5:20" x14ac:dyDescent="0.25"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5:20" x14ac:dyDescent="0.25"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5:20" x14ac:dyDescent="0.25"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5:20" x14ac:dyDescent="0.25"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5:20" x14ac:dyDescent="0.25"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5:20" x14ac:dyDescent="0.25"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5:20" x14ac:dyDescent="0.25"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5:20" x14ac:dyDescent="0.25"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5:20" x14ac:dyDescent="0.25"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5:20" x14ac:dyDescent="0.25"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5:20" x14ac:dyDescent="0.25"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5:20" x14ac:dyDescent="0.25"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5:20" x14ac:dyDescent="0.25"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5:20" x14ac:dyDescent="0.25"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5:20" x14ac:dyDescent="0.25"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5:20" x14ac:dyDescent="0.25"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5:20" x14ac:dyDescent="0.25"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5:20" x14ac:dyDescent="0.25"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5:20" x14ac:dyDescent="0.25"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5:20" x14ac:dyDescent="0.25"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5:20" x14ac:dyDescent="0.25"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5:20" x14ac:dyDescent="0.25"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5:20" x14ac:dyDescent="0.25"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5:20" x14ac:dyDescent="0.25"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5:20" x14ac:dyDescent="0.25"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5:20" x14ac:dyDescent="0.25"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5:20" x14ac:dyDescent="0.25"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5:20" x14ac:dyDescent="0.25"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5:20" x14ac:dyDescent="0.25"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5:20" x14ac:dyDescent="0.25"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5:20" x14ac:dyDescent="0.25"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5:20" x14ac:dyDescent="0.25"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5:20" x14ac:dyDescent="0.25"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5:20" x14ac:dyDescent="0.25"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5:20" x14ac:dyDescent="0.25"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5:20" x14ac:dyDescent="0.25"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5:20" x14ac:dyDescent="0.25"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5:20" x14ac:dyDescent="0.25"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5:20" x14ac:dyDescent="0.25"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5:20" x14ac:dyDescent="0.25"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5:20" x14ac:dyDescent="0.25"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5:20" x14ac:dyDescent="0.25"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5:20" x14ac:dyDescent="0.25"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5:20" x14ac:dyDescent="0.25"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5:20" x14ac:dyDescent="0.25"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5:20" x14ac:dyDescent="0.25"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5:20" x14ac:dyDescent="0.25"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5:20" x14ac:dyDescent="0.25"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5:20" x14ac:dyDescent="0.25"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5:20" x14ac:dyDescent="0.25"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5:20" x14ac:dyDescent="0.25"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5:20" x14ac:dyDescent="0.25"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5:20" x14ac:dyDescent="0.25"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5:20" x14ac:dyDescent="0.25"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5:20" x14ac:dyDescent="0.25"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5:20" x14ac:dyDescent="0.25"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5:20" x14ac:dyDescent="0.25"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5:20" x14ac:dyDescent="0.25"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5:20" x14ac:dyDescent="0.25"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5:20" x14ac:dyDescent="0.25"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5:20" x14ac:dyDescent="0.25"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5:20" x14ac:dyDescent="0.25"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5:20" x14ac:dyDescent="0.25"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5:20" x14ac:dyDescent="0.25"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5:20" x14ac:dyDescent="0.25"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5:20" x14ac:dyDescent="0.25"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5:20" x14ac:dyDescent="0.25"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5:20" x14ac:dyDescent="0.25"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5:20" x14ac:dyDescent="0.25"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5:20" x14ac:dyDescent="0.25"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5:20" x14ac:dyDescent="0.25"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5:20" x14ac:dyDescent="0.25"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5:20" x14ac:dyDescent="0.25"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5:20" x14ac:dyDescent="0.25"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5:20" x14ac:dyDescent="0.25"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5:20" x14ac:dyDescent="0.25"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5:20" x14ac:dyDescent="0.25"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5:20" x14ac:dyDescent="0.25"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5:20" x14ac:dyDescent="0.25"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5:20" x14ac:dyDescent="0.25"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5:20" x14ac:dyDescent="0.25"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5:20" x14ac:dyDescent="0.25"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5:20" x14ac:dyDescent="0.25"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5:20" x14ac:dyDescent="0.25"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5:20" x14ac:dyDescent="0.25"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5:20" x14ac:dyDescent="0.25"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5:20" x14ac:dyDescent="0.25"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5:20" x14ac:dyDescent="0.25"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5:20" x14ac:dyDescent="0.25"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5:20" x14ac:dyDescent="0.25"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5:20" x14ac:dyDescent="0.25"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5:20" x14ac:dyDescent="0.25"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5:20" x14ac:dyDescent="0.25"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5:20" x14ac:dyDescent="0.25"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5:20" x14ac:dyDescent="0.25"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5:20" x14ac:dyDescent="0.25"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5:20" x14ac:dyDescent="0.25"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5:20" x14ac:dyDescent="0.25"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5:20" x14ac:dyDescent="0.25"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5:20" x14ac:dyDescent="0.25"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5:20" x14ac:dyDescent="0.25"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5:20" x14ac:dyDescent="0.25"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5:20" x14ac:dyDescent="0.25"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5:20" x14ac:dyDescent="0.25"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5:20" x14ac:dyDescent="0.25"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5:20" x14ac:dyDescent="0.25"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5:20" x14ac:dyDescent="0.25"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5:20" x14ac:dyDescent="0.25"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5:20" x14ac:dyDescent="0.25"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5:20" x14ac:dyDescent="0.25"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5:20" x14ac:dyDescent="0.25"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5:20" x14ac:dyDescent="0.25"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5:20" x14ac:dyDescent="0.25"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5:20" x14ac:dyDescent="0.25"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5:20" x14ac:dyDescent="0.25"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5:20" x14ac:dyDescent="0.25"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5:20" x14ac:dyDescent="0.25"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5:20" x14ac:dyDescent="0.25"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5:20" x14ac:dyDescent="0.25"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5:20" x14ac:dyDescent="0.25"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5:20" x14ac:dyDescent="0.25"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5:20" x14ac:dyDescent="0.25"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5:20" x14ac:dyDescent="0.25"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5:20" x14ac:dyDescent="0.25"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5:20" x14ac:dyDescent="0.25"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5:20" x14ac:dyDescent="0.25"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5:20" x14ac:dyDescent="0.25"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5:20" x14ac:dyDescent="0.25"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5:20" x14ac:dyDescent="0.25"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5:20" x14ac:dyDescent="0.25"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5:20" x14ac:dyDescent="0.25"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5:20" x14ac:dyDescent="0.25"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5:20" x14ac:dyDescent="0.25"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5:20" x14ac:dyDescent="0.25"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5:20" x14ac:dyDescent="0.25"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5:20" x14ac:dyDescent="0.25"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5:20" x14ac:dyDescent="0.25"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5:20" x14ac:dyDescent="0.25"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5:20" x14ac:dyDescent="0.25"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5:20" x14ac:dyDescent="0.25"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5:20" x14ac:dyDescent="0.25"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5:20" x14ac:dyDescent="0.25"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5:20" x14ac:dyDescent="0.25"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5:20" x14ac:dyDescent="0.25"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5:20" x14ac:dyDescent="0.25"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5:20" x14ac:dyDescent="0.25"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5:20" x14ac:dyDescent="0.25"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5:20" x14ac:dyDescent="0.25"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5:20" x14ac:dyDescent="0.25"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5:20" x14ac:dyDescent="0.25"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5:20" x14ac:dyDescent="0.25"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5:20" x14ac:dyDescent="0.25"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5:20" x14ac:dyDescent="0.25"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5:20" x14ac:dyDescent="0.25"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5:20" x14ac:dyDescent="0.25"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5:20" x14ac:dyDescent="0.25"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5:20" x14ac:dyDescent="0.25"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5:20" x14ac:dyDescent="0.25"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5:20" x14ac:dyDescent="0.25"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5:20" x14ac:dyDescent="0.25"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5:20" x14ac:dyDescent="0.25"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5:20" x14ac:dyDescent="0.25"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5:20" x14ac:dyDescent="0.25"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5:20" x14ac:dyDescent="0.25"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5:20" x14ac:dyDescent="0.25"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5:20" x14ac:dyDescent="0.25"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5:20" x14ac:dyDescent="0.25"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5:20" x14ac:dyDescent="0.25"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5:20" x14ac:dyDescent="0.25"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5:20" x14ac:dyDescent="0.25"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5:20" x14ac:dyDescent="0.25"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5:20" x14ac:dyDescent="0.25"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5:20" x14ac:dyDescent="0.25"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5:20" x14ac:dyDescent="0.25"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5:20" x14ac:dyDescent="0.25"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5:20" x14ac:dyDescent="0.25"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5:20" x14ac:dyDescent="0.25"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5:20" x14ac:dyDescent="0.25"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5:20" x14ac:dyDescent="0.25"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5:20" x14ac:dyDescent="0.25"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5:20" x14ac:dyDescent="0.25"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5:20" x14ac:dyDescent="0.25"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5:20" x14ac:dyDescent="0.25"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5:20" x14ac:dyDescent="0.25"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5:20" x14ac:dyDescent="0.25"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5:20" x14ac:dyDescent="0.25"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5:20" x14ac:dyDescent="0.25"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5:20" x14ac:dyDescent="0.25"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5:20" x14ac:dyDescent="0.25"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5:20" x14ac:dyDescent="0.25"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5:20" x14ac:dyDescent="0.25"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5:20" x14ac:dyDescent="0.25"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5:20" x14ac:dyDescent="0.25"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5:20" x14ac:dyDescent="0.25"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5:20" x14ac:dyDescent="0.25"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5:20" x14ac:dyDescent="0.25"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5:20" x14ac:dyDescent="0.25"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5:20" x14ac:dyDescent="0.25"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5:20" x14ac:dyDescent="0.25"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5:20" x14ac:dyDescent="0.25"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5:20" x14ac:dyDescent="0.25"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5:20" x14ac:dyDescent="0.25"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5:20" x14ac:dyDescent="0.25"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5:20" x14ac:dyDescent="0.25"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5:20" x14ac:dyDescent="0.25"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5:20" x14ac:dyDescent="0.25"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5:20" x14ac:dyDescent="0.25"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5:20" x14ac:dyDescent="0.25"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5:20" x14ac:dyDescent="0.25"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5:20" x14ac:dyDescent="0.25"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5:20" x14ac:dyDescent="0.25"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5:20" x14ac:dyDescent="0.25"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5:20" x14ac:dyDescent="0.25"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5:20" x14ac:dyDescent="0.25"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5:20" x14ac:dyDescent="0.25"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5:20" x14ac:dyDescent="0.25"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5:20" x14ac:dyDescent="0.25"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5:20" x14ac:dyDescent="0.25"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5:20" x14ac:dyDescent="0.25"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5:20" x14ac:dyDescent="0.25"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5:20" x14ac:dyDescent="0.25"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5:20" x14ac:dyDescent="0.25"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5:20" x14ac:dyDescent="0.25"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5:20" x14ac:dyDescent="0.25"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5:20" x14ac:dyDescent="0.25"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5:20" x14ac:dyDescent="0.25"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5:20" x14ac:dyDescent="0.25"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5:20" x14ac:dyDescent="0.25"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5:20" x14ac:dyDescent="0.25"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5:20" x14ac:dyDescent="0.25"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5:20" x14ac:dyDescent="0.25"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5:20" x14ac:dyDescent="0.25"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5:20" x14ac:dyDescent="0.25"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5:20" x14ac:dyDescent="0.25"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5:20" x14ac:dyDescent="0.25"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5:20" x14ac:dyDescent="0.25"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5:20" x14ac:dyDescent="0.25"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5:20" x14ac:dyDescent="0.25"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5:20" x14ac:dyDescent="0.25"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5:20" x14ac:dyDescent="0.25"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5:20" x14ac:dyDescent="0.25"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5:20" x14ac:dyDescent="0.25"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5:20" x14ac:dyDescent="0.25"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5:20" x14ac:dyDescent="0.25"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5:20" x14ac:dyDescent="0.25"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5:20" x14ac:dyDescent="0.25"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5:20" x14ac:dyDescent="0.25"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5:20" x14ac:dyDescent="0.25"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5:20" x14ac:dyDescent="0.25"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5:20" x14ac:dyDescent="0.25"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5:20" x14ac:dyDescent="0.25"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5:20" x14ac:dyDescent="0.25"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5:20" x14ac:dyDescent="0.25"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5:20" x14ac:dyDescent="0.25"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5:20" x14ac:dyDescent="0.25"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5:20" x14ac:dyDescent="0.25"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5:20" x14ac:dyDescent="0.25"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5:20" x14ac:dyDescent="0.25"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5:20" x14ac:dyDescent="0.25"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5:20" x14ac:dyDescent="0.25"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5:20" x14ac:dyDescent="0.25"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5:20" x14ac:dyDescent="0.25"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5:20" x14ac:dyDescent="0.25"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5:20" x14ac:dyDescent="0.25"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5:20" x14ac:dyDescent="0.25"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5:20" x14ac:dyDescent="0.25"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5:20" x14ac:dyDescent="0.25"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5:20" x14ac:dyDescent="0.25"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5:20" x14ac:dyDescent="0.25"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5:20" x14ac:dyDescent="0.25"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5:20" x14ac:dyDescent="0.25"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5:20" x14ac:dyDescent="0.25"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5:20" x14ac:dyDescent="0.25"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5:20" x14ac:dyDescent="0.25"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5:20" x14ac:dyDescent="0.25"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5:20" x14ac:dyDescent="0.25"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5:20" x14ac:dyDescent="0.25"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5:20" x14ac:dyDescent="0.25"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5:20" x14ac:dyDescent="0.25"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5:20" x14ac:dyDescent="0.25"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5:20" x14ac:dyDescent="0.25"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5:20" x14ac:dyDescent="0.25"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5:20" x14ac:dyDescent="0.25"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5:20" x14ac:dyDescent="0.25"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5:20" x14ac:dyDescent="0.25"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5:20" x14ac:dyDescent="0.25"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5:20" x14ac:dyDescent="0.25"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5:20" x14ac:dyDescent="0.25"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5:20" x14ac:dyDescent="0.25"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5:20" x14ac:dyDescent="0.25"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5:20" x14ac:dyDescent="0.25"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5:20" x14ac:dyDescent="0.25"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5:20" x14ac:dyDescent="0.25"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5:20" x14ac:dyDescent="0.25"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5:20" x14ac:dyDescent="0.25"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5:20" x14ac:dyDescent="0.25"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5:20" x14ac:dyDescent="0.25"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5:20" x14ac:dyDescent="0.25"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5:20" x14ac:dyDescent="0.25"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5:20" x14ac:dyDescent="0.25"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5:20" x14ac:dyDescent="0.25"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5:20" x14ac:dyDescent="0.25"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5:20" x14ac:dyDescent="0.25"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5:20" x14ac:dyDescent="0.25"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5:20" x14ac:dyDescent="0.25"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5:20" x14ac:dyDescent="0.25"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5:20" x14ac:dyDescent="0.25"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5:20" x14ac:dyDescent="0.25"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5:20" x14ac:dyDescent="0.25"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5:20" x14ac:dyDescent="0.25"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5:20" x14ac:dyDescent="0.25"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5:20" x14ac:dyDescent="0.25"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5:20" x14ac:dyDescent="0.25"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5:20" x14ac:dyDescent="0.25"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5:20" x14ac:dyDescent="0.25"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5:20" x14ac:dyDescent="0.25"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5:20" x14ac:dyDescent="0.25"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5:20" x14ac:dyDescent="0.25"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5:20" x14ac:dyDescent="0.25"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5:20" x14ac:dyDescent="0.25"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5:20" x14ac:dyDescent="0.25"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5:20" x14ac:dyDescent="0.25"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5:20" x14ac:dyDescent="0.25"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5:20" x14ac:dyDescent="0.25"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5:20" x14ac:dyDescent="0.25"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5:20" x14ac:dyDescent="0.25"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5:20" x14ac:dyDescent="0.25"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5:20" x14ac:dyDescent="0.25"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5:20" x14ac:dyDescent="0.25"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5:20" x14ac:dyDescent="0.25"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5:20" x14ac:dyDescent="0.25"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5:20" x14ac:dyDescent="0.25"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5:20" x14ac:dyDescent="0.25"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5:20" x14ac:dyDescent="0.25"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5:20" x14ac:dyDescent="0.25"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5:20" x14ac:dyDescent="0.25"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5:20" x14ac:dyDescent="0.25"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5:20" x14ac:dyDescent="0.25"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5:20" x14ac:dyDescent="0.25"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5:20" x14ac:dyDescent="0.25"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5:20" x14ac:dyDescent="0.25"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5:20" x14ac:dyDescent="0.25"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5:20" x14ac:dyDescent="0.25"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5:20" x14ac:dyDescent="0.25"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5:20" x14ac:dyDescent="0.25"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5:20" x14ac:dyDescent="0.25"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5:20" x14ac:dyDescent="0.25"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5:20" x14ac:dyDescent="0.25"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5:20" x14ac:dyDescent="0.25"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5:20" x14ac:dyDescent="0.25"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5:20" x14ac:dyDescent="0.25"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5:20" x14ac:dyDescent="0.25"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5:20" x14ac:dyDescent="0.25"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5:20" x14ac:dyDescent="0.25"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5:20" x14ac:dyDescent="0.25"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5:20" x14ac:dyDescent="0.25"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5:20" x14ac:dyDescent="0.25"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5:20" x14ac:dyDescent="0.25"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5:20" x14ac:dyDescent="0.25"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5:20" x14ac:dyDescent="0.25"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5:20" x14ac:dyDescent="0.25"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5:20" x14ac:dyDescent="0.25"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5:20" x14ac:dyDescent="0.25"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5:20" x14ac:dyDescent="0.25"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5:20" x14ac:dyDescent="0.25"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5:20" x14ac:dyDescent="0.25"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5:20" x14ac:dyDescent="0.25"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5:20" x14ac:dyDescent="0.25"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5:20" x14ac:dyDescent="0.25"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5:20" x14ac:dyDescent="0.25"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5:20" x14ac:dyDescent="0.25"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5:20" x14ac:dyDescent="0.25"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5:20" x14ac:dyDescent="0.25"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5:20" x14ac:dyDescent="0.25"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5:20" x14ac:dyDescent="0.25"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5:20" x14ac:dyDescent="0.25"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5:20" x14ac:dyDescent="0.25"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5:20" x14ac:dyDescent="0.25"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5:20" x14ac:dyDescent="0.25"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5:20" x14ac:dyDescent="0.25"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5:20" x14ac:dyDescent="0.25"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5:20" x14ac:dyDescent="0.25"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5:20" x14ac:dyDescent="0.25"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5:20" x14ac:dyDescent="0.25"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5:20" x14ac:dyDescent="0.25"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5:20" x14ac:dyDescent="0.25"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5:20" x14ac:dyDescent="0.25"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5:20" x14ac:dyDescent="0.25"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5:20" x14ac:dyDescent="0.25"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5:20" x14ac:dyDescent="0.25"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5:20" x14ac:dyDescent="0.25"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5:20" x14ac:dyDescent="0.25"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5:20" x14ac:dyDescent="0.25"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5:20" x14ac:dyDescent="0.25"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5:20" x14ac:dyDescent="0.25"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5:20" x14ac:dyDescent="0.25"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5:20" x14ac:dyDescent="0.25"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5:20" x14ac:dyDescent="0.25"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5:20" x14ac:dyDescent="0.25"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5:20" x14ac:dyDescent="0.25"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5:20" x14ac:dyDescent="0.25"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5:20" x14ac:dyDescent="0.25"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5:20" x14ac:dyDescent="0.25"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5:20" x14ac:dyDescent="0.25"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5:20" x14ac:dyDescent="0.25"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5:20" x14ac:dyDescent="0.25"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5:20" x14ac:dyDescent="0.25"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5:20" x14ac:dyDescent="0.25"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5:20" x14ac:dyDescent="0.25"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5:20" x14ac:dyDescent="0.25"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5:20" x14ac:dyDescent="0.25"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5:20" x14ac:dyDescent="0.25"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5:20" x14ac:dyDescent="0.25"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5:20" x14ac:dyDescent="0.25"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5:20" x14ac:dyDescent="0.25"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5:20" x14ac:dyDescent="0.25"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5:20" x14ac:dyDescent="0.25"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5:20" x14ac:dyDescent="0.25"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5:20" x14ac:dyDescent="0.25"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5:20" x14ac:dyDescent="0.25"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5:20" x14ac:dyDescent="0.25"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5:20" x14ac:dyDescent="0.25"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5:20" x14ac:dyDescent="0.25"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5:20" x14ac:dyDescent="0.25"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5:20" x14ac:dyDescent="0.25"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5:20" x14ac:dyDescent="0.25"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5:20" x14ac:dyDescent="0.25"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5:20" x14ac:dyDescent="0.25"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5:20" x14ac:dyDescent="0.25"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5:20" x14ac:dyDescent="0.25"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5:20" x14ac:dyDescent="0.25"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5:20" x14ac:dyDescent="0.25"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5:20" x14ac:dyDescent="0.25"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5:20" x14ac:dyDescent="0.25"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5:20" x14ac:dyDescent="0.25"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5:20" x14ac:dyDescent="0.25"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5:20" x14ac:dyDescent="0.25"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5:20" x14ac:dyDescent="0.25"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5:20" x14ac:dyDescent="0.25"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5:20" x14ac:dyDescent="0.25"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5:20" x14ac:dyDescent="0.25"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5:20" x14ac:dyDescent="0.25"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5:20" x14ac:dyDescent="0.25"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5:20" x14ac:dyDescent="0.25"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5:20" x14ac:dyDescent="0.25"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5:20" x14ac:dyDescent="0.25"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5:20" x14ac:dyDescent="0.25"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5:20" x14ac:dyDescent="0.25"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5:20" x14ac:dyDescent="0.25"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5:20" x14ac:dyDescent="0.25"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5:20" x14ac:dyDescent="0.25"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5:20" x14ac:dyDescent="0.25"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5:20" x14ac:dyDescent="0.25"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5:20" x14ac:dyDescent="0.25"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5:20" x14ac:dyDescent="0.25"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5:20" x14ac:dyDescent="0.25"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5:20" x14ac:dyDescent="0.25"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5:20" x14ac:dyDescent="0.25"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5:20" x14ac:dyDescent="0.25"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5:20" x14ac:dyDescent="0.25"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5:20" x14ac:dyDescent="0.25"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5:20" x14ac:dyDescent="0.25"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5:20" x14ac:dyDescent="0.25"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5:20" x14ac:dyDescent="0.25"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5:20" x14ac:dyDescent="0.25"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5:20" x14ac:dyDescent="0.25"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5:20" x14ac:dyDescent="0.25"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5:20" x14ac:dyDescent="0.25"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5:20" x14ac:dyDescent="0.25"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5:20" x14ac:dyDescent="0.25"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5:20" x14ac:dyDescent="0.25"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5:20" x14ac:dyDescent="0.25"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5:20" x14ac:dyDescent="0.25"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5:20" x14ac:dyDescent="0.25"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5:20" x14ac:dyDescent="0.25"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5:20" x14ac:dyDescent="0.25"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5:20" x14ac:dyDescent="0.25"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5:20" x14ac:dyDescent="0.25"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5:20" x14ac:dyDescent="0.25"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5:20" x14ac:dyDescent="0.25"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5:20" x14ac:dyDescent="0.25"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5:20" x14ac:dyDescent="0.25"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5:20" x14ac:dyDescent="0.25"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5:20" x14ac:dyDescent="0.25"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 spans="5:20" x14ac:dyDescent="0.25"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 spans="5:20" x14ac:dyDescent="0.25"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 spans="5:20" x14ac:dyDescent="0.25"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 spans="5:20" x14ac:dyDescent="0.25"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</row>
    <row r="1313" spans="5:20" x14ac:dyDescent="0.25"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</row>
    <row r="1314" spans="5:20" x14ac:dyDescent="0.25"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</row>
    <row r="1315" spans="5:20" x14ac:dyDescent="0.25"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</row>
    <row r="1316" spans="5:20" x14ac:dyDescent="0.25"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</row>
    <row r="1317" spans="5:20" x14ac:dyDescent="0.25"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</row>
    <row r="1318" spans="5:20" x14ac:dyDescent="0.25"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</row>
    <row r="1319" spans="5:20" x14ac:dyDescent="0.25"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</row>
    <row r="1320" spans="5:20" x14ac:dyDescent="0.25"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</row>
    <row r="1321" spans="5:20" x14ac:dyDescent="0.25"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</row>
    <row r="1322" spans="5:20" x14ac:dyDescent="0.25"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</row>
    <row r="1323" spans="5:20" x14ac:dyDescent="0.25"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</row>
    <row r="1324" spans="5:20" x14ac:dyDescent="0.25"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</row>
    <row r="1325" spans="5:20" x14ac:dyDescent="0.25"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</row>
    <row r="1326" spans="5:20" x14ac:dyDescent="0.25"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</row>
    <row r="1327" spans="5:20" x14ac:dyDescent="0.25"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</row>
    <row r="1328" spans="5:20" x14ac:dyDescent="0.25"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</row>
    <row r="1329" spans="5:20" x14ac:dyDescent="0.25"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</row>
    <row r="1330" spans="5:20" x14ac:dyDescent="0.25"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</row>
    <row r="1331" spans="5:20" x14ac:dyDescent="0.25"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 spans="5:20" x14ac:dyDescent="0.25"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</row>
    <row r="1333" spans="5:20" x14ac:dyDescent="0.25"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</row>
    <row r="1334" spans="5:20" x14ac:dyDescent="0.25"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 spans="5:20" x14ac:dyDescent="0.25"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</row>
    <row r="1336" spans="5:20" x14ac:dyDescent="0.25"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</row>
    <row r="1337" spans="5:20" x14ac:dyDescent="0.25"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</row>
    <row r="1338" spans="5:20" x14ac:dyDescent="0.25"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</row>
    <row r="1339" spans="5:20" x14ac:dyDescent="0.25"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</row>
    <row r="1340" spans="5:20" x14ac:dyDescent="0.25"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</row>
    <row r="1341" spans="5:20" x14ac:dyDescent="0.25"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</row>
    <row r="1342" spans="5:20" x14ac:dyDescent="0.25"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</row>
    <row r="1343" spans="5:20" x14ac:dyDescent="0.25"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</row>
    <row r="1344" spans="5:20" x14ac:dyDescent="0.25"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</row>
    <row r="1345" spans="5:20" x14ac:dyDescent="0.25"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</row>
    <row r="1346" spans="5:20" x14ac:dyDescent="0.25"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</row>
    <row r="1347" spans="5:20" x14ac:dyDescent="0.25"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</row>
    <row r="1348" spans="5:20" x14ac:dyDescent="0.25"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</row>
    <row r="1349" spans="5:20" x14ac:dyDescent="0.25"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</row>
    <row r="1350" spans="5:20" x14ac:dyDescent="0.25"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</row>
    <row r="1351" spans="5:20" x14ac:dyDescent="0.25"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r="1352" spans="5:20" x14ac:dyDescent="0.25"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r="1353" spans="5:20" x14ac:dyDescent="0.25"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r="1354" spans="5:20" x14ac:dyDescent="0.25"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r="1355" spans="5:20" x14ac:dyDescent="0.25"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r="1356" spans="5:20" x14ac:dyDescent="0.25"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r="1357" spans="5:20" x14ac:dyDescent="0.25"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r="1358" spans="5:20" x14ac:dyDescent="0.25"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r="1359" spans="5:20" x14ac:dyDescent="0.25"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r="1360" spans="5:20" x14ac:dyDescent="0.25"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r="1361" spans="5:20" x14ac:dyDescent="0.25"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r="1362" spans="5:20" x14ac:dyDescent="0.25"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r="1363" spans="5:20" x14ac:dyDescent="0.25"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r="1364" spans="5:20" x14ac:dyDescent="0.25"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r="1365" spans="5:20" x14ac:dyDescent="0.25"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r="1366" spans="5:20" x14ac:dyDescent="0.25"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r="1367" spans="5:20" x14ac:dyDescent="0.25"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r="1368" spans="5:20" x14ac:dyDescent="0.25"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r="1369" spans="5:20" x14ac:dyDescent="0.25"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r="1370" spans="5:20" x14ac:dyDescent="0.25"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r="1371" spans="5:20" x14ac:dyDescent="0.25"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r="1372" spans="5:20" x14ac:dyDescent="0.25"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r="1373" spans="5:20" x14ac:dyDescent="0.25"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r="1374" spans="5:20" x14ac:dyDescent="0.25"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r="1375" spans="5:20" x14ac:dyDescent="0.25"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r="1376" spans="5:20" x14ac:dyDescent="0.25"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r="1377" spans="5:20" x14ac:dyDescent="0.25"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r="1378" spans="5:20" x14ac:dyDescent="0.25"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r="1379" spans="5:20" x14ac:dyDescent="0.25"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r="1380" spans="5:20" x14ac:dyDescent="0.25"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r="1381" spans="5:20" x14ac:dyDescent="0.25"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r="1382" spans="5:20" x14ac:dyDescent="0.25"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r="1383" spans="5:20" x14ac:dyDescent="0.25"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r="1384" spans="5:20" x14ac:dyDescent="0.25"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r="1385" spans="5:20" x14ac:dyDescent="0.25"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r="1386" spans="5:20" x14ac:dyDescent="0.25"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r="1387" spans="5:20" x14ac:dyDescent="0.25"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r="1388" spans="5:20" x14ac:dyDescent="0.25"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r="1389" spans="5:20" x14ac:dyDescent="0.25"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r="1390" spans="5:20" x14ac:dyDescent="0.25"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r="1391" spans="5:20" x14ac:dyDescent="0.25"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 spans="5:20" x14ac:dyDescent="0.25"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 spans="5:20" x14ac:dyDescent="0.25"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r="1394" spans="5:20" x14ac:dyDescent="0.25"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r="1395" spans="5:20" x14ac:dyDescent="0.25"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r="1396" spans="5:20" x14ac:dyDescent="0.25"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r="1397" spans="5:20" x14ac:dyDescent="0.25"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 spans="5:20" x14ac:dyDescent="0.25"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r="1399" spans="5:20" x14ac:dyDescent="0.25"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r="1400" spans="5:20" x14ac:dyDescent="0.25"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 spans="5:20" x14ac:dyDescent="0.25"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r="1402" spans="5:20" x14ac:dyDescent="0.25"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r="1403" spans="5:20" x14ac:dyDescent="0.25"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r="1404" spans="5:20" x14ac:dyDescent="0.25"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r="1405" spans="5:20" x14ac:dyDescent="0.25"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r="1406" spans="5:20" x14ac:dyDescent="0.25"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r="1407" spans="5:20" x14ac:dyDescent="0.25"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r="1408" spans="5:20" x14ac:dyDescent="0.25"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r="1409" spans="5:20" x14ac:dyDescent="0.25"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r="1410" spans="5:20" x14ac:dyDescent="0.25"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r="1411" spans="5:20" x14ac:dyDescent="0.25"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r="1412" spans="5:20" x14ac:dyDescent="0.25"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r="1413" spans="5:20" x14ac:dyDescent="0.25"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r="1414" spans="5:20" x14ac:dyDescent="0.25"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r="1415" spans="5:20" x14ac:dyDescent="0.25"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r="1416" spans="5:20" x14ac:dyDescent="0.25"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r="1417" spans="5:20" x14ac:dyDescent="0.25"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r="1418" spans="5:20" x14ac:dyDescent="0.25"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r="1419" spans="5:20" x14ac:dyDescent="0.25"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r="1420" spans="5:20" x14ac:dyDescent="0.25"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r="1421" spans="5:20" x14ac:dyDescent="0.25"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r="1422" spans="5:20" x14ac:dyDescent="0.25"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r="1423" spans="5:20" x14ac:dyDescent="0.25"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r="1424" spans="5:20" x14ac:dyDescent="0.25"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r="1425" spans="5:20" x14ac:dyDescent="0.25"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r="1426" spans="5:20" x14ac:dyDescent="0.25"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r="1427" spans="5:20" x14ac:dyDescent="0.25"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r="1428" spans="5:20" x14ac:dyDescent="0.25"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r="1429" spans="5:20" x14ac:dyDescent="0.25"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r="1430" spans="5:20" x14ac:dyDescent="0.25"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r="1431" spans="5:20" x14ac:dyDescent="0.25"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r="1432" spans="5:20" x14ac:dyDescent="0.25"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r="1433" spans="5:20" x14ac:dyDescent="0.25"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r="1434" spans="5:20" x14ac:dyDescent="0.25"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r="1435" spans="5:20" x14ac:dyDescent="0.25"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r="1436" spans="5:20" x14ac:dyDescent="0.25"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r="1437" spans="5:20" x14ac:dyDescent="0.25"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r="1438" spans="5:20" x14ac:dyDescent="0.25"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r="1439" spans="5:20" x14ac:dyDescent="0.25"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r="1440" spans="5:20" x14ac:dyDescent="0.25"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r="1441" spans="5:20" x14ac:dyDescent="0.25"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r="1442" spans="5:20" x14ac:dyDescent="0.25"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r="1443" spans="5:20" x14ac:dyDescent="0.25"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r="1444" spans="5:20" x14ac:dyDescent="0.25"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r="1445" spans="5:20" x14ac:dyDescent="0.25"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r="1446" spans="5:20" x14ac:dyDescent="0.25"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r="1447" spans="5:20" x14ac:dyDescent="0.25"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r="1448" spans="5:20" x14ac:dyDescent="0.25"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r="1449" spans="5:20" x14ac:dyDescent="0.25"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r="1450" spans="5:20" x14ac:dyDescent="0.25"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r="1451" spans="5:20" x14ac:dyDescent="0.25"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r="1452" spans="5:20" x14ac:dyDescent="0.25"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r="1453" spans="5:20" x14ac:dyDescent="0.25"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r="1454" spans="5:20" x14ac:dyDescent="0.25"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r="1455" spans="5:20" x14ac:dyDescent="0.25"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r="1456" spans="5:20" x14ac:dyDescent="0.25"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r="1457" spans="5:20" x14ac:dyDescent="0.25"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r="1458" spans="5:20" x14ac:dyDescent="0.25"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r="1459" spans="5:20" x14ac:dyDescent="0.25"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r="1460" spans="5:20" x14ac:dyDescent="0.25"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r="1461" spans="5:20" x14ac:dyDescent="0.25"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r="1462" spans="5:20" x14ac:dyDescent="0.25"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r="1463" spans="5:20" x14ac:dyDescent="0.25"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r="1464" spans="5:20" x14ac:dyDescent="0.25"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r="1465" spans="5:20" x14ac:dyDescent="0.25"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r="1466" spans="5:20" x14ac:dyDescent="0.25"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r="1467" spans="5:20" x14ac:dyDescent="0.25"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r="1468" spans="5:20" x14ac:dyDescent="0.25"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r="1469" spans="5:20" x14ac:dyDescent="0.25"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r="1470" spans="5:20" x14ac:dyDescent="0.25"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r="1471" spans="5:20" x14ac:dyDescent="0.25"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r="1472" spans="5:20" x14ac:dyDescent="0.25"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r="1473" spans="5:20" x14ac:dyDescent="0.25"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r="1474" spans="5:20" x14ac:dyDescent="0.25"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r="1475" spans="5:20" x14ac:dyDescent="0.25"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r="1476" spans="5:20" x14ac:dyDescent="0.25"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r="1477" spans="5:20" x14ac:dyDescent="0.25"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r="1478" spans="5:20" x14ac:dyDescent="0.25"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r="1479" spans="5:20" x14ac:dyDescent="0.25"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r="1480" spans="5:20" x14ac:dyDescent="0.25"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r="1481" spans="5:20" x14ac:dyDescent="0.25"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r="1482" spans="5:20" x14ac:dyDescent="0.25"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r="1483" spans="5:20" x14ac:dyDescent="0.25"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r="1484" spans="5:20" x14ac:dyDescent="0.25"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r="1485" spans="5:20" x14ac:dyDescent="0.25"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r="1486" spans="5:20" x14ac:dyDescent="0.25"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r="1487" spans="5:20" x14ac:dyDescent="0.25"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r="1488" spans="5:20" x14ac:dyDescent="0.25"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r="1489" spans="5:20" x14ac:dyDescent="0.25"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r="1490" spans="5:20" x14ac:dyDescent="0.25"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r="1491" spans="5:20" x14ac:dyDescent="0.25"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r="1492" spans="5:20" x14ac:dyDescent="0.25"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r="1493" spans="5:20" x14ac:dyDescent="0.25"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r="1494" spans="5:20" x14ac:dyDescent="0.25"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r="1495" spans="5:20" x14ac:dyDescent="0.25"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r="1496" spans="5:20" x14ac:dyDescent="0.25"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r="1497" spans="5:20" x14ac:dyDescent="0.25"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r="1498" spans="5:20" x14ac:dyDescent="0.25"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r="1499" spans="5:20" x14ac:dyDescent="0.25"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r="1500" spans="5:20" x14ac:dyDescent="0.25"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r="1501" spans="5:20" x14ac:dyDescent="0.25"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r="1502" spans="5:20" x14ac:dyDescent="0.25"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r="1503" spans="5:20" x14ac:dyDescent="0.25"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r="1504" spans="5:20" x14ac:dyDescent="0.25"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r="1505" spans="5:20" x14ac:dyDescent="0.25"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r="1506" spans="5:20" x14ac:dyDescent="0.25"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r="1507" spans="5:20" x14ac:dyDescent="0.25"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r="1508" spans="5:20" x14ac:dyDescent="0.25"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r="1509" spans="5:20" x14ac:dyDescent="0.25"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r="1510" spans="5:20" x14ac:dyDescent="0.25"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r="1511" spans="5:20" x14ac:dyDescent="0.25"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r="1512" spans="5:20" x14ac:dyDescent="0.25"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r="1513" spans="5:20" x14ac:dyDescent="0.25"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r="1514" spans="5:20" x14ac:dyDescent="0.25"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r="1515" spans="5:20" x14ac:dyDescent="0.25"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r="1516" spans="5:20" x14ac:dyDescent="0.25"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r="1517" spans="5:20" x14ac:dyDescent="0.25"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r="1518" spans="5:20" x14ac:dyDescent="0.25"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r="1519" spans="5:20" x14ac:dyDescent="0.25"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r="1520" spans="5:20" x14ac:dyDescent="0.25"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r="1521" spans="5:20" x14ac:dyDescent="0.25"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r="1522" spans="5:20" x14ac:dyDescent="0.25"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r="1523" spans="5:20" x14ac:dyDescent="0.25"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r="1524" spans="5:20" x14ac:dyDescent="0.25"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r="1525" spans="5:20" x14ac:dyDescent="0.25"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r="1526" spans="5:20" x14ac:dyDescent="0.25"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r="1527" spans="5:20" x14ac:dyDescent="0.25"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r="1528" spans="5:20" x14ac:dyDescent="0.25"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r="1529" spans="5:20" x14ac:dyDescent="0.25"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r="1530" spans="5:20" x14ac:dyDescent="0.25"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r="1531" spans="5:20" x14ac:dyDescent="0.25"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r="1532" spans="5:20" x14ac:dyDescent="0.25"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r="1533" spans="5:20" x14ac:dyDescent="0.25"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r="1534" spans="5:20" x14ac:dyDescent="0.25"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r="1535" spans="5:20" x14ac:dyDescent="0.25"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r="1536" spans="5:20" x14ac:dyDescent="0.25"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r="1537" spans="5:20" x14ac:dyDescent="0.25"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r="1538" spans="5:20" x14ac:dyDescent="0.25"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r="1539" spans="5:20" x14ac:dyDescent="0.25"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r="1540" spans="5:20" x14ac:dyDescent="0.25"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r="1541" spans="5:20" x14ac:dyDescent="0.25"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r="1542" spans="5:20" x14ac:dyDescent="0.25"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r="1543" spans="5:20" x14ac:dyDescent="0.25"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r="1544" spans="5:20" x14ac:dyDescent="0.25"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r="1545" spans="5:20" x14ac:dyDescent="0.25"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r="1546" spans="5:20" x14ac:dyDescent="0.25"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r="1547" spans="5:20" x14ac:dyDescent="0.25"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r="1548" spans="5:20" x14ac:dyDescent="0.25"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r="1549" spans="5:20" x14ac:dyDescent="0.25"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r="1550" spans="5:20" x14ac:dyDescent="0.25"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r="1551" spans="5:20" x14ac:dyDescent="0.25"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r="1552" spans="5:20" x14ac:dyDescent="0.25"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r="1553" spans="5:20" x14ac:dyDescent="0.25"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r="1554" spans="5:20" x14ac:dyDescent="0.25"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r="1555" spans="5:20" x14ac:dyDescent="0.25"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r="1556" spans="5:20" x14ac:dyDescent="0.25"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r="1557" spans="5:20" x14ac:dyDescent="0.25"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r="1558" spans="5:20" x14ac:dyDescent="0.25"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r="1559" spans="5:20" x14ac:dyDescent="0.25"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r="1560" spans="5:20" x14ac:dyDescent="0.25"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r="1561" spans="5:20" x14ac:dyDescent="0.25"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r="1562" spans="5:20" x14ac:dyDescent="0.25"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</row>
    <row r="1563" spans="5:20" x14ac:dyDescent="0.25"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r="1564" spans="5:20" x14ac:dyDescent="0.25"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r="1565" spans="5:20" x14ac:dyDescent="0.25"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r="1566" spans="5:20" x14ac:dyDescent="0.25"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</row>
    <row r="1567" spans="5:20" x14ac:dyDescent="0.25"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</row>
    <row r="1568" spans="5:20" x14ac:dyDescent="0.25"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</row>
    <row r="1569" spans="5:20" x14ac:dyDescent="0.25"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</row>
    <row r="1570" spans="5:20" x14ac:dyDescent="0.25"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r="1571" spans="5:20" x14ac:dyDescent="0.25"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r="1572" spans="5:20" x14ac:dyDescent="0.25"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r="1573" spans="5:20" x14ac:dyDescent="0.25"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</row>
    <row r="1574" spans="5:20" x14ac:dyDescent="0.25"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r="1575" spans="5:20" x14ac:dyDescent="0.25"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</row>
    <row r="1576" spans="5:20" x14ac:dyDescent="0.25"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</row>
    <row r="1577" spans="5:20" x14ac:dyDescent="0.25"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r="1578" spans="5:20" x14ac:dyDescent="0.25"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</row>
    <row r="1579" spans="5:20" x14ac:dyDescent="0.25"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</row>
    <row r="1580" spans="5:20" x14ac:dyDescent="0.25"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r="1581" spans="5:20" x14ac:dyDescent="0.25"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r="1582" spans="5:20" x14ac:dyDescent="0.25"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</row>
    <row r="1583" spans="5:20" x14ac:dyDescent="0.25"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</row>
    <row r="1584" spans="5:20" x14ac:dyDescent="0.25"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</row>
    <row r="1585" spans="5:20" x14ac:dyDescent="0.25"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</row>
    <row r="1586" spans="5:20" x14ac:dyDescent="0.25"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</row>
    <row r="1587" spans="5:20" x14ac:dyDescent="0.25"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</row>
    <row r="1588" spans="5:20" x14ac:dyDescent="0.25"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r="1589" spans="5:20" x14ac:dyDescent="0.25"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r="1590" spans="5:20" x14ac:dyDescent="0.25"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r="1591" spans="5:20" x14ac:dyDescent="0.25"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</row>
    <row r="1592" spans="5:20" x14ac:dyDescent="0.25"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</row>
    <row r="1593" spans="5:20" x14ac:dyDescent="0.25"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</row>
    <row r="1594" spans="5:20" x14ac:dyDescent="0.25"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</row>
    <row r="1595" spans="5:20" x14ac:dyDescent="0.25"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</row>
    <row r="1596" spans="5:20" x14ac:dyDescent="0.25"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r="1597" spans="5:20" x14ac:dyDescent="0.25"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</row>
    <row r="1598" spans="5:20" x14ac:dyDescent="0.25"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</row>
    <row r="1599" spans="5:20" x14ac:dyDescent="0.25"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</row>
    <row r="1600" spans="5:20" x14ac:dyDescent="0.25"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</row>
    <row r="1601" spans="5:20" x14ac:dyDescent="0.25"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</row>
    <row r="1602" spans="5:20" x14ac:dyDescent="0.25"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r="1603" spans="5:20" x14ac:dyDescent="0.25"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</row>
    <row r="1604" spans="5:20" x14ac:dyDescent="0.25"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r="1605" spans="5:20" x14ac:dyDescent="0.25"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</row>
    <row r="1606" spans="5:20" x14ac:dyDescent="0.25"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</row>
    <row r="1607" spans="5:20" x14ac:dyDescent="0.25"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r="1608" spans="5:20" x14ac:dyDescent="0.25"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r="1609" spans="5:20" x14ac:dyDescent="0.25"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r="1610" spans="5:20" x14ac:dyDescent="0.25"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</row>
    <row r="1611" spans="5:20" x14ac:dyDescent="0.25"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</row>
    <row r="1612" spans="5:20" x14ac:dyDescent="0.25"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</row>
    <row r="1613" spans="5:20" x14ac:dyDescent="0.25"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r="1614" spans="5:20" x14ac:dyDescent="0.25"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</row>
    <row r="1615" spans="5:20" x14ac:dyDescent="0.25"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</row>
    <row r="1616" spans="5:20" x14ac:dyDescent="0.25"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</row>
    <row r="1617" spans="5:20" x14ac:dyDescent="0.25"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</row>
    <row r="1618" spans="5:20" x14ac:dyDescent="0.25"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</row>
    <row r="1619" spans="5:20" x14ac:dyDescent="0.25"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</row>
    <row r="1620" spans="5:20" x14ac:dyDescent="0.25"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</row>
    <row r="1621" spans="5:20" x14ac:dyDescent="0.25"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</row>
    <row r="1622" spans="5:20" x14ac:dyDescent="0.25"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</row>
    <row r="1623" spans="5:20" x14ac:dyDescent="0.25"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</row>
    <row r="1624" spans="5:20" x14ac:dyDescent="0.25"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</row>
    <row r="1625" spans="5:20" x14ac:dyDescent="0.25"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</row>
    <row r="1626" spans="5:20" x14ac:dyDescent="0.25"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</row>
    <row r="1627" spans="5:20" x14ac:dyDescent="0.25"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</row>
    <row r="1628" spans="5:20" x14ac:dyDescent="0.25"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</row>
    <row r="1629" spans="5:20" x14ac:dyDescent="0.25"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</row>
    <row r="1630" spans="5:20" x14ac:dyDescent="0.25"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</row>
    <row r="1631" spans="5:20" x14ac:dyDescent="0.25"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</row>
    <row r="1632" spans="5:20" x14ac:dyDescent="0.25"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</row>
    <row r="1633" spans="5:20" x14ac:dyDescent="0.25"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</row>
    <row r="1634" spans="5:20" x14ac:dyDescent="0.25"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</row>
    <row r="1635" spans="5:20" x14ac:dyDescent="0.25"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</row>
    <row r="1636" spans="5:20" x14ac:dyDescent="0.25"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</row>
    <row r="1637" spans="5:20" x14ac:dyDescent="0.25"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</row>
    <row r="1638" spans="5:20" x14ac:dyDescent="0.25"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</row>
    <row r="1639" spans="5:20" x14ac:dyDescent="0.25"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</row>
    <row r="1640" spans="5:20" x14ac:dyDescent="0.25"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</row>
    <row r="1641" spans="5:20" x14ac:dyDescent="0.25"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</row>
    <row r="1642" spans="5:20" x14ac:dyDescent="0.25"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</row>
    <row r="1643" spans="5:20" x14ac:dyDescent="0.25"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</row>
    <row r="1644" spans="5:20" x14ac:dyDescent="0.25"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</row>
    <row r="1645" spans="5:20" x14ac:dyDescent="0.25"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</row>
    <row r="1646" spans="5:20" x14ac:dyDescent="0.25"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</row>
    <row r="1647" spans="5:20" x14ac:dyDescent="0.25"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</row>
    <row r="1648" spans="5:20" x14ac:dyDescent="0.25"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</row>
    <row r="1649" spans="5:20" x14ac:dyDescent="0.25"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</row>
    <row r="1650" spans="5:20" x14ac:dyDescent="0.25"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</row>
    <row r="1651" spans="5:20" x14ac:dyDescent="0.25"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</row>
    <row r="1652" spans="5:20" x14ac:dyDescent="0.25"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</row>
    <row r="1653" spans="5:20" x14ac:dyDescent="0.25"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</row>
    <row r="1654" spans="5:20" x14ac:dyDescent="0.25"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</row>
    <row r="1655" spans="5:20" x14ac:dyDescent="0.25"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</row>
    <row r="1656" spans="5:20" x14ac:dyDescent="0.25"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</row>
    <row r="1657" spans="5:20" x14ac:dyDescent="0.25"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</row>
    <row r="1658" spans="5:20" x14ac:dyDescent="0.25"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</row>
    <row r="1659" spans="5:20" x14ac:dyDescent="0.25"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</row>
    <row r="1660" spans="5:20" x14ac:dyDescent="0.25"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</row>
    <row r="1661" spans="5:20" x14ac:dyDescent="0.25"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</row>
    <row r="1662" spans="5:20" x14ac:dyDescent="0.25"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</row>
    <row r="1663" spans="5:20" x14ac:dyDescent="0.25"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</row>
    <row r="1664" spans="5:20" x14ac:dyDescent="0.25"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</row>
    <row r="1665" spans="5:20" x14ac:dyDescent="0.25"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</row>
    <row r="1666" spans="5:20" x14ac:dyDescent="0.25"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</row>
    <row r="1667" spans="5:20" x14ac:dyDescent="0.25"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</row>
    <row r="1668" spans="5:20" x14ac:dyDescent="0.25"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</row>
    <row r="1669" spans="5:20" x14ac:dyDescent="0.25"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</row>
    <row r="1670" spans="5:20" x14ac:dyDescent="0.25"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</row>
    <row r="1671" spans="5:20" x14ac:dyDescent="0.25"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</row>
    <row r="1672" spans="5:20" x14ac:dyDescent="0.25"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</row>
    <row r="1673" spans="5:20" x14ac:dyDescent="0.25"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</row>
    <row r="1674" spans="5:20" x14ac:dyDescent="0.25"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</row>
    <row r="1675" spans="5:20" x14ac:dyDescent="0.25"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</row>
    <row r="1676" spans="5:20" x14ac:dyDescent="0.25"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</row>
    <row r="1677" spans="5:20" x14ac:dyDescent="0.25"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</row>
    <row r="1678" spans="5:20" x14ac:dyDescent="0.25"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</row>
    <row r="1679" spans="5:20" x14ac:dyDescent="0.25"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</row>
    <row r="1680" spans="5:20" x14ac:dyDescent="0.25"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</row>
    <row r="1681" spans="5:20" x14ac:dyDescent="0.25"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</row>
    <row r="1682" spans="5:20" x14ac:dyDescent="0.25"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</row>
    <row r="1683" spans="5:20" x14ac:dyDescent="0.25"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</row>
    <row r="1684" spans="5:20" x14ac:dyDescent="0.25"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</row>
    <row r="1685" spans="5:20" x14ac:dyDescent="0.25"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</row>
    <row r="1686" spans="5:20" x14ac:dyDescent="0.25"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</row>
    <row r="1687" spans="5:20" x14ac:dyDescent="0.25"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</row>
    <row r="1688" spans="5:20" x14ac:dyDescent="0.25"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</row>
    <row r="1689" spans="5:20" x14ac:dyDescent="0.25"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</row>
    <row r="1690" spans="5:20" x14ac:dyDescent="0.25"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</row>
    <row r="1691" spans="5:20" x14ac:dyDescent="0.25"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</row>
    <row r="1692" spans="5:20" x14ac:dyDescent="0.25"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</row>
    <row r="1693" spans="5:20" x14ac:dyDescent="0.25"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</row>
    <row r="1694" spans="5:20" x14ac:dyDescent="0.25"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</row>
    <row r="1695" spans="5:20" x14ac:dyDescent="0.25"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</row>
    <row r="1696" spans="5:20" x14ac:dyDescent="0.25"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</row>
    <row r="1697" spans="5:20" x14ac:dyDescent="0.25"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</row>
    <row r="1698" spans="5:20" x14ac:dyDescent="0.25"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</row>
    <row r="1699" spans="5:20" x14ac:dyDescent="0.25"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</row>
    <row r="1700" spans="5:20" x14ac:dyDescent="0.25"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</row>
    <row r="1701" spans="5:20" x14ac:dyDescent="0.25"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</row>
    <row r="1702" spans="5:20" x14ac:dyDescent="0.25"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</row>
    <row r="1703" spans="5:20" x14ac:dyDescent="0.25"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</row>
    <row r="1704" spans="5:20" x14ac:dyDescent="0.25"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</row>
    <row r="1705" spans="5:20" x14ac:dyDescent="0.25"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</row>
    <row r="1706" spans="5:20" x14ac:dyDescent="0.25"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</row>
    <row r="1707" spans="5:20" x14ac:dyDescent="0.25"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</row>
    <row r="1708" spans="5:20" x14ac:dyDescent="0.25"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</row>
    <row r="1709" spans="5:20" x14ac:dyDescent="0.25"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</row>
    <row r="1710" spans="5:20" x14ac:dyDescent="0.25"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</row>
    <row r="1711" spans="5:20" x14ac:dyDescent="0.25"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</row>
    <row r="1712" spans="5:20" x14ac:dyDescent="0.25"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</row>
    <row r="1713" spans="5:20" x14ac:dyDescent="0.25"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</row>
    <row r="1714" spans="5:20" x14ac:dyDescent="0.25"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</row>
    <row r="1715" spans="5:20" x14ac:dyDescent="0.25"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</row>
    <row r="1716" spans="5:20" x14ac:dyDescent="0.25"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</row>
    <row r="1717" spans="5:20" x14ac:dyDescent="0.25"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</row>
    <row r="1718" spans="5:20" x14ac:dyDescent="0.25"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</row>
    <row r="1719" spans="5:20" x14ac:dyDescent="0.25"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</row>
    <row r="1720" spans="5:20" x14ac:dyDescent="0.25"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</row>
    <row r="1721" spans="5:20" x14ac:dyDescent="0.25"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</row>
    <row r="1722" spans="5:20" x14ac:dyDescent="0.25"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</row>
    <row r="1723" spans="5:20" x14ac:dyDescent="0.25"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</row>
    <row r="1724" spans="5:20" x14ac:dyDescent="0.25"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</row>
    <row r="1725" spans="5:20" x14ac:dyDescent="0.25"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</row>
    <row r="1726" spans="5:20" x14ac:dyDescent="0.25"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</row>
    <row r="1727" spans="5:20" x14ac:dyDescent="0.25"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</row>
    <row r="1728" spans="5:20" x14ac:dyDescent="0.25"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</row>
    <row r="1729" spans="5:20" x14ac:dyDescent="0.25"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</row>
    <row r="1730" spans="5:20" x14ac:dyDescent="0.25"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</row>
    <row r="1731" spans="5:20" x14ac:dyDescent="0.25"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</row>
    <row r="1732" spans="5:20" x14ac:dyDescent="0.25"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</row>
    <row r="1733" spans="5:20" x14ac:dyDescent="0.25"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</row>
    <row r="1734" spans="5:20" x14ac:dyDescent="0.25"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</row>
    <row r="1735" spans="5:20" x14ac:dyDescent="0.25"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</row>
    <row r="1736" spans="5:20" x14ac:dyDescent="0.25"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</row>
    <row r="1737" spans="5:20" x14ac:dyDescent="0.25"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</row>
    <row r="1738" spans="5:20" x14ac:dyDescent="0.25"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</row>
    <row r="1739" spans="5:20" x14ac:dyDescent="0.25"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</row>
    <row r="1740" spans="5:20" x14ac:dyDescent="0.25"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</row>
    <row r="1741" spans="5:20" x14ac:dyDescent="0.25"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</row>
    <row r="1742" spans="5:20" x14ac:dyDescent="0.25"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</row>
    <row r="1743" spans="5:20" x14ac:dyDescent="0.25"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</row>
    <row r="1744" spans="5:20" x14ac:dyDescent="0.25"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</row>
    <row r="1745" spans="5:20" x14ac:dyDescent="0.25"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</row>
    <row r="1746" spans="5:20" x14ac:dyDescent="0.25"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</row>
    <row r="1747" spans="5:20" x14ac:dyDescent="0.25"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</row>
    <row r="1748" spans="5:20" x14ac:dyDescent="0.25"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</row>
    <row r="1749" spans="5:20" x14ac:dyDescent="0.25"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</row>
    <row r="1750" spans="5:20" x14ac:dyDescent="0.25"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</row>
    <row r="1751" spans="5:20" x14ac:dyDescent="0.25"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</row>
    <row r="1752" spans="5:20" x14ac:dyDescent="0.25"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</row>
    <row r="1753" spans="5:20" x14ac:dyDescent="0.25"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</row>
    <row r="1754" spans="5:20" x14ac:dyDescent="0.25"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</row>
    <row r="1755" spans="5:20" x14ac:dyDescent="0.25"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</row>
    <row r="1756" spans="5:20" x14ac:dyDescent="0.25"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</row>
    <row r="1757" spans="5:20" x14ac:dyDescent="0.25"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</row>
    <row r="1758" spans="5:20" x14ac:dyDescent="0.25"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</row>
    <row r="1759" spans="5:20" x14ac:dyDescent="0.25"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</row>
    <row r="1760" spans="5:20" x14ac:dyDescent="0.25"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</row>
    <row r="1761" spans="5:20" x14ac:dyDescent="0.25"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</row>
    <row r="1762" spans="5:20" x14ac:dyDescent="0.25"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</row>
    <row r="1763" spans="5:20" x14ac:dyDescent="0.25"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</row>
    <row r="1764" spans="5:20" x14ac:dyDescent="0.25"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</row>
    <row r="1765" spans="5:20" x14ac:dyDescent="0.25"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</row>
    <row r="1766" spans="5:20" x14ac:dyDescent="0.25"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</row>
    <row r="1767" spans="5:20" x14ac:dyDescent="0.25"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</row>
    <row r="1768" spans="5:20" x14ac:dyDescent="0.25"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</row>
    <row r="1769" spans="5:20" x14ac:dyDescent="0.25"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</row>
    <row r="1770" spans="5:20" x14ac:dyDescent="0.25"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</row>
    <row r="1771" spans="5:20" x14ac:dyDescent="0.25"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</row>
    <row r="1772" spans="5:20" x14ac:dyDescent="0.25"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</row>
    <row r="1773" spans="5:20" x14ac:dyDescent="0.25"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</row>
    <row r="1774" spans="5:20" x14ac:dyDescent="0.25"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</row>
    <row r="1775" spans="5:20" x14ac:dyDescent="0.25"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</row>
    <row r="1776" spans="5:20" x14ac:dyDescent="0.25"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</row>
    <row r="1777" spans="5:20" x14ac:dyDescent="0.25"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</row>
    <row r="1778" spans="5:20" x14ac:dyDescent="0.25"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</row>
    <row r="1779" spans="5:20" x14ac:dyDescent="0.25"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</row>
    <row r="1780" spans="5:20" x14ac:dyDescent="0.25"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</row>
    <row r="1781" spans="5:20" x14ac:dyDescent="0.25"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</row>
    <row r="1782" spans="5:20" x14ac:dyDescent="0.25"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</row>
    <row r="1783" spans="5:20" x14ac:dyDescent="0.25"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</row>
    <row r="1784" spans="5:20" x14ac:dyDescent="0.25"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</row>
    <row r="1785" spans="5:20" x14ac:dyDescent="0.25"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</row>
    <row r="1786" spans="5:20" x14ac:dyDescent="0.25"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</row>
    <row r="1787" spans="5:20" x14ac:dyDescent="0.25"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</row>
    <row r="1788" spans="5:20" x14ac:dyDescent="0.25"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</row>
    <row r="1789" spans="5:20" x14ac:dyDescent="0.25"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</row>
    <row r="1790" spans="5:20" x14ac:dyDescent="0.25"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</row>
    <row r="1791" spans="5:20" x14ac:dyDescent="0.25"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</row>
    <row r="1792" spans="5:20" x14ac:dyDescent="0.25"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</row>
    <row r="1793" spans="5:20" x14ac:dyDescent="0.25"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</row>
    <row r="1794" spans="5:20" x14ac:dyDescent="0.25"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</row>
    <row r="1795" spans="5:20" x14ac:dyDescent="0.25"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</row>
    <row r="1796" spans="5:20" x14ac:dyDescent="0.25"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</row>
    <row r="1797" spans="5:20" x14ac:dyDescent="0.25"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</row>
    <row r="1798" spans="5:20" x14ac:dyDescent="0.25"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</row>
    <row r="1799" spans="5:20" x14ac:dyDescent="0.25"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</row>
    <row r="1800" spans="5:20" x14ac:dyDescent="0.25"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</row>
    <row r="1801" spans="5:20" x14ac:dyDescent="0.25"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</row>
    <row r="1802" spans="5:20" x14ac:dyDescent="0.25"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</row>
    <row r="1803" spans="5:20" x14ac:dyDescent="0.25"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</row>
    <row r="1804" spans="5:20" x14ac:dyDescent="0.25"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</row>
    <row r="1805" spans="5:20" x14ac:dyDescent="0.25"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</row>
    <row r="1806" spans="5:20" x14ac:dyDescent="0.25"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</row>
    <row r="1807" spans="5:20" x14ac:dyDescent="0.25"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</row>
    <row r="1808" spans="5:20" x14ac:dyDescent="0.25"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</row>
    <row r="1809" spans="5:20" x14ac:dyDescent="0.25"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</row>
    <row r="1810" spans="5:20" x14ac:dyDescent="0.25"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</row>
    <row r="1811" spans="5:20" x14ac:dyDescent="0.25"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</row>
    <row r="1812" spans="5:20" x14ac:dyDescent="0.25"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</row>
    <row r="1813" spans="5:20" x14ac:dyDescent="0.25"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</row>
    <row r="1814" spans="5:20" x14ac:dyDescent="0.25"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</row>
    <row r="1815" spans="5:20" x14ac:dyDescent="0.25"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</row>
    <row r="1816" spans="5:20" x14ac:dyDescent="0.25"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</row>
    <row r="1817" spans="5:20" x14ac:dyDescent="0.25"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</row>
    <row r="1818" spans="5:20" x14ac:dyDescent="0.25"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</row>
    <row r="1819" spans="5:20" x14ac:dyDescent="0.25"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</row>
    <row r="1820" spans="5:20" x14ac:dyDescent="0.25"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</row>
    <row r="1821" spans="5:20" x14ac:dyDescent="0.25"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</row>
    <row r="1822" spans="5:20" x14ac:dyDescent="0.25"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</row>
    <row r="1823" spans="5:20" x14ac:dyDescent="0.25"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</row>
    <row r="1824" spans="5:20" x14ac:dyDescent="0.25"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</row>
    <row r="1825" spans="5:20" x14ac:dyDescent="0.25"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</row>
    <row r="1826" spans="5:20" x14ac:dyDescent="0.25"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</row>
    <row r="1827" spans="5:20" x14ac:dyDescent="0.25"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</row>
    <row r="1828" spans="5:20" x14ac:dyDescent="0.25"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</row>
    <row r="1829" spans="5:20" x14ac:dyDescent="0.25"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</row>
    <row r="1830" spans="5:20" x14ac:dyDescent="0.25"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</row>
    <row r="1831" spans="5:20" x14ac:dyDescent="0.25"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</row>
    <row r="1832" spans="5:20" x14ac:dyDescent="0.25"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</row>
    <row r="1833" spans="5:20" x14ac:dyDescent="0.25"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</row>
    <row r="1834" spans="5:20" x14ac:dyDescent="0.25"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</row>
    <row r="1835" spans="5:20" x14ac:dyDescent="0.25"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</row>
    <row r="1836" spans="5:20" x14ac:dyDescent="0.25"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</row>
    <row r="1837" spans="5:20" x14ac:dyDescent="0.25"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</row>
    <row r="1838" spans="5:20" x14ac:dyDescent="0.25"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</row>
    <row r="1839" spans="5:20" x14ac:dyDescent="0.25"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</row>
    <row r="1840" spans="5:20" x14ac:dyDescent="0.25"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</row>
    <row r="1841" spans="5:20" x14ac:dyDescent="0.25"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</row>
    <row r="1842" spans="5:20" x14ac:dyDescent="0.25"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</row>
    <row r="1843" spans="5:20" x14ac:dyDescent="0.25"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</row>
    <row r="1844" spans="5:20" x14ac:dyDescent="0.25"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</row>
    <row r="1845" spans="5:20" x14ac:dyDescent="0.25"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</row>
    <row r="1846" spans="5:20" x14ac:dyDescent="0.25"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</row>
    <row r="1847" spans="5:20" x14ac:dyDescent="0.25"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</row>
    <row r="1848" spans="5:20" x14ac:dyDescent="0.25"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</row>
    <row r="1849" spans="5:20" x14ac:dyDescent="0.25"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</row>
    <row r="1850" spans="5:20" x14ac:dyDescent="0.25"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</row>
    <row r="1851" spans="5:20" x14ac:dyDescent="0.25"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</row>
    <row r="1852" spans="5:20" x14ac:dyDescent="0.25"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</row>
    <row r="1853" spans="5:20" x14ac:dyDescent="0.25"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</row>
    <row r="1854" spans="5:20" x14ac:dyDescent="0.25"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</row>
    <row r="1855" spans="5:20" x14ac:dyDescent="0.25"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</row>
    <row r="1856" spans="5:20" x14ac:dyDescent="0.25"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</row>
    <row r="1857" spans="5:20" x14ac:dyDescent="0.25"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</row>
    <row r="1858" spans="5:20" x14ac:dyDescent="0.25"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</row>
    <row r="1859" spans="5:20" x14ac:dyDescent="0.25"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</row>
    <row r="1860" spans="5:20" x14ac:dyDescent="0.25"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</row>
    <row r="1861" spans="5:20" x14ac:dyDescent="0.25"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</row>
    <row r="1862" spans="5:20" x14ac:dyDescent="0.25"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</row>
    <row r="1863" spans="5:20" x14ac:dyDescent="0.25"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</row>
    <row r="1864" spans="5:20" x14ac:dyDescent="0.25"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</row>
    <row r="1865" spans="5:20" x14ac:dyDescent="0.25"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</row>
    <row r="1866" spans="5:20" x14ac:dyDescent="0.25"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</row>
    <row r="1867" spans="5:20" x14ac:dyDescent="0.25"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</row>
    <row r="1868" spans="5:20" x14ac:dyDescent="0.25"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</row>
    <row r="1869" spans="5:20" x14ac:dyDescent="0.25"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</row>
    <row r="1870" spans="5:20" x14ac:dyDescent="0.25"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</row>
    <row r="1871" spans="5:20" x14ac:dyDescent="0.25"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</row>
    <row r="1872" spans="5:20" x14ac:dyDescent="0.25"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</row>
    <row r="1873" spans="5:20" x14ac:dyDescent="0.25"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</row>
    <row r="1874" spans="5:20" x14ac:dyDescent="0.25"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</row>
    <row r="1875" spans="5:20" x14ac:dyDescent="0.25"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</row>
    <row r="1876" spans="5:20" x14ac:dyDescent="0.25"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</row>
    <row r="1877" spans="5:20" x14ac:dyDescent="0.25"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</row>
    <row r="1878" spans="5:20" x14ac:dyDescent="0.25"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</row>
    <row r="1879" spans="5:20" x14ac:dyDescent="0.25"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</row>
    <row r="1880" spans="5:20" x14ac:dyDescent="0.25"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</row>
    <row r="1881" spans="5:20" x14ac:dyDescent="0.25"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</row>
    <row r="1882" spans="5:20" x14ac:dyDescent="0.25"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</row>
    <row r="1883" spans="5:20" x14ac:dyDescent="0.25"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</row>
    <row r="1884" spans="5:20" x14ac:dyDescent="0.25"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</row>
    <row r="1885" spans="5:20" x14ac:dyDescent="0.25"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</row>
    <row r="1886" spans="5:20" x14ac:dyDescent="0.25"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</row>
    <row r="1887" spans="5:20" x14ac:dyDescent="0.25"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</row>
    <row r="1888" spans="5:20" x14ac:dyDescent="0.25"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</row>
    <row r="1889" spans="5:20" x14ac:dyDescent="0.25"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</row>
    <row r="1890" spans="5:20" x14ac:dyDescent="0.25"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</row>
    <row r="1891" spans="5:20" x14ac:dyDescent="0.25"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</row>
    <row r="1892" spans="5:20" x14ac:dyDescent="0.25"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</row>
    <row r="1893" spans="5:20" x14ac:dyDescent="0.25"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</row>
    <row r="1894" spans="5:20" x14ac:dyDescent="0.25"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</row>
    <row r="1895" spans="5:20" x14ac:dyDescent="0.25"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</row>
    <row r="1896" spans="5:20" x14ac:dyDescent="0.25"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</row>
    <row r="1897" spans="5:20" x14ac:dyDescent="0.25"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</row>
    <row r="1898" spans="5:20" x14ac:dyDescent="0.25"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</row>
    <row r="1899" spans="5:20" x14ac:dyDescent="0.25"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</row>
    <row r="1900" spans="5:20" x14ac:dyDescent="0.25"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</row>
    <row r="1901" spans="5:20" x14ac:dyDescent="0.25"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</row>
    <row r="1902" spans="5:20" x14ac:dyDescent="0.25"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</row>
    <row r="1903" spans="5:20" x14ac:dyDescent="0.25"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</row>
    <row r="1904" spans="5:20" x14ac:dyDescent="0.25"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</row>
    <row r="1905" spans="5:20" x14ac:dyDescent="0.25"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</row>
    <row r="1906" spans="5:20" x14ac:dyDescent="0.25"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</row>
    <row r="1907" spans="5:20" x14ac:dyDescent="0.25"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</row>
    <row r="1908" spans="5:20" x14ac:dyDescent="0.25"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</row>
    <row r="1909" spans="5:20" x14ac:dyDescent="0.25"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</row>
    <row r="1910" spans="5:20" x14ac:dyDescent="0.25"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</row>
    <row r="1911" spans="5:20" x14ac:dyDescent="0.25"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</row>
    <row r="1912" spans="5:20" x14ac:dyDescent="0.25"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</row>
    <row r="1913" spans="5:20" x14ac:dyDescent="0.25"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</row>
    <row r="1914" spans="5:20" x14ac:dyDescent="0.25"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</row>
    <row r="1915" spans="5:20" x14ac:dyDescent="0.25"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</row>
    <row r="1916" spans="5:20" x14ac:dyDescent="0.25"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</row>
    <row r="1917" spans="5:20" x14ac:dyDescent="0.25"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</row>
    <row r="1918" spans="5:20" x14ac:dyDescent="0.25"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</row>
    <row r="1919" spans="5:20" x14ac:dyDescent="0.25"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</row>
    <row r="1920" spans="5:20" x14ac:dyDescent="0.25"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</row>
    <row r="1921" spans="5:20" x14ac:dyDescent="0.25"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</row>
    <row r="1922" spans="5:20" x14ac:dyDescent="0.25"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</row>
    <row r="1923" spans="5:20" x14ac:dyDescent="0.25"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</row>
    <row r="1924" spans="5:20" x14ac:dyDescent="0.25"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</row>
    <row r="1925" spans="5:20" x14ac:dyDescent="0.25"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</row>
    <row r="1926" spans="5:20" x14ac:dyDescent="0.25"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</row>
    <row r="1927" spans="5:20" x14ac:dyDescent="0.25"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</row>
    <row r="1928" spans="5:20" x14ac:dyDescent="0.25"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</row>
    <row r="1929" spans="5:20" x14ac:dyDescent="0.25"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</row>
    <row r="1930" spans="5:20" x14ac:dyDescent="0.25"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</row>
    <row r="1931" spans="5:20" x14ac:dyDescent="0.25"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</row>
    <row r="1932" spans="5:20" x14ac:dyDescent="0.25"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</row>
    <row r="1933" spans="5:20" x14ac:dyDescent="0.25"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</row>
    <row r="1934" spans="5:20" x14ac:dyDescent="0.25"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</row>
    <row r="1935" spans="5:20" x14ac:dyDescent="0.25"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</row>
    <row r="1936" spans="5:20" x14ac:dyDescent="0.25"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</row>
    <row r="1937" spans="5:20" x14ac:dyDescent="0.25"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</row>
    <row r="1938" spans="5:20" x14ac:dyDescent="0.25"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</row>
    <row r="1939" spans="5:20" x14ac:dyDescent="0.25"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</row>
    <row r="1940" spans="5:20" x14ac:dyDescent="0.25"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</row>
    <row r="1941" spans="5:20" x14ac:dyDescent="0.25"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</row>
    <row r="1942" spans="5:20" x14ac:dyDescent="0.25"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</row>
    <row r="1943" spans="5:20" x14ac:dyDescent="0.25"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</row>
    <row r="1944" spans="5:20" x14ac:dyDescent="0.25"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</row>
    <row r="1945" spans="5:20" x14ac:dyDescent="0.25"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</row>
    <row r="1946" spans="5:20" x14ac:dyDescent="0.25"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</row>
    <row r="1947" spans="5:20" x14ac:dyDescent="0.25"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</row>
    <row r="1948" spans="5:20" x14ac:dyDescent="0.25"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</row>
    <row r="1949" spans="5:20" x14ac:dyDescent="0.25"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</row>
    <row r="1950" spans="5:20" x14ac:dyDescent="0.25"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</row>
    <row r="1951" spans="5:20" x14ac:dyDescent="0.25"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</row>
    <row r="1952" spans="5:20" x14ac:dyDescent="0.25"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</row>
    <row r="1953" spans="5:20" x14ac:dyDescent="0.25"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</row>
    <row r="1954" spans="5:20" x14ac:dyDescent="0.25"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</row>
    <row r="1955" spans="5:20" x14ac:dyDescent="0.25"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</row>
    <row r="1956" spans="5:20" x14ac:dyDescent="0.25"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</row>
    <row r="1957" spans="5:20" x14ac:dyDescent="0.25"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</row>
    <row r="1958" spans="5:20" x14ac:dyDescent="0.25"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</row>
    <row r="1959" spans="5:20" x14ac:dyDescent="0.25"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</row>
    <row r="1960" spans="5:20" x14ac:dyDescent="0.25"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</row>
    <row r="1961" spans="5:20" x14ac:dyDescent="0.25"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</row>
    <row r="1962" spans="5:20" x14ac:dyDescent="0.25"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</row>
    <row r="1963" spans="5:20" x14ac:dyDescent="0.25"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</row>
    <row r="1964" spans="5:20" x14ac:dyDescent="0.25"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</row>
    <row r="1965" spans="5:20" x14ac:dyDescent="0.25"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</row>
    <row r="1966" spans="5:20" x14ac:dyDescent="0.25"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</row>
    <row r="1967" spans="5:20" x14ac:dyDescent="0.25"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</row>
    <row r="1968" spans="5:20" x14ac:dyDescent="0.25"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</row>
    <row r="1969" spans="5:20" x14ac:dyDescent="0.25"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</row>
    <row r="1970" spans="5:20" x14ac:dyDescent="0.25"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</row>
    <row r="1971" spans="5:20" x14ac:dyDescent="0.25"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</row>
    <row r="1972" spans="5:20" x14ac:dyDescent="0.25"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</row>
    <row r="1973" spans="5:20" x14ac:dyDescent="0.25"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</row>
    <row r="1974" spans="5:20" x14ac:dyDescent="0.25"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</row>
    <row r="1975" spans="5:20" x14ac:dyDescent="0.25"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</row>
    <row r="1976" spans="5:20" x14ac:dyDescent="0.25"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</row>
    <row r="1977" spans="5:20" x14ac:dyDescent="0.25"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</row>
    <row r="1978" spans="5:20" x14ac:dyDescent="0.25"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</row>
    <row r="1979" spans="5:20" x14ac:dyDescent="0.25"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</row>
    <row r="1980" spans="5:20" x14ac:dyDescent="0.25"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</row>
    <row r="1981" spans="5:20" x14ac:dyDescent="0.25"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</row>
    <row r="1982" spans="5:20" x14ac:dyDescent="0.25"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</row>
    <row r="1983" spans="5:20" x14ac:dyDescent="0.25"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</row>
    <row r="1984" spans="5:20" x14ac:dyDescent="0.25"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</row>
    <row r="1985" spans="5:20" x14ac:dyDescent="0.25"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</row>
    <row r="1986" spans="5:20" x14ac:dyDescent="0.25"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</row>
    <row r="1987" spans="5:20" x14ac:dyDescent="0.25"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</row>
    <row r="1988" spans="5:20" x14ac:dyDescent="0.25"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</row>
    <row r="1989" spans="5:20" x14ac:dyDescent="0.25"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</row>
    <row r="1990" spans="5:20" x14ac:dyDescent="0.25"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</row>
    <row r="1991" spans="5:20" x14ac:dyDescent="0.25"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</row>
    <row r="1992" spans="5:20" x14ac:dyDescent="0.25"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</row>
    <row r="1993" spans="5:20" x14ac:dyDescent="0.25"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</row>
    <row r="1994" spans="5:20" x14ac:dyDescent="0.25"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</row>
    <row r="1995" spans="5:20" x14ac:dyDescent="0.25"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</row>
    <row r="1996" spans="5:20" x14ac:dyDescent="0.25"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</row>
    <row r="1997" spans="5:20" x14ac:dyDescent="0.25"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</row>
    <row r="1998" spans="5:20" x14ac:dyDescent="0.25"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</row>
    <row r="1999" spans="5:20" x14ac:dyDescent="0.25"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</row>
    <row r="2000" spans="5:20" x14ac:dyDescent="0.25"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</row>
    <row r="2001" spans="5:20" x14ac:dyDescent="0.25"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</row>
    <row r="2002" spans="5:20" x14ac:dyDescent="0.25"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</row>
    <row r="2003" spans="5:20" x14ac:dyDescent="0.25"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</row>
    <row r="2004" spans="5:20" x14ac:dyDescent="0.25"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</row>
    <row r="2005" spans="5:20" x14ac:dyDescent="0.25"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</row>
    <row r="2006" spans="5:20" x14ac:dyDescent="0.25"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</row>
    <row r="2007" spans="5:20" x14ac:dyDescent="0.25"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</row>
    <row r="2008" spans="5:20" x14ac:dyDescent="0.25"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</row>
    <row r="2009" spans="5:20" x14ac:dyDescent="0.25"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</row>
    <row r="2010" spans="5:20" x14ac:dyDescent="0.25"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</row>
    <row r="2011" spans="5:20" x14ac:dyDescent="0.25"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</row>
    <row r="2012" spans="5:20" x14ac:dyDescent="0.25"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</row>
    <row r="2013" spans="5:20" x14ac:dyDescent="0.25"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</row>
    <row r="2014" spans="5:20" x14ac:dyDescent="0.25"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</row>
    <row r="2015" spans="5:20" x14ac:dyDescent="0.25"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</row>
    <row r="2016" spans="5:20" x14ac:dyDescent="0.25"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</row>
    <row r="2017" spans="5:20" x14ac:dyDescent="0.25"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</row>
    <row r="2018" spans="5:20" x14ac:dyDescent="0.25"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</row>
    <row r="2019" spans="5:20" x14ac:dyDescent="0.25"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</row>
    <row r="2020" spans="5:20" x14ac:dyDescent="0.25"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</row>
    <row r="2021" spans="5:20" x14ac:dyDescent="0.25"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</row>
    <row r="2022" spans="5:20" x14ac:dyDescent="0.25"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</row>
    <row r="2023" spans="5:20" x14ac:dyDescent="0.25"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</row>
    <row r="2024" spans="5:20" x14ac:dyDescent="0.25"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</row>
    <row r="2025" spans="5:20" x14ac:dyDescent="0.25"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</row>
    <row r="2026" spans="5:20" x14ac:dyDescent="0.25"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</row>
    <row r="2027" spans="5:20" x14ac:dyDescent="0.25"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</row>
    <row r="2028" spans="5:20" x14ac:dyDescent="0.25"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</row>
    <row r="2029" spans="5:20" x14ac:dyDescent="0.25"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</row>
    <row r="2030" spans="5:20" x14ac:dyDescent="0.25"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</row>
    <row r="2031" spans="5:20" x14ac:dyDescent="0.25"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</row>
    <row r="2032" spans="5:20" x14ac:dyDescent="0.25"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</row>
    <row r="2033" spans="5:20" x14ac:dyDescent="0.25"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</row>
    <row r="2034" spans="5:20" x14ac:dyDescent="0.25"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</row>
    <row r="2035" spans="5:20" x14ac:dyDescent="0.25"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</row>
    <row r="2036" spans="5:20" x14ac:dyDescent="0.25"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</row>
    <row r="2037" spans="5:20" x14ac:dyDescent="0.25"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</row>
    <row r="2038" spans="5:20" x14ac:dyDescent="0.25"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</row>
    <row r="2039" spans="5:20" x14ac:dyDescent="0.25"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</row>
    <row r="2040" spans="5:20" x14ac:dyDescent="0.25"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</row>
    <row r="2041" spans="5:20" x14ac:dyDescent="0.25"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</row>
    <row r="2042" spans="5:20" x14ac:dyDescent="0.25"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</row>
    <row r="2043" spans="5:20" x14ac:dyDescent="0.25"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</row>
    <row r="2044" spans="5:20" x14ac:dyDescent="0.25"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</row>
    <row r="2045" spans="5:20" x14ac:dyDescent="0.25"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</row>
    <row r="2046" spans="5:20" x14ac:dyDescent="0.25"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</row>
    <row r="2047" spans="5:20" x14ac:dyDescent="0.25"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</row>
    <row r="2048" spans="5:20" x14ac:dyDescent="0.25"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</row>
    <row r="2049" spans="5:20" x14ac:dyDescent="0.25"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</row>
    <row r="2050" spans="5:20" x14ac:dyDescent="0.25"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</row>
    <row r="2051" spans="5:20" x14ac:dyDescent="0.25"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</row>
    <row r="2052" spans="5:20" x14ac:dyDescent="0.25"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</row>
    <row r="2053" spans="5:20" x14ac:dyDescent="0.25"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</row>
    <row r="2054" spans="5:20" x14ac:dyDescent="0.25"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</row>
    <row r="2055" spans="5:20" x14ac:dyDescent="0.25"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</row>
    <row r="2056" spans="5:20" x14ac:dyDescent="0.25"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</row>
    <row r="2057" spans="5:20" x14ac:dyDescent="0.25"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</row>
    <row r="2058" spans="5:20" x14ac:dyDescent="0.25"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</row>
    <row r="2059" spans="5:20" x14ac:dyDescent="0.25"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</row>
    <row r="2060" spans="5:20" x14ac:dyDescent="0.25"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</row>
    <row r="2061" spans="5:20" x14ac:dyDescent="0.25"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</row>
    <row r="2062" spans="5:20" x14ac:dyDescent="0.25"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</row>
    <row r="2063" spans="5:20" x14ac:dyDescent="0.25"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</row>
    <row r="2064" spans="5:20" x14ac:dyDescent="0.25"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</row>
    <row r="2065" spans="5:20" x14ac:dyDescent="0.25"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</row>
    <row r="2066" spans="5:20" x14ac:dyDescent="0.25"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</row>
    <row r="2067" spans="5:20" x14ac:dyDescent="0.25"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</row>
    <row r="2068" spans="5:20" x14ac:dyDescent="0.25"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</row>
    <row r="2069" spans="5:20" x14ac:dyDescent="0.25"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</row>
    <row r="2070" spans="5:20" x14ac:dyDescent="0.25"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</row>
    <row r="2071" spans="5:20" x14ac:dyDescent="0.25"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</row>
    <row r="2072" spans="5:20" x14ac:dyDescent="0.25"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</row>
    <row r="2073" spans="5:20" x14ac:dyDescent="0.25"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</row>
    <row r="2074" spans="5:20" x14ac:dyDescent="0.25"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</row>
    <row r="2075" spans="5:20" x14ac:dyDescent="0.25"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</row>
    <row r="2076" spans="5:20" x14ac:dyDescent="0.25"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</row>
    <row r="2077" spans="5:20" x14ac:dyDescent="0.25"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</row>
    <row r="2078" spans="5:20" x14ac:dyDescent="0.25"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</row>
    <row r="2079" spans="5:20" x14ac:dyDescent="0.25"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</row>
    <row r="2080" spans="5:20" x14ac:dyDescent="0.25"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</row>
    <row r="2081" spans="5:20" x14ac:dyDescent="0.25"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</row>
    <row r="2082" spans="5:20" x14ac:dyDescent="0.25"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</row>
    <row r="2083" spans="5:20" x14ac:dyDescent="0.25"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</row>
    <row r="2084" spans="5:20" x14ac:dyDescent="0.25"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</row>
    <row r="2085" spans="5:20" x14ac:dyDescent="0.25"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</row>
    <row r="2086" spans="5:20" x14ac:dyDescent="0.25"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</row>
    <row r="2087" spans="5:20" x14ac:dyDescent="0.25"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</row>
    <row r="2088" spans="5:20" x14ac:dyDescent="0.25"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</row>
    <row r="2089" spans="5:20" x14ac:dyDescent="0.25"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</row>
    <row r="2090" spans="5:20" x14ac:dyDescent="0.25"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</row>
    <row r="2091" spans="5:20" x14ac:dyDescent="0.25"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</row>
    <row r="2092" spans="5:20" x14ac:dyDescent="0.25"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</row>
    <row r="2093" spans="5:20" x14ac:dyDescent="0.25"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</row>
    <row r="2094" spans="5:20" x14ac:dyDescent="0.25"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</row>
    <row r="2095" spans="5:20" x14ac:dyDescent="0.25"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</row>
    <row r="2096" spans="5:20" x14ac:dyDescent="0.25"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</row>
    <row r="2097" spans="5:20" x14ac:dyDescent="0.25"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</row>
    <row r="2098" spans="5:20" x14ac:dyDescent="0.25"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</row>
    <row r="2099" spans="5:20" x14ac:dyDescent="0.25"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</row>
    <row r="2100" spans="5:20" x14ac:dyDescent="0.25"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</row>
    <row r="2101" spans="5:20" x14ac:dyDescent="0.25"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</row>
    <row r="2102" spans="5:20" x14ac:dyDescent="0.25"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</row>
    <row r="2103" spans="5:20" x14ac:dyDescent="0.25"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</row>
    <row r="2104" spans="5:20" x14ac:dyDescent="0.25"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</row>
    <row r="2105" spans="5:20" x14ac:dyDescent="0.25"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</row>
    <row r="2106" spans="5:20" x14ac:dyDescent="0.25"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</row>
    <row r="2107" spans="5:20" x14ac:dyDescent="0.25"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</row>
    <row r="2108" spans="5:20" x14ac:dyDescent="0.25"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</row>
    <row r="2109" spans="5:20" x14ac:dyDescent="0.25"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</row>
    <row r="2110" spans="5:20" x14ac:dyDescent="0.25"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</row>
    <row r="2111" spans="5:20" x14ac:dyDescent="0.25"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</row>
    <row r="2112" spans="5:20" x14ac:dyDescent="0.25"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</row>
    <row r="2113" spans="5:20" x14ac:dyDescent="0.25"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</row>
    <row r="2114" spans="5:20" x14ac:dyDescent="0.25"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</row>
    <row r="2115" spans="5:20" x14ac:dyDescent="0.25"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</row>
    <row r="2116" spans="5:20" x14ac:dyDescent="0.25"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</row>
    <row r="2117" spans="5:20" x14ac:dyDescent="0.25"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</row>
    <row r="2118" spans="5:20" x14ac:dyDescent="0.25"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</row>
    <row r="2119" spans="5:20" x14ac:dyDescent="0.25"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</row>
    <row r="2120" spans="5:20" x14ac:dyDescent="0.25"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</row>
    <row r="2121" spans="5:20" x14ac:dyDescent="0.25"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</row>
    <row r="2122" spans="5:20" x14ac:dyDescent="0.25"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</row>
    <row r="2123" spans="5:20" x14ac:dyDescent="0.25"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</row>
    <row r="2124" spans="5:20" x14ac:dyDescent="0.25"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</row>
    <row r="2125" spans="5:20" x14ac:dyDescent="0.25"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</row>
    <row r="2126" spans="5:20" x14ac:dyDescent="0.25"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</row>
    <row r="2127" spans="5:20" x14ac:dyDescent="0.25"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</row>
    <row r="2128" spans="5:20" x14ac:dyDescent="0.25"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</row>
    <row r="2129" spans="5:20" x14ac:dyDescent="0.25"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</row>
    <row r="2130" spans="5:20" x14ac:dyDescent="0.25"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</row>
    <row r="2131" spans="5:20" x14ac:dyDescent="0.25"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</row>
    <row r="2132" spans="5:20" x14ac:dyDescent="0.25"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</row>
    <row r="2133" spans="5:20" x14ac:dyDescent="0.25"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</row>
    <row r="2134" spans="5:20" x14ac:dyDescent="0.25"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</row>
    <row r="2135" spans="5:20" x14ac:dyDescent="0.25"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</row>
    <row r="2136" spans="5:20" x14ac:dyDescent="0.25"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</row>
    <row r="2137" spans="5:20" x14ac:dyDescent="0.25"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</row>
    <row r="2138" spans="5:20" x14ac:dyDescent="0.25"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</row>
    <row r="2139" spans="5:20" x14ac:dyDescent="0.25"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</row>
    <row r="2140" spans="5:20" x14ac:dyDescent="0.25"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</row>
    <row r="2141" spans="5:20" x14ac:dyDescent="0.25"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</row>
    <row r="2142" spans="5:20" x14ac:dyDescent="0.25"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</row>
    <row r="2143" spans="5:20" x14ac:dyDescent="0.25"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</row>
    <row r="2144" spans="5:20" x14ac:dyDescent="0.25"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</row>
    <row r="2145" spans="5:20" x14ac:dyDescent="0.25"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</row>
    <row r="2146" spans="5:20" x14ac:dyDescent="0.25"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</row>
    <row r="2147" spans="5:20" x14ac:dyDescent="0.25"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</row>
    <row r="2148" spans="5:20" x14ac:dyDescent="0.25"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</row>
    <row r="2149" spans="5:20" x14ac:dyDescent="0.25"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</row>
    <row r="2150" spans="5:20" x14ac:dyDescent="0.25"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</row>
    <row r="2151" spans="5:20" x14ac:dyDescent="0.25"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</row>
    <row r="2152" spans="5:20" x14ac:dyDescent="0.25"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</row>
    <row r="2153" spans="5:20" x14ac:dyDescent="0.25"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</row>
    <row r="2154" spans="5:20" x14ac:dyDescent="0.25"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</row>
    <row r="2155" spans="5:20" x14ac:dyDescent="0.25"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</row>
    <row r="2156" spans="5:20" x14ac:dyDescent="0.25"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</row>
    <row r="2157" spans="5:20" x14ac:dyDescent="0.25"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</row>
    <row r="2158" spans="5:20" x14ac:dyDescent="0.25"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</row>
    <row r="2159" spans="5:20" x14ac:dyDescent="0.25"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</row>
    <row r="2160" spans="5:20" x14ac:dyDescent="0.25"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</row>
    <row r="2161" spans="5:20" x14ac:dyDescent="0.25"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</row>
    <row r="2162" spans="5:20" x14ac:dyDescent="0.25"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</row>
    <row r="2163" spans="5:20" x14ac:dyDescent="0.25"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</row>
    <row r="2164" spans="5:20" x14ac:dyDescent="0.25"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</row>
    <row r="2165" spans="5:20" x14ac:dyDescent="0.25"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</row>
    <row r="2166" spans="5:20" x14ac:dyDescent="0.25"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</row>
    <row r="2167" spans="5:20" x14ac:dyDescent="0.25"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</row>
    <row r="2168" spans="5:20" x14ac:dyDescent="0.25"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</row>
    <row r="2169" spans="5:20" x14ac:dyDescent="0.25"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</row>
    <row r="2170" spans="5:20" x14ac:dyDescent="0.25"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</row>
    <row r="2171" spans="5:20" x14ac:dyDescent="0.25"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</row>
    <row r="2172" spans="5:20" x14ac:dyDescent="0.25"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</row>
    <row r="2173" spans="5:20" x14ac:dyDescent="0.25"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</row>
    <row r="2174" spans="5:20" x14ac:dyDescent="0.25"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</row>
    <row r="2175" spans="5:20" x14ac:dyDescent="0.25"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</row>
    <row r="2176" spans="5:20" x14ac:dyDescent="0.25"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</row>
    <row r="2177" spans="5:20" x14ac:dyDescent="0.25"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</row>
    <row r="2178" spans="5:20" x14ac:dyDescent="0.25"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</row>
    <row r="2179" spans="5:20" x14ac:dyDescent="0.25"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</row>
    <row r="2180" spans="5:20" x14ac:dyDescent="0.25"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</row>
    <row r="2181" spans="5:20" x14ac:dyDescent="0.25"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</row>
    <row r="2182" spans="5:20" x14ac:dyDescent="0.25"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</row>
    <row r="2183" spans="5:20" x14ac:dyDescent="0.25"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</row>
    <row r="2184" spans="5:20" x14ac:dyDescent="0.25"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</row>
    <row r="2185" spans="5:20" x14ac:dyDescent="0.25"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</row>
    <row r="2186" spans="5:20" x14ac:dyDescent="0.25"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</row>
    <row r="2187" spans="5:20" x14ac:dyDescent="0.25"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</row>
    <row r="2188" spans="5:20" x14ac:dyDescent="0.25"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</row>
    <row r="2189" spans="5:20" x14ac:dyDescent="0.25"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</row>
    <row r="2190" spans="5:20" x14ac:dyDescent="0.25"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</row>
    <row r="2191" spans="5:20" x14ac:dyDescent="0.25"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</row>
    <row r="2192" spans="5:20" x14ac:dyDescent="0.25"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</row>
    <row r="2193" spans="5:20" x14ac:dyDescent="0.25"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</row>
    <row r="2194" spans="5:20" x14ac:dyDescent="0.25"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</row>
    <row r="2195" spans="5:20" x14ac:dyDescent="0.25"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</row>
    <row r="2196" spans="5:20" x14ac:dyDescent="0.25"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</row>
    <row r="2197" spans="5:20" x14ac:dyDescent="0.25"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</row>
    <row r="2198" spans="5:20" x14ac:dyDescent="0.25"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</row>
    <row r="2199" spans="5:20" x14ac:dyDescent="0.25"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</row>
    <row r="2200" spans="5:20" x14ac:dyDescent="0.25"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</row>
    <row r="2201" spans="5:20" x14ac:dyDescent="0.25"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</row>
    <row r="2202" spans="5:20" x14ac:dyDescent="0.25"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</row>
    <row r="2203" spans="5:20" x14ac:dyDescent="0.25"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</row>
    <row r="2204" spans="5:20" x14ac:dyDescent="0.25"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</row>
    <row r="2205" spans="5:20" x14ac:dyDescent="0.25"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</row>
    <row r="2206" spans="5:20" x14ac:dyDescent="0.25"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</row>
    <row r="2207" spans="5:20" x14ac:dyDescent="0.25"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</row>
    <row r="2208" spans="5:20" x14ac:dyDescent="0.25"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</row>
    <row r="2209" spans="5:20" x14ac:dyDescent="0.25"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</row>
    <row r="2210" spans="5:20" x14ac:dyDescent="0.25"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</row>
    <row r="2211" spans="5:20" x14ac:dyDescent="0.25"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</row>
    <row r="2212" spans="5:20" x14ac:dyDescent="0.25"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</row>
    <row r="2213" spans="5:20" x14ac:dyDescent="0.25"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</row>
    <row r="2214" spans="5:20" x14ac:dyDescent="0.25"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</row>
    <row r="2215" spans="5:20" x14ac:dyDescent="0.25"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</row>
    <row r="2216" spans="5:20" x14ac:dyDescent="0.25"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</row>
    <row r="2217" spans="5:20" x14ac:dyDescent="0.25"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</row>
    <row r="2218" spans="5:20" x14ac:dyDescent="0.25"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</row>
    <row r="2219" spans="5:20" x14ac:dyDescent="0.25"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</row>
    <row r="2220" spans="5:20" x14ac:dyDescent="0.25"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</row>
    <row r="2221" spans="5:20" x14ac:dyDescent="0.25"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</row>
    <row r="2222" spans="5:20" x14ac:dyDescent="0.25"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</row>
    <row r="2223" spans="5:20" x14ac:dyDescent="0.25"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</row>
    <row r="2224" spans="5:20" x14ac:dyDescent="0.25"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</row>
    <row r="2225" spans="5:20" x14ac:dyDescent="0.25"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</row>
    <row r="2226" spans="5:20" x14ac:dyDescent="0.25"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</row>
    <row r="2227" spans="5:20" x14ac:dyDescent="0.25"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</row>
    <row r="2228" spans="5:20" x14ac:dyDescent="0.25"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</row>
    <row r="2229" spans="5:20" x14ac:dyDescent="0.25"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</row>
    <row r="2230" spans="5:20" x14ac:dyDescent="0.25"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</row>
    <row r="2231" spans="5:20" x14ac:dyDescent="0.25"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</row>
    <row r="2232" spans="5:20" x14ac:dyDescent="0.25"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</row>
    <row r="2233" spans="5:20" x14ac:dyDescent="0.25"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</row>
    <row r="2234" spans="5:20" x14ac:dyDescent="0.25"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</row>
    <row r="2235" spans="5:20" x14ac:dyDescent="0.25"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</row>
    <row r="2236" spans="5:20" x14ac:dyDescent="0.25"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</row>
    <row r="2237" spans="5:20" x14ac:dyDescent="0.25"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</row>
    <row r="2238" spans="5:20" x14ac:dyDescent="0.25"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</row>
    <row r="2239" spans="5:20" x14ac:dyDescent="0.25"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</row>
    <row r="2240" spans="5:20" x14ac:dyDescent="0.25"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</row>
    <row r="2241" spans="5:20" x14ac:dyDescent="0.25"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</row>
    <row r="2242" spans="5:20" x14ac:dyDescent="0.25"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</row>
    <row r="2243" spans="5:20" x14ac:dyDescent="0.25"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</row>
    <row r="2244" spans="5:20" x14ac:dyDescent="0.25"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</row>
    <row r="2245" spans="5:20" x14ac:dyDescent="0.25"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</row>
    <row r="2246" spans="5:20" x14ac:dyDescent="0.25"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</row>
    <row r="2247" spans="5:20" x14ac:dyDescent="0.25"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</row>
    <row r="2248" spans="5:20" x14ac:dyDescent="0.25"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</row>
    <row r="2249" spans="5:20" x14ac:dyDescent="0.25"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</row>
    <row r="2250" spans="5:20" x14ac:dyDescent="0.25"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</row>
    <row r="2251" spans="5:20" x14ac:dyDescent="0.25"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</row>
    <row r="2252" spans="5:20" x14ac:dyDescent="0.25"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</row>
    <row r="2253" spans="5:20" x14ac:dyDescent="0.25"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</row>
    <row r="2254" spans="5:20" x14ac:dyDescent="0.25"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</row>
    <row r="2255" spans="5:20" x14ac:dyDescent="0.25"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</row>
    <row r="2256" spans="5:20" x14ac:dyDescent="0.25"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</row>
    <row r="2257" spans="5:20" x14ac:dyDescent="0.25"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</row>
    <row r="2258" spans="5:20" x14ac:dyDescent="0.25"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</row>
    <row r="2259" spans="5:20" x14ac:dyDescent="0.25"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</row>
    <row r="2260" spans="5:20" x14ac:dyDescent="0.25"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</row>
    <row r="2261" spans="5:20" x14ac:dyDescent="0.25"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</row>
    <row r="2262" spans="5:20" x14ac:dyDescent="0.25"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</row>
    <row r="2263" spans="5:20" x14ac:dyDescent="0.25"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</row>
    <row r="2264" spans="5:20" x14ac:dyDescent="0.25"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</row>
    <row r="2265" spans="5:20" x14ac:dyDescent="0.25"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</row>
    <row r="2266" spans="5:20" x14ac:dyDescent="0.25"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</row>
    <row r="2267" spans="5:20" x14ac:dyDescent="0.25"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</row>
    <row r="2268" spans="5:20" x14ac:dyDescent="0.25"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</row>
    <row r="2269" spans="5:20" x14ac:dyDescent="0.25"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</row>
    <row r="2270" spans="5:20" x14ac:dyDescent="0.25"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</row>
    <row r="2271" spans="5:20" x14ac:dyDescent="0.25"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</row>
    <row r="2272" spans="5:20" x14ac:dyDescent="0.25"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</row>
    <row r="2273" spans="5:20" x14ac:dyDescent="0.25"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</row>
    <row r="2274" spans="5:20" x14ac:dyDescent="0.25"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</row>
    <row r="2275" spans="5:20" x14ac:dyDescent="0.25"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</row>
    <row r="2276" spans="5:20" x14ac:dyDescent="0.25"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</row>
    <row r="2277" spans="5:20" x14ac:dyDescent="0.25"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</row>
    <row r="2278" spans="5:20" x14ac:dyDescent="0.25"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</row>
    <row r="2279" spans="5:20" x14ac:dyDescent="0.25"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</row>
    <row r="2280" spans="5:20" x14ac:dyDescent="0.25"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</row>
    <row r="2281" spans="5:20" x14ac:dyDescent="0.25"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</row>
    <row r="2282" spans="5:20" x14ac:dyDescent="0.25"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</row>
    <row r="2283" spans="5:20" x14ac:dyDescent="0.25"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</row>
    <row r="2284" spans="5:20" x14ac:dyDescent="0.25"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</row>
    <row r="2285" spans="5:20" x14ac:dyDescent="0.25"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</row>
    <row r="2286" spans="5:20" x14ac:dyDescent="0.25"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</row>
    <row r="2287" spans="5:20" x14ac:dyDescent="0.25"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</row>
    <row r="2288" spans="5:20" x14ac:dyDescent="0.25"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</row>
    <row r="2289" spans="5:20" x14ac:dyDescent="0.25"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</row>
    <row r="2290" spans="5:20" x14ac:dyDescent="0.25"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</row>
    <row r="2291" spans="5:20" x14ac:dyDescent="0.25"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</row>
    <row r="2292" spans="5:20" x14ac:dyDescent="0.25"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</row>
    <row r="2293" spans="5:20" x14ac:dyDescent="0.25"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</row>
    <row r="2294" spans="5:20" x14ac:dyDescent="0.25"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</row>
    <row r="2295" spans="5:20" x14ac:dyDescent="0.25"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</row>
    <row r="2296" spans="5:20" x14ac:dyDescent="0.25"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</row>
    <row r="2297" spans="5:20" x14ac:dyDescent="0.25"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</row>
    <row r="2298" spans="5:20" x14ac:dyDescent="0.25"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</row>
    <row r="2299" spans="5:20" x14ac:dyDescent="0.25"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</row>
    <row r="2300" spans="5:20" x14ac:dyDescent="0.25"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</row>
    <row r="2301" spans="5:20" x14ac:dyDescent="0.25"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</row>
    <row r="2302" spans="5:20" x14ac:dyDescent="0.25"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</row>
    <row r="2303" spans="5:20" x14ac:dyDescent="0.25"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</row>
    <row r="2304" spans="5:20" x14ac:dyDescent="0.25"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</row>
    <row r="2305" spans="5:20" x14ac:dyDescent="0.25"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</row>
    <row r="2306" spans="5:20" x14ac:dyDescent="0.25"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</row>
    <row r="2307" spans="5:20" x14ac:dyDescent="0.25"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</row>
    <row r="2308" spans="5:20" x14ac:dyDescent="0.25"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</row>
    <row r="2309" spans="5:20" x14ac:dyDescent="0.25"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</row>
    <row r="2310" spans="5:20" x14ac:dyDescent="0.25"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</row>
    <row r="2311" spans="5:20" x14ac:dyDescent="0.25"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</row>
    <row r="2312" spans="5:20" x14ac:dyDescent="0.25"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</row>
    <row r="2313" spans="5:20" x14ac:dyDescent="0.25"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</row>
    <row r="2314" spans="5:20" x14ac:dyDescent="0.25"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</row>
    <row r="2315" spans="5:20" x14ac:dyDescent="0.25"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</row>
    <row r="2316" spans="5:20" x14ac:dyDescent="0.25"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</row>
    <row r="2317" spans="5:20" x14ac:dyDescent="0.25"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</row>
    <row r="2318" spans="5:20" x14ac:dyDescent="0.25"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</row>
    <row r="2319" spans="5:20" x14ac:dyDescent="0.25"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</row>
    <row r="2320" spans="5:20" x14ac:dyDescent="0.25"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</row>
    <row r="2321" spans="5:20" x14ac:dyDescent="0.25"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</row>
    <row r="2322" spans="5:20" x14ac:dyDescent="0.25"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</row>
    <row r="2323" spans="5:20" x14ac:dyDescent="0.25"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</row>
    <row r="2324" spans="5:20" x14ac:dyDescent="0.25"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</row>
    <row r="2325" spans="5:20" x14ac:dyDescent="0.25"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</row>
    <row r="2326" spans="5:20" x14ac:dyDescent="0.25"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</row>
    <row r="2327" spans="5:20" x14ac:dyDescent="0.25"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</row>
    <row r="2328" spans="5:20" x14ac:dyDescent="0.25"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</row>
    <row r="2329" spans="5:20" x14ac:dyDescent="0.25"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</row>
    <row r="2330" spans="5:20" x14ac:dyDescent="0.25"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</row>
    <row r="2331" spans="5:20" x14ac:dyDescent="0.25"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</row>
    <row r="2332" spans="5:20" x14ac:dyDescent="0.25"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</row>
    <row r="2333" spans="5:20" x14ac:dyDescent="0.25"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</row>
    <row r="2334" spans="5:20" x14ac:dyDescent="0.25"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</row>
    <row r="2335" spans="5:20" x14ac:dyDescent="0.25"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</row>
    <row r="2336" spans="5:20" x14ac:dyDescent="0.25"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</row>
    <row r="2337" spans="5:20" x14ac:dyDescent="0.25"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</row>
    <row r="2338" spans="5:20" x14ac:dyDescent="0.25"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</row>
    <row r="2339" spans="5:20" x14ac:dyDescent="0.25"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</row>
    <row r="2340" spans="5:20" x14ac:dyDescent="0.25"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</row>
    <row r="2341" spans="5:20" x14ac:dyDescent="0.25"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</row>
    <row r="2342" spans="5:20" x14ac:dyDescent="0.25"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</row>
    <row r="2343" spans="5:20" x14ac:dyDescent="0.25"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</row>
    <row r="2344" spans="5:20" x14ac:dyDescent="0.25"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</row>
    <row r="2345" spans="5:20" x14ac:dyDescent="0.25"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</row>
    <row r="2346" spans="5:20" x14ac:dyDescent="0.25"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</row>
    <row r="2347" spans="5:20" x14ac:dyDescent="0.25"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</row>
    <row r="2348" spans="5:20" x14ac:dyDescent="0.25"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</row>
    <row r="2349" spans="5:20" x14ac:dyDescent="0.25"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</row>
    <row r="2350" spans="5:20" x14ac:dyDescent="0.25"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</row>
    <row r="2351" spans="5:20" x14ac:dyDescent="0.25"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</row>
    <row r="2352" spans="5:20" x14ac:dyDescent="0.25"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</row>
    <row r="2353" spans="5:20" x14ac:dyDescent="0.25"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</row>
    <row r="2354" spans="5:20" x14ac:dyDescent="0.25"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</row>
    <row r="2355" spans="5:20" x14ac:dyDescent="0.25"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</row>
    <row r="2356" spans="5:20" x14ac:dyDescent="0.25"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</row>
    <row r="2357" spans="5:20" x14ac:dyDescent="0.25"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</row>
    <row r="2358" spans="5:20" x14ac:dyDescent="0.25"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</row>
    <row r="2359" spans="5:20" x14ac:dyDescent="0.25"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</row>
    <row r="2360" spans="5:20" x14ac:dyDescent="0.25"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</row>
    <row r="2361" spans="5:20" x14ac:dyDescent="0.25"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</row>
    <row r="2362" spans="5:20" x14ac:dyDescent="0.25"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</row>
    <row r="2363" spans="5:20" x14ac:dyDescent="0.25"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</row>
    <row r="2364" spans="5:20" x14ac:dyDescent="0.25"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</row>
    <row r="2365" spans="5:20" x14ac:dyDescent="0.25"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</row>
    <row r="2366" spans="5:20" x14ac:dyDescent="0.25"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</row>
    <row r="2367" spans="5:20" x14ac:dyDescent="0.25"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</row>
    <row r="2368" spans="5:20" x14ac:dyDescent="0.25"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</row>
    <row r="2369" spans="5:20" x14ac:dyDescent="0.25"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</row>
    <row r="2370" spans="5:20" x14ac:dyDescent="0.25"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</row>
    <row r="2371" spans="5:20" x14ac:dyDescent="0.25"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</row>
    <row r="2372" spans="5:20" x14ac:dyDescent="0.25"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</row>
    <row r="2373" spans="5:20" x14ac:dyDescent="0.25"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</row>
    <row r="2374" spans="5:20" x14ac:dyDescent="0.25"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</row>
    <row r="2375" spans="5:20" x14ac:dyDescent="0.25"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</row>
    <row r="2376" spans="5:20" x14ac:dyDescent="0.25"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</row>
    <row r="2377" spans="5:20" x14ac:dyDescent="0.25"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</row>
    <row r="2378" spans="5:20" x14ac:dyDescent="0.25"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</row>
    <row r="2379" spans="5:20" x14ac:dyDescent="0.25"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</row>
    <row r="2380" spans="5:20" x14ac:dyDescent="0.25"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</row>
    <row r="2381" spans="5:20" x14ac:dyDescent="0.25"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</row>
    <row r="2382" spans="5:20" x14ac:dyDescent="0.25"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</row>
    <row r="2383" spans="5:20" x14ac:dyDescent="0.25"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</row>
    <row r="2384" spans="5:20" x14ac:dyDescent="0.25"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</row>
    <row r="2385" spans="5:20" x14ac:dyDescent="0.25"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</row>
    <row r="2386" spans="5:20" x14ac:dyDescent="0.25"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</row>
    <row r="2387" spans="5:20" x14ac:dyDescent="0.25"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</row>
    <row r="2388" spans="5:20" x14ac:dyDescent="0.25"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</row>
    <row r="2389" spans="5:20" x14ac:dyDescent="0.25"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</row>
    <row r="2390" spans="5:20" x14ac:dyDescent="0.25"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</row>
    <row r="2391" spans="5:20" x14ac:dyDescent="0.25"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</row>
    <row r="2392" spans="5:20" x14ac:dyDescent="0.25"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</row>
    <row r="2393" spans="5:20" x14ac:dyDescent="0.25"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</row>
    <row r="2394" spans="5:20" x14ac:dyDescent="0.25"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</row>
    <row r="2395" spans="5:20" x14ac:dyDescent="0.25"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</row>
    <row r="2396" spans="5:20" x14ac:dyDescent="0.25"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</row>
    <row r="2397" spans="5:20" x14ac:dyDescent="0.25"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</row>
    <row r="2398" spans="5:20" x14ac:dyDescent="0.25"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</row>
    <row r="2399" spans="5:20" x14ac:dyDescent="0.25"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</row>
    <row r="2400" spans="5:20" x14ac:dyDescent="0.25"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</row>
    <row r="2401" spans="5:20" x14ac:dyDescent="0.25"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</row>
    <row r="2402" spans="5:20" x14ac:dyDescent="0.25"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</row>
    <row r="2403" spans="5:20" x14ac:dyDescent="0.25"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</row>
    <row r="2404" spans="5:20" x14ac:dyDescent="0.25"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</row>
    <row r="2405" spans="5:20" x14ac:dyDescent="0.25"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</row>
    <row r="2406" spans="5:20" x14ac:dyDescent="0.25"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</row>
    <row r="2407" spans="5:20" x14ac:dyDescent="0.25"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</row>
    <row r="2408" spans="5:20" x14ac:dyDescent="0.25"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</row>
    <row r="2409" spans="5:20" x14ac:dyDescent="0.25"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</row>
    <row r="2410" spans="5:20" x14ac:dyDescent="0.25"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</row>
    <row r="2411" spans="5:20" x14ac:dyDescent="0.25"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</row>
    <row r="2412" spans="5:20" x14ac:dyDescent="0.25"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</row>
    <row r="2413" spans="5:20" x14ac:dyDescent="0.25"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</row>
    <row r="2414" spans="5:20" x14ac:dyDescent="0.25"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</row>
    <row r="2415" spans="5:20" x14ac:dyDescent="0.25"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</row>
    <row r="2416" spans="5:20" x14ac:dyDescent="0.25"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</row>
    <row r="2417" spans="5:20" x14ac:dyDescent="0.25"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</row>
    <row r="2418" spans="5:20" x14ac:dyDescent="0.25"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</row>
    <row r="2419" spans="5:20" x14ac:dyDescent="0.25"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</row>
    <row r="2420" spans="5:20" x14ac:dyDescent="0.25"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</row>
    <row r="2421" spans="5:20" x14ac:dyDescent="0.25"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</row>
    <row r="2422" spans="5:20" x14ac:dyDescent="0.25"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</row>
    <row r="2423" spans="5:20" x14ac:dyDescent="0.25"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</row>
    <row r="2424" spans="5:20" x14ac:dyDescent="0.25"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</row>
    <row r="2425" spans="5:20" x14ac:dyDescent="0.25"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</row>
    <row r="2426" spans="5:20" x14ac:dyDescent="0.25"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</row>
    <row r="2427" spans="5:20" x14ac:dyDescent="0.25"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</row>
    <row r="2428" spans="5:20" x14ac:dyDescent="0.25"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</row>
    <row r="2429" spans="5:20" x14ac:dyDescent="0.25"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</row>
    <row r="2430" spans="5:20" x14ac:dyDescent="0.25"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</row>
    <row r="2431" spans="5:20" x14ac:dyDescent="0.25"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</row>
    <row r="2432" spans="5:20" x14ac:dyDescent="0.25"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</row>
    <row r="2433" spans="5:20" x14ac:dyDescent="0.25"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</row>
    <row r="2434" spans="5:20" x14ac:dyDescent="0.25"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</row>
    <row r="2435" spans="5:20" x14ac:dyDescent="0.25"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</row>
    <row r="2436" spans="5:20" x14ac:dyDescent="0.25"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</row>
    <row r="2437" spans="5:20" x14ac:dyDescent="0.25"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</row>
    <row r="2438" spans="5:20" x14ac:dyDescent="0.25"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</row>
    <row r="2439" spans="5:20" x14ac:dyDescent="0.25"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</row>
    <row r="2440" spans="5:20" x14ac:dyDescent="0.25"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</row>
    <row r="2441" spans="5:20" x14ac:dyDescent="0.25"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</row>
    <row r="2442" spans="5:20" x14ac:dyDescent="0.25"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</row>
    <row r="2443" spans="5:20" x14ac:dyDescent="0.25"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</row>
    <row r="2444" spans="5:20" x14ac:dyDescent="0.25"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</row>
    <row r="2445" spans="5:20" x14ac:dyDescent="0.25"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</row>
    <row r="2446" spans="5:20" x14ac:dyDescent="0.25"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</row>
    <row r="2447" spans="5:20" x14ac:dyDescent="0.25"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</row>
    <row r="2448" spans="5:20" x14ac:dyDescent="0.25"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</row>
    <row r="2449" spans="5:20" x14ac:dyDescent="0.25"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</row>
    <row r="2450" spans="5:20" x14ac:dyDescent="0.25"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</row>
    <row r="2451" spans="5:20" x14ac:dyDescent="0.25"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</row>
    <row r="2452" spans="5:20" x14ac:dyDescent="0.25"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</row>
    <row r="2453" spans="5:20" x14ac:dyDescent="0.25"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</row>
    <row r="2454" spans="5:20" x14ac:dyDescent="0.25"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</row>
    <row r="2455" spans="5:20" x14ac:dyDescent="0.25"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</row>
    <row r="2456" spans="5:20" x14ac:dyDescent="0.25"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</row>
    <row r="2457" spans="5:20" x14ac:dyDescent="0.25"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</row>
    <row r="2458" spans="5:20" x14ac:dyDescent="0.25"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</row>
    <row r="2459" spans="5:20" x14ac:dyDescent="0.25"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</row>
    <row r="2460" spans="5:20" x14ac:dyDescent="0.25"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</row>
    <row r="2461" spans="5:20" x14ac:dyDescent="0.25"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</row>
    <row r="2462" spans="5:20" x14ac:dyDescent="0.25"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</row>
    <row r="2463" spans="5:20" x14ac:dyDescent="0.25"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</row>
    <row r="2464" spans="5:20" x14ac:dyDescent="0.25"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</row>
    <row r="2465" spans="5:20" x14ac:dyDescent="0.25"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</row>
    <row r="2466" spans="5:20" x14ac:dyDescent="0.25"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</row>
    <row r="2467" spans="5:20" x14ac:dyDescent="0.25"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</row>
    <row r="2468" spans="5:20" x14ac:dyDescent="0.25"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</row>
    <row r="2469" spans="5:20" x14ac:dyDescent="0.25"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</row>
    <row r="2470" spans="5:20" x14ac:dyDescent="0.25"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</row>
    <row r="2471" spans="5:20" x14ac:dyDescent="0.25"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</row>
    <row r="2472" spans="5:20" x14ac:dyDescent="0.25"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</row>
    <row r="2473" spans="5:20" x14ac:dyDescent="0.25"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</row>
    <row r="2474" spans="5:20" x14ac:dyDescent="0.25"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</row>
    <row r="2475" spans="5:20" x14ac:dyDescent="0.25"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</row>
    <row r="2476" spans="5:20" x14ac:dyDescent="0.25"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</row>
    <row r="2477" spans="5:20" x14ac:dyDescent="0.25"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</row>
    <row r="2478" spans="5:20" x14ac:dyDescent="0.25"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</row>
    <row r="2479" spans="5:20" x14ac:dyDescent="0.25"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</row>
    <row r="2480" spans="5:20" x14ac:dyDescent="0.25"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</row>
    <row r="2481" spans="5:20" x14ac:dyDescent="0.25"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</row>
    <row r="2482" spans="5:20" x14ac:dyDescent="0.25"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</row>
    <row r="2483" spans="5:20" x14ac:dyDescent="0.25"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</row>
    <row r="2484" spans="5:20" x14ac:dyDescent="0.25"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</row>
    <row r="2485" spans="5:20" x14ac:dyDescent="0.25"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</row>
    <row r="2486" spans="5:20" x14ac:dyDescent="0.25"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</row>
    <row r="2487" spans="5:20" x14ac:dyDescent="0.25"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</row>
    <row r="2488" spans="5:20" x14ac:dyDescent="0.25"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</row>
    <row r="2489" spans="5:20" x14ac:dyDescent="0.25"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</row>
    <row r="2490" spans="5:20" x14ac:dyDescent="0.25"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</row>
    <row r="2491" spans="5:20" x14ac:dyDescent="0.25"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</row>
    <row r="2492" spans="5:20" x14ac:dyDescent="0.25"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</row>
    <row r="2493" spans="5:20" x14ac:dyDescent="0.25"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</row>
    <row r="2494" spans="5:20" x14ac:dyDescent="0.25"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</row>
    <row r="2495" spans="5:20" x14ac:dyDescent="0.25"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</row>
    <row r="2496" spans="5:20" x14ac:dyDescent="0.25"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</row>
    <row r="2497" spans="5:20" x14ac:dyDescent="0.25"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</row>
    <row r="2498" spans="5:20" x14ac:dyDescent="0.25"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</row>
    <row r="2499" spans="5:20" x14ac:dyDescent="0.25"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</row>
    <row r="2500" spans="5:20" x14ac:dyDescent="0.25"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</row>
    <row r="2501" spans="5:20" x14ac:dyDescent="0.25"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</row>
    <row r="2502" spans="5:20" x14ac:dyDescent="0.25"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</row>
    <row r="2503" spans="5:20" x14ac:dyDescent="0.25"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</row>
    <row r="2504" spans="5:20" x14ac:dyDescent="0.25"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</row>
    <row r="2505" spans="5:20" x14ac:dyDescent="0.25"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</row>
    <row r="2506" spans="5:20" x14ac:dyDescent="0.25"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</row>
    <row r="2507" spans="5:20" x14ac:dyDescent="0.25"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</row>
    <row r="2508" spans="5:20" x14ac:dyDescent="0.25"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</row>
    <row r="2509" spans="5:20" x14ac:dyDescent="0.25"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</row>
    <row r="2510" spans="5:20" x14ac:dyDescent="0.25"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</row>
    <row r="2511" spans="5:20" x14ac:dyDescent="0.25"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</row>
    <row r="2512" spans="5:20" x14ac:dyDescent="0.25"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</row>
    <row r="2513" spans="5:20" x14ac:dyDescent="0.25"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</row>
    <row r="2514" spans="5:20" x14ac:dyDescent="0.25"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</row>
    <row r="2515" spans="5:20" x14ac:dyDescent="0.25"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</row>
    <row r="2516" spans="5:20" x14ac:dyDescent="0.25"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</row>
    <row r="2517" spans="5:20" x14ac:dyDescent="0.25"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</row>
    <row r="2518" spans="5:20" x14ac:dyDescent="0.25"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</row>
    <row r="2519" spans="5:20" x14ac:dyDescent="0.25"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</row>
    <row r="2520" spans="5:20" x14ac:dyDescent="0.25"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</row>
    <row r="2521" spans="5:20" x14ac:dyDescent="0.25"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</row>
    <row r="2522" spans="5:20" x14ac:dyDescent="0.25"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</row>
    <row r="2523" spans="5:20" x14ac:dyDescent="0.25"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</row>
    <row r="2524" spans="5:20" x14ac:dyDescent="0.25"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</row>
    <row r="2525" spans="5:20" x14ac:dyDescent="0.25"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</row>
    <row r="2526" spans="5:20" x14ac:dyDescent="0.25"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</row>
    <row r="2527" spans="5:20" x14ac:dyDescent="0.25"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</row>
    <row r="2528" spans="5:20" x14ac:dyDescent="0.25"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</row>
    <row r="2529" spans="5:20" x14ac:dyDescent="0.25"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</row>
    <row r="2530" spans="5:20" x14ac:dyDescent="0.25"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</row>
    <row r="2531" spans="5:20" x14ac:dyDescent="0.25"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</row>
    <row r="2532" spans="5:20" x14ac:dyDescent="0.25"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</row>
    <row r="2533" spans="5:20" x14ac:dyDescent="0.25"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</row>
    <row r="2534" spans="5:20" x14ac:dyDescent="0.25"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</row>
    <row r="2535" spans="5:20" x14ac:dyDescent="0.25"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</row>
    <row r="2536" spans="5:20" x14ac:dyDescent="0.25"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</row>
    <row r="2537" spans="5:20" x14ac:dyDescent="0.25"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</row>
    <row r="2538" spans="5:20" x14ac:dyDescent="0.25"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</row>
    <row r="2539" spans="5:20" x14ac:dyDescent="0.25"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</row>
    <row r="2540" spans="5:20" x14ac:dyDescent="0.25"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</row>
    <row r="2541" spans="5:20" x14ac:dyDescent="0.25"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</row>
    <row r="2542" spans="5:20" x14ac:dyDescent="0.25"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</row>
    <row r="2543" spans="5:20" x14ac:dyDescent="0.25"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</row>
    <row r="2544" spans="5:20" x14ac:dyDescent="0.25"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</row>
    <row r="2545" spans="5:20" x14ac:dyDescent="0.25"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</row>
    <row r="2546" spans="5:20" x14ac:dyDescent="0.25"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</row>
    <row r="2547" spans="5:20" x14ac:dyDescent="0.25"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</row>
    <row r="2548" spans="5:20" x14ac:dyDescent="0.25"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</row>
    <row r="2549" spans="5:20" x14ac:dyDescent="0.25"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</row>
    <row r="2550" spans="5:20" x14ac:dyDescent="0.25"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</row>
    <row r="2551" spans="5:20" x14ac:dyDescent="0.25"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</row>
    <row r="2552" spans="5:20" x14ac:dyDescent="0.25"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</row>
    <row r="2553" spans="5:20" x14ac:dyDescent="0.25"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</row>
    <row r="2554" spans="5:20" x14ac:dyDescent="0.25"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</row>
    <row r="2555" spans="5:20" x14ac:dyDescent="0.25"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</row>
    <row r="2556" spans="5:20" x14ac:dyDescent="0.25"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</row>
    <row r="2557" spans="5:20" x14ac:dyDescent="0.25"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</row>
    <row r="2558" spans="5:20" x14ac:dyDescent="0.25"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</row>
    <row r="2559" spans="5:20" x14ac:dyDescent="0.25"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</row>
    <row r="2560" spans="5:20" x14ac:dyDescent="0.25"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</row>
    <row r="2561" spans="5:20" x14ac:dyDescent="0.25"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</row>
    <row r="2562" spans="5:20" x14ac:dyDescent="0.25"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</row>
    <row r="2563" spans="5:20" x14ac:dyDescent="0.25"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</row>
    <row r="2564" spans="5:20" x14ac:dyDescent="0.25"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</row>
    <row r="2565" spans="5:20" x14ac:dyDescent="0.25"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</row>
    <row r="2566" spans="5:20" x14ac:dyDescent="0.25"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</row>
    <row r="2567" spans="5:20" x14ac:dyDescent="0.25"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</row>
    <row r="2568" spans="5:20" x14ac:dyDescent="0.25"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</row>
    <row r="2569" spans="5:20" x14ac:dyDescent="0.25"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</row>
    <row r="2570" spans="5:20" x14ac:dyDescent="0.25"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</row>
    <row r="2571" spans="5:20" x14ac:dyDescent="0.25"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</row>
    <row r="2572" spans="5:20" x14ac:dyDescent="0.25"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</row>
    <row r="2573" spans="5:20" x14ac:dyDescent="0.25"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</row>
    <row r="2574" spans="5:20" x14ac:dyDescent="0.25"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</row>
    <row r="2575" spans="5:20" x14ac:dyDescent="0.25"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</row>
    <row r="2576" spans="5:20" x14ac:dyDescent="0.25"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</row>
    <row r="2577" spans="5:20" x14ac:dyDescent="0.25"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</row>
    <row r="2578" spans="5:20" x14ac:dyDescent="0.25"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</row>
    <row r="2579" spans="5:20" x14ac:dyDescent="0.25"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</row>
    <row r="2580" spans="5:20" x14ac:dyDescent="0.25"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</row>
    <row r="2581" spans="5:20" x14ac:dyDescent="0.25"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</row>
    <row r="2582" spans="5:20" x14ac:dyDescent="0.25"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</row>
    <row r="2583" spans="5:20" x14ac:dyDescent="0.25"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</row>
    <row r="2584" spans="5:20" x14ac:dyDescent="0.25"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</row>
    <row r="2585" spans="5:20" x14ac:dyDescent="0.25"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</row>
    <row r="2586" spans="5:20" x14ac:dyDescent="0.25"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</row>
    <row r="2587" spans="5:20" x14ac:dyDescent="0.25"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</row>
    <row r="2588" spans="5:20" x14ac:dyDescent="0.25"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</row>
    <row r="2589" spans="5:20" x14ac:dyDescent="0.25"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</row>
    <row r="2590" spans="5:20" x14ac:dyDescent="0.25"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</row>
    <row r="2591" spans="5:20" x14ac:dyDescent="0.25"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</row>
    <row r="2592" spans="5:20" x14ac:dyDescent="0.25"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</row>
    <row r="2593" spans="5:20" x14ac:dyDescent="0.25"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</row>
    <row r="2594" spans="5:20" x14ac:dyDescent="0.25"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</row>
    <row r="2595" spans="5:20" x14ac:dyDescent="0.25"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</row>
    <row r="2596" spans="5:20" x14ac:dyDescent="0.25"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</row>
    <row r="2597" spans="5:20" x14ac:dyDescent="0.25"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</row>
    <row r="2598" spans="5:20" x14ac:dyDescent="0.25"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</row>
    <row r="2599" spans="5:20" x14ac:dyDescent="0.25"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</row>
    <row r="2600" spans="5:20" x14ac:dyDescent="0.25"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</row>
    <row r="2601" spans="5:20" x14ac:dyDescent="0.25"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</row>
    <row r="2602" spans="5:20" x14ac:dyDescent="0.25"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</row>
    <row r="2603" spans="5:20" x14ac:dyDescent="0.25"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</row>
    <row r="2604" spans="5:20" x14ac:dyDescent="0.25"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</row>
    <row r="2605" spans="5:20" x14ac:dyDescent="0.25"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</row>
    <row r="2606" spans="5:20" x14ac:dyDescent="0.25"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</row>
    <row r="2607" spans="5:20" x14ac:dyDescent="0.25"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</row>
    <row r="2608" spans="5:20" x14ac:dyDescent="0.25"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</row>
    <row r="2609" spans="5:20" x14ac:dyDescent="0.25"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</row>
    <row r="2610" spans="5:20" x14ac:dyDescent="0.25"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</row>
    <row r="2611" spans="5:20" x14ac:dyDescent="0.25"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</row>
    <row r="2612" spans="5:20" x14ac:dyDescent="0.25"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</row>
    <row r="2613" spans="5:20" x14ac:dyDescent="0.25"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</row>
    <row r="2614" spans="5:20" x14ac:dyDescent="0.25"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</row>
    <row r="2615" spans="5:20" x14ac:dyDescent="0.25"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</row>
    <row r="2616" spans="5:20" x14ac:dyDescent="0.25"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</row>
    <row r="2617" spans="5:20" x14ac:dyDescent="0.25"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</row>
    <row r="2618" spans="5:20" x14ac:dyDescent="0.25"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</row>
    <row r="2619" spans="5:20" x14ac:dyDescent="0.25"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</row>
    <row r="2620" spans="5:20" x14ac:dyDescent="0.25"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</row>
    <row r="2621" spans="5:20" x14ac:dyDescent="0.25"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</row>
    <row r="2622" spans="5:20" x14ac:dyDescent="0.25"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</row>
    <row r="2623" spans="5:20" x14ac:dyDescent="0.25"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</row>
    <row r="2624" spans="5:20" x14ac:dyDescent="0.25"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</row>
    <row r="2625" spans="5:20" x14ac:dyDescent="0.25"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</row>
    <row r="2626" spans="5:20" x14ac:dyDescent="0.25"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</row>
    <row r="2627" spans="5:20" x14ac:dyDescent="0.25"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</row>
    <row r="2628" spans="5:20" x14ac:dyDescent="0.25"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</row>
    <row r="2629" spans="5:20" x14ac:dyDescent="0.25"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</row>
    <row r="2630" spans="5:20" x14ac:dyDescent="0.25"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</row>
    <row r="2631" spans="5:20" x14ac:dyDescent="0.25"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</row>
    <row r="2632" spans="5:20" x14ac:dyDescent="0.25"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</row>
    <row r="2633" spans="5:20" x14ac:dyDescent="0.25"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</row>
    <row r="2634" spans="5:20" x14ac:dyDescent="0.25"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</row>
    <row r="2635" spans="5:20" x14ac:dyDescent="0.25"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</row>
    <row r="2636" spans="5:20" x14ac:dyDescent="0.25"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</row>
    <row r="2637" spans="5:20" x14ac:dyDescent="0.25"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</row>
    <row r="2638" spans="5:20" x14ac:dyDescent="0.25"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</row>
    <row r="2639" spans="5:20" x14ac:dyDescent="0.25"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</row>
    <row r="2640" spans="5:20" x14ac:dyDescent="0.25"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</row>
    <row r="2641" spans="5:20" x14ac:dyDescent="0.25"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</row>
    <row r="2642" spans="5:20" x14ac:dyDescent="0.25"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</row>
    <row r="2643" spans="5:20" x14ac:dyDescent="0.25"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</row>
    <row r="2644" spans="5:20" x14ac:dyDescent="0.25"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</row>
    <row r="2645" spans="5:20" x14ac:dyDescent="0.25"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</row>
    <row r="2646" spans="5:20" x14ac:dyDescent="0.25"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</row>
    <row r="2647" spans="5:20" x14ac:dyDescent="0.25"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</row>
    <row r="2648" spans="5:20" x14ac:dyDescent="0.25"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</row>
    <row r="2649" spans="5:20" x14ac:dyDescent="0.25"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</row>
    <row r="2650" spans="5:20" x14ac:dyDescent="0.25"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</row>
    <row r="2651" spans="5:20" x14ac:dyDescent="0.25"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</row>
    <row r="2652" spans="5:20" x14ac:dyDescent="0.25"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</row>
    <row r="2653" spans="5:20" x14ac:dyDescent="0.25"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</row>
    <row r="2654" spans="5:20" x14ac:dyDescent="0.25"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</row>
    <row r="2655" spans="5:20" x14ac:dyDescent="0.25"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</row>
    <row r="2656" spans="5:20" x14ac:dyDescent="0.25"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</row>
    <row r="2657" spans="5:20" x14ac:dyDescent="0.25"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</row>
    <row r="2658" spans="5:20" x14ac:dyDescent="0.25"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</row>
    <row r="2659" spans="5:20" x14ac:dyDescent="0.25"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</row>
    <row r="2660" spans="5:20" x14ac:dyDescent="0.25"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</row>
    <row r="2661" spans="5:20" x14ac:dyDescent="0.25"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</row>
    <row r="2662" spans="5:20" x14ac:dyDescent="0.25"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</row>
    <row r="2663" spans="5:20" x14ac:dyDescent="0.25"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</row>
    <row r="2664" spans="5:20" x14ac:dyDescent="0.25"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</row>
    <row r="2665" spans="5:20" x14ac:dyDescent="0.25"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</row>
    <row r="2666" spans="5:20" x14ac:dyDescent="0.25"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</row>
    <row r="2667" spans="5:20" x14ac:dyDescent="0.25"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</row>
    <row r="2668" spans="5:20" x14ac:dyDescent="0.25"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</row>
    <row r="2669" spans="5:20" x14ac:dyDescent="0.25"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</row>
    <row r="2670" spans="5:20" x14ac:dyDescent="0.25"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</row>
    <row r="2671" spans="5:20" x14ac:dyDescent="0.25"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</row>
    <row r="2672" spans="5:20" x14ac:dyDescent="0.25"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</row>
    <row r="2673" spans="5:20" x14ac:dyDescent="0.25"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</row>
    <row r="2674" spans="5:20" x14ac:dyDescent="0.25"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</row>
    <row r="2675" spans="5:20" x14ac:dyDescent="0.25"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</row>
    <row r="2676" spans="5:20" x14ac:dyDescent="0.25"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</row>
    <row r="2677" spans="5:20" x14ac:dyDescent="0.25"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</row>
    <row r="2678" spans="5:20" x14ac:dyDescent="0.25"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</row>
    <row r="2679" spans="5:20" x14ac:dyDescent="0.25"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</row>
    <row r="2680" spans="5:20" x14ac:dyDescent="0.25"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</row>
    <row r="2681" spans="5:20" x14ac:dyDescent="0.25"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</row>
    <row r="2682" spans="5:20" x14ac:dyDescent="0.25"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</row>
    <row r="2683" spans="5:20" x14ac:dyDescent="0.25"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</row>
    <row r="2684" spans="5:20" x14ac:dyDescent="0.25"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</row>
    <row r="2685" spans="5:20" x14ac:dyDescent="0.25"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</row>
    <row r="2686" spans="5:20" x14ac:dyDescent="0.25"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</row>
    <row r="2687" spans="5:20" x14ac:dyDescent="0.25"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</row>
    <row r="2688" spans="5:20" x14ac:dyDescent="0.25"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</row>
    <row r="2689" spans="5:20" x14ac:dyDescent="0.25"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</row>
    <row r="2690" spans="5:20" x14ac:dyDescent="0.25"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</row>
    <row r="2691" spans="5:20" x14ac:dyDescent="0.25"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</row>
    <row r="2692" spans="5:20" x14ac:dyDescent="0.25"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</row>
    <row r="2693" spans="5:20" x14ac:dyDescent="0.25"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</row>
    <row r="2694" spans="5:20" x14ac:dyDescent="0.25"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</row>
    <row r="2695" spans="5:20" x14ac:dyDescent="0.25"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</row>
    <row r="2696" spans="5:20" x14ac:dyDescent="0.25"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</row>
    <row r="2697" spans="5:20" x14ac:dyDescent="0.25"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</row>
    <row r="2698" spans="5:20" x14ac:dyDescent="0.25"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</row>
    <row r="2699" spans="5:20" x14ac:dyDescent="0.25"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</row>
    <row r="2700" spans="5:20" x14ac:dyDescent="0.25"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</row>
    <row r="2701" spans="5:20" x14ac:dyDescent="0.25"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</row>
    <row r="2702" spans="5:20" x14ac:dyDescent="0.25"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</row>
    <row r="2703" spans="5:20" x14ac:dyDescent="0.25"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</row>
    <row r="2704" spans="5:20" x14ac:dyDescent="0.25"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</row>
    <row r="2705" spans="5:20" x14ac:dyDescent="0.25"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</row>
    <row r="2706" spans="5:20" x14ac:dyDescent="0.25"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</row>
    <row r="2707" spans="5:20" x14ac:dyDescent="0.25"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</row>
    <row r="2708" spans="5:20" x14ac:dyDescent="0.25"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</row>
    <row r="2709" spans="5:20" x14ac:dyDescent="0.25"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</row>
    <row r="2710" spans="5:20" x14ac:dyDescent="0.25"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</row>
    <row r="2711" spans="5:20" x14ac:dyDescent="0.25"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</row>
    <row r="2712" spans="5:20" x14ac:dyDescent="0.25"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</row>
    <row r="2713" spans="5:20" x14ac:dyDescent="0.25"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</row>
    <row r="2714" spans="5:20" x14ac:dyDescent="0.25"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</row>
    <row r="2715" spans="5:20" x14ac:dyDescent="0.25"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</row>
    <row r="2716" spans="5:20" x14ac:dyDescent="0.25"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</row>
    <row r="2717" spans="5:20" x14ac:dyDescent="0.25"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</row>
    <row r="2718" spans="5:20" x14ac:dyDescent="0.25"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</row>
    <row r="2719" spans="5:20" x14ac:dyDescent="0.25"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</row>
    <row r="2720" spans="5:20" x14ac:dyDescent="0.25"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</row>
    <row r="2721" spans="5:20" x14ac:dyDescent="0.25"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</row>
    <row r="2722" spans="5:20" x14ac:dyDescent="0.25"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</row>
    <row r="2723" spans="5:20" x14ac:dyDescent="0.25"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</row>
    <row r="2724" spans="5:20" x14ac:dyDescent="0.25"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</row>
    <row r="2725" spans="5:20" x14ac:dyDescent="0.25"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</row>
    <row r="2726" spans="5:20" x14ac:dyDescent="0.25"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</row>
    <row r="2727" spans="5:20" x14ac:dyDescent="0.25"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</row>
    <row r="2728" spans="5:20" x14ac:dyDescent="0.25"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</row>
    <row r="2729" spans="5:20" x14ac:dyDescent="0.25"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</row>
    <row r="2730" spans="5:20" x14ac:dyDescent="0.25"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</row>
    <row r="2731" spans="5:20" x14ac:dyDescent="0.25"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</row>
    <row r="2732" spans="5:20" x14ac:dyDescent="0.25"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</row>
    <row r="2733" spans="5:20" x14ac:dyDescent="0.25"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</row>
    <row r="2734" spans="5:20" x14ac:dyDescent="0.25"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</row>
    <row r="2735" spans="5:20" x14ac:dyDescent="0.25"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</row>
    <row r="2736" spans="5:20" x14ac:dyDescent="0.25"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</row>
    <row r="2737" spans="5:20" x14ac:dyDescent="0.25"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</row>
    <row r="2738" spans="5:20" x14ac:dyDescent="0.25"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</row>
    <row r="2739" spans="5:20" x14ac:dyDescent="0.25"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</row>
    <row r="2740" spans="5:20" x14ac:dyDescent="0.25"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</row>
    <row r="2741" spans="5:20" x14ac:dyDescent="0.25"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</row>
    <row r="2742" spans="5:20" x14ac:dyDescent="0.25"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</row>
    <row r="2743" spans="5:20" x14ac:dyDescent="0.25"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</row>
    <row r="2744" spans="5:20" x14ac:dyDescent="0.25"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</row>
    <row r="2745" spans="5:20" x14ac:dyDescent="0.25"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</row>
    <row r="2746" spans="5:20" x14ac:dyDescent="0.25"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</row>
    <row r="2747" spans="5:20" x14ac:dyDescent="0.25"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</row>
    <row r="2748" spans="5:20" x14ac:dyDescent="0.25"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</row>
    <row r="2749" spans="5:20" x14ac:dyDescent="0.25"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</row>
    <row r="2750" spans="5:20" x14ac:dyDescent="0.25"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</row>
    <row r="2751" spans="5:20" x14ac:dyDescent="0.25"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</row>
    <row r="2752" spans="5:20" x14ac:dyDescent="0.25"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</row>
    <row r="2753" spans="5:20" x14ac:dyDescent="0.25"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</row>
    <row r="2754" spans="5:20" x14ac:dyDescent="0.25"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</row>
    <row r="2755" spans="5:20" x14ac:dyDescent="0.25"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</row>
    <row r="2756" spans="5:20" x14ac:dyDescent="0.25"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</row>
    <row r="2757" spans="5:20" x14ac:dyDescent="0.25"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</row>
    <row r="2758" spans="5:20" x14ac:dyDescent="0.25"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</row>
    <row r="2759" spans="5:20" x14ac:dyDescent="0.25"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</row>
    <row r="2760" spans="5:20" x14ac:dyDescent="0.25"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</row>
    <row r="2761" spans="5:20" x14ac:dyDescent="0.25"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</row>
    <row r="2762" spans="5:20" x14ac:dyDescent="0.25"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</row>
    <row r="2763" spans="5:20" x14ac:dyDescent="0.25"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</row>
    <row r="2764" spans="5:20" x14ac:dyDescent="0.25"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</row>
    <row r="2765" spans="5:20" x14ac:dyDescent="0.25"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</row>
    <row r="2766" spans="5:20" x14ac:dyDescent="0.25"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</row>
    <row r="2767" spans="5:20" x14ac:dyDescent="0.25"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</row>
    <row r="2768" spans="5:20" x14ac:dyDescent="0.25"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</row>
    <row r="2769" spans="5:20" x14ac:dyDescent="0.25"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</row>
    <row r="2770" spans="5:20" x14ac:dyDescent="0.25"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</row>
    <row r="2771" spans="5:20" x14ac:dyDescent="0.25"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</row>
    <row r="2772" spans="5:20" x14ac:dyDescent="0.25"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</row>
    <row r="2773" spans="5:20" x14ac:dyDescent="0.25"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</row>
    <row r="2774" spans="5:20" x14ac:dyDescent="0.25"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</row>
    <row r="2775" spans="5:20" x14ac:dyDescent="0.25"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</row>
    <row r="2776" spans="5:20" x14ac:dyDescent="0.25"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</row>
    <row r="2777" spans="5:20" x14ac:dyDescent="0.25"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</row>
    <row r="2778" spans="5:20" x14ac:dyDescent="0.25"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</row>
    <row r="2779" spans="5:20" x14ac:dyDescent="0.25"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</row>
    <row r="2780" spans="5:20" x14ac:dyDescent="0.25"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</row>
    <row r="2781" spans="5:20" x14ac:dyDescent="0.25"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</row>
    <row r="2782" spans="5:20" x14ac:dyDescent="0.25"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</row>
    <row r="2783" spans="5:20" x14ac:dyDescent="0.25"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</row>
    <row r="2784" spans="5:20" x14ac:dyDescent="0.25"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</row>
    <row r="2785" spans="5:20" x14ac:dyDescent="0.25"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</row>
    <row r="2786" spans="5:20" x14ac:dyDescent="0.25"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</row>
    <row r="2787" spans="5:20" x14ac:dyDescent="0.25"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</row>
    <row r="2788" spans="5:20" x14ac:dyDescent="0.25"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</row>
    <row r="2789" spans="5:20" x14ac:dyDescent="0.25"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</row>
    <row r="2790" spans="5:20" x14ac:dyDescent="0.25"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</row>
    <row r="2791" spans="5:20" x14ac:dyDescent="0.25"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</row>
    <row r="2792" spans="5:20" x14ac:dyDescent="0.25"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</row>
    <row r="2793" spans="5:20" x14ac:dyDescent="0.25"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</row>
    <row r="2794" spans="5:20" x14ac:dyDescent="0.25"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</row>
    <row r="2795" spans="5:20" x14ac:dyDescent="0.25"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</row>
    <row r="2796" spans="5:20" x14ac:dyDescent="0.25"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</row>
    <row r="2797" spans="5:20" x14ac:dyDescent="0.25"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</row>
    <row r="2798" spans="5:20" x14ac:dyDescent="0.25"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</row>
    <row r="2799" spans="5:20" x14ac:dyDescent="0.25"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</row>
    <row r="2800" spans="5:20" x14ac:dyDescent="0.25"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</row>
    <row r="2801" spans="5:20" x14ac:dyDescent="0.25"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</row>
    <row r="2802" spans="5:20" x14ac:dyDescent="0.25"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</row>
    <row r="2803" spans="5:20" x14ac:dyDescent="0.25"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</row>
    <row r="2804" spans="5:20" x14ac:dyDescent="0.25"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</row>
    <row r="2805" spans="5:20" x14ac:dyDescent="0.25"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</row>
    <row r="2806" spans="5:20" x14ac:dyDescent="0.25"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</row>
    <row r="2807" spans="5:20" x14ac:dyDescent="0.25"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</row>
    <row r="2808" spans="5:20" x14ac:dyDescent="0.25"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</row>
    <row r="2809" spans="5:20" x14ac:dyDescent="0.25"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</row>
    <row r="2810" spans="5:20" x14ac:dyDescent="0.25"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</row>
    <row r="2811" spans="5:20" x14ac:dyDescent="0.25"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</row>
    <row r="2812" spans="5:20" x14ac:dyDescent="0.25"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</row>
    <row r="2813" spans="5:20" x14ac:dyDescent="0.25"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</row>
    <row r="2814" spans="5:20" x14ac:dyDescent="0.25"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</row>
    <row r="2815" spans="5:20" x14ac:dyDescent="0.25"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</row>
    <row r="2816" spans="5:20" x14ac:dyDescent="0.25"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</row>
    <row r="2817" spans="5:20" x14ac:dyDescent="0.25"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</row>
    <row r="2818" spans="5:20" x14ac:dyDescent="0.25"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</row>
    <row r="2819" spans="5:20" x14ac:dyDescent="0.25"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</row>
    <row r="2820" spans="5:20" x14ac:dyDescent="0.25"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</row>
    <row r="2821" spans="5:20" x14ac:dyDescent="0.25"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</row>
    <row r="2822" spans="5:20" x14ac:dyDescent="0.25"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</row>
    <row r="2823" spans="5:20" x14ac:dyDescent="0.25"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</row>
    <row r="2824" spans="5:20" x14ac:dyDescent="0.25"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</row>
    <row r="2825" spans="5:20" x14ac:dyDescent="0.25"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</row>
    <row r="2826" spans="5:20" x14ac:dyDescent="0.25"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</row>
    <row r="2827" spans="5:20" x14ac:dyDescent="0.25"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</row>
    <row r="2828" spans="5:20" x14ac:dyDescent="0.25"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</row>
    <row r="2829" spans="5:20" x14ac:dyDescent="0.25"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</row>
    <row r="2830" spans="5:20" x14ac:dyDescent="0.25"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</row>
    <row r="2831" spans="5:20" x14ac:dyDescent="0.25"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</row>
    <row r="2832" spans="5:20" x14ac:dyDescent="0.25"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</row>
    <row r="2833" spans="5:20" x14ac:dyDescent="0.25"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</row>
    <row r="2834" spans="5:20" x14ac:dyDescent="0.25"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</row>
    <row r="2835" spans="5:20" x14ac:dyDescent="0.25"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</row>
    <row r="2836" spans="5:20" x14ac:dyDescent="0.25"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</row>
    <row r="2837" spans="5:20" x14ac:dyDescent="0.25"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</row>
    <row r="2838" spans="5:20" x14ac:dyDescent="0.25"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</row>
    <row r="2839" spans="5:20" x14ac:dyDescent="0.25"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</row>
    <row r="2840" spans="5:20" x14ac:dyDescent="0.25"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</row>
    <row r="2841" spans="5:20" x14ac:dyDescent="0.25"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</row>
    <row r="2842" spans="5:20" x14ac:dyDescent="0.25"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</row>
    <row r="2843" spans="5:20" x14ac:dyDescent="0.25"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</row>
    <row r="2844" spans="5:20" x14ac:dyDescent="0.25"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</row>
    <row r="2845" spans="5:20" x14ac:dyDescent="0.25"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</row>
    <row r="2846" spans="5:20" x14ac:dyDescent="0.25"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</row>
    <row r="2847" spans="5:20" x14ac:dyDescent="0.25"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</row>
    <row r="2848" spans="5:20" x14ac:dyDescent="0.25"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</row>
    <row r="2849" spans="5:20" x14ac:dyDescent="0.25"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</row>
    <row r="2850" spans="5:20" x14ac:dyDescent="0.25"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</row>
    <row r="2851" spans="5:20" x14ac:dyDescent="0.25"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</row>
    <row r="2852" spans="5:20" x14ac:dyDescent="0.25"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</row>
    <row r="2853" spans="5:20" x14ac:dyDescent="0.25"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</row>
    <row r="2854" spans="5:20" x14ac:dyDescent="0.25"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</row>
    <row r="2855" spans="5:20" x14ac:dyDescent="0.25"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</row>
    <row r="2856" spans="5:20" x14ac:dyDescent="0.25"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</row>
    <row r="2857" spans="5:20" x14ac:dyDescent="0.25"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</row>
    <row r="2858" spans="5:20" x14ac:dyDescent="0.25"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</row>
    <row r="2859" spans="5:20" x14ac:dyDescent="0.25"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</row>
    <row r="2860" spans="5:20" x14ac:dyDescent="0.25"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</row>
    <row r="2861" spans="5:20" x14ac:dyDescent="0.25"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</row>
    <row r="2862" spans="5:20" x14ac:dyDescent="0.25"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</row>
    <row r="2863" spans="5:20" x14ac:dyDescent="0.25"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</row>
    <row r="2864" spans="5:20" x14ac:dyDescent="0.25"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</row>
    <row r="2865" spans="5:20" x14ac:dyDescent="0.25"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</row>
    <row r="2866" spans="5:20" x14ac:dyDescent="0.25"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</row>
    <row r="2867" spans="5:20" x14ac:dyDescent="0.25"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</row>
    <row r="2868" spans="5:20" x14ac:dyDescent="0.25"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</row>
    <row r="2869" spans="5:20" x14ac:dyDescent="0.25"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</row>
    <row r="2870" spans="5:20" x14ac:dyDescent="0.25"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</row>
    <row r="2871" spans="5:20" x14ac:dyDescent="0.25"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</row>
    <row r="2872" spans="5:20" x14ac:dyDescent="0.25"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</row>
    <row r="2873" spans="5:20" x14ac:dyDescent="0.25"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</row>
    <row r="2874" spans="5:20" x14ac:dyDescent="0.25"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</row>
    <row r="2875" spans="5:20" x14ac:dyDescent="0.25"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</row>
    <row r="2876" spans="5:20" x14ac:dyDescent="0.25"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</row>
    <row r="2877" spans="5:20" x14ac:dyDescent="0.25"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</row>
    <row r="2878" spans="5:20" x14ac:dyDescent="0.25"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</row>
    <row r="2879" spans="5:20" x14ac:dyDescent="0.25"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</row>
    <row r="2880" spans="5:20" x14ac:dyDescent="0.25"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</row>
    <row r="2881" spans="5:20" x14ac:dyDescent="0.25"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</row>
    <row r="2882" spans="5:20" x14ac:dyDescent="0.25"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</row>
    <row r="2883" spans="5:20" x14ac:dyDescent="0.25"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</row>
    <row r="2884" spans="5:20" x14ac:dyDescent="0.25"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</row>
    <row r="2885" spans="5:20" x14ac:dyDescent="0.25"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</row>
    <row r="2886" spans="5:20" x14ac:dyDescent="0.25"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</row>
    <row r="2887" spans="5:20" x14ac:dyDescent="0.25"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</row>
    <row r="2888" spans="5:20" x14ac:dyDescent="0.25"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</row>
    <row r="2889" spans="5:20" x14ac:dyDescent="0.25"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</row>
    <row r="2890" spans="5:20" x14ac:dyDescent="0.25"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</row>
    <row r="2891" spans="5:20" x14ac:dyDescent="0.25"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</row>
    <row r="2892" spans="5:20" x14ac:dyDescent="0.25"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</row>
    <row r="2893" spans="5:20" x14ac:dyDescent="0.25"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</row>
    <row r="2894" spans="5:20" x14ac:dyDescent="0.25"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</row>
    <row r="2895" spans="5:20" x14ac:dyDescent="0.25"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</row>
    <row r="2896" spans="5:20" x14ac:dyDescent="0.25"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</row>
    <row r="2897" spans="5:20" x14ac:dyDescent="0.25"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</row>
    <row r="2898" spans="5:20" x14ac:dyDescent="0.25"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</row>
    <row r="2899" spans="5:20" x14ac:dyDescent="0.25"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</row>
    <row r="2900" spans="5:20" x14ac:dyDescent="0.25"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</row>
    <row r="2901" spans="5:20" x14ac:dyDescent="0.25"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</row>
    <row r="2902" spans="5:20" x14ac:dyDescent="0.25"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</row>
    <row r="2903" spans="5:20" x14ac:dyDescent="0.25"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</row>
    <row r="2904" spans="5:20" x14ac:dyDescent="0.25"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</row>
    <row r="2905" spans="5:20" x14ac:dyDescent="0.25"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</row>
    <row r="2906" spans="5:20" x14ac:dyDescent="0.25"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</row>
    <row r="2907" spans="5:20" x14ac:dyDescent="0.25"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</row>
    <row r="2908" spans="5:20" x14ac:dyDescent="0.25"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</row>
    <row r="2909" spans="5:20" x14ac:dyDescent="0.25"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</row>
    <row r="2910" spans="5:20" x14ac:dyDescent="0.25"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</row>
    <row r="2911" spans="5:20" x14ac:dyDescent="0.25"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</row>
    <row r="2912" spans="5:20" x14ac:dyDescent="0.25"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</row>
    <row r="2913" spans="5:20" x14ac:dyDescent="0.25"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</row>
    <row r="2914" spans="5:20" x14ac:dyDescent="0.25"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</row>
    <row r="2915" spans="5:20" x14ac:dyDescent="0.25"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</row>
    <row r="2916" spans="5:20" x14ac:dyDescent="0.25"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</row>
    <row r="2917" spans="5:20" x14ac:dyDescent="0.25"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</row>
    <row r="2918" spans="5:20" x14ac:dyDescent="0.25"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</row>
    <row r="2919" spans="5:20" x14ac:dyDescent="0.25"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</row>
    <row r="2920" spans="5:20" x14ac:dyDescent="0.25"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</row>
    <row r="2921" spans="5:20" x14ac:dyDescent="0.25"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</row>
    <row r="2922" spans="5:20" x14ac:dyDescent="0.25"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</row>
    <row r="2923" spans="5:20" x14ac:dyDescent="0.25"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</row>
    <row r="2924" spans="5:20" x14ac:dyDescent="0.25"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</row>
    <row r="2925" spans="5:20" x14ac:dyDescent="0.25"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</row>
    <row r="2926" spans="5:20" x14ac:dyDescent="0.25"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</row>
    <row r="2927" spans="5:20" x14ac:dyDescent="0.25"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</row>
    <row r="2928" spans="5:20" x14ac:dyDescent="0.25"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</row>
    <row r="2929" spans="5:20" x14ac:dyDescent="0.25"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</row>
    <row r="2930" spans="5:20" x14ac:dyDescent="0.25"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</row>
    <row r="2931" spans="5:20" x14ac:dyDescent="0.25"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</row>
    <row r="2932" spans="5:20" x14ac:dyDescent="0.25"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</row>
    <row r="2933" spans="5:20" x14ac:dyDescent="0.25"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</row>
    <row r="2934" spans="5:20" x14ac:dyDescent="0.25"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</row>
    <row r="2935" spans="5:20" x14ac:dyDescent="0.25"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</row>
    <row r="2936" spans="5:20" x14ac:dyDescent="0.25"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</row>
    <row r="2937" spans="5:20" x14ac:dyDescent="0.25"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</row>
    <row r="2938" spans="5:20" x14ac:dyDescent="0.25"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</row>
    <row r="2939" spans="5:20" x14ac:dyDescent="0.25"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</row>
    <row r="2940" spans="5:20" x14ac:dyDescent="0.25"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</row>
    <row r="2941" spans="5:20" x14ac:dyDescent="0.25"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</row>
    <row r="2942" spans="5:20" x14ac:dyDescent="0.25"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</row>
    <row r="2943" spans="5:20" x14ac:dyDescent="0.25"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</row>
    <row r="2944" spans="5:20" x14ac:dyDescent="0.25"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</row>
    <row r="2945" spans="5:20" x14ac:dyDescent="0.25"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</row>
    <row r="2946" spans="5:20" x14ac:dyDescent="0.25"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</row>
    <row r="2947" spans="5:20" x14ac:dyDescent="0.25"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</row>
    <row r="2948" spans="5:20" x14ac:dyDescent="0.25"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</row>
    <row r="2949" spans="5:20" x14ac:dyDescent="0.25"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</row>
    <row r="2950" spans="5:20" x14ac:dyDescent="0.25"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</row>
    <row r="2951" spans="5:20" x14ac:dyDescent="0.25"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</row>
    <row r="2952" spans="5:20" x14ac:dyDescent="0.25"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</row>
    <row r="2953" spans="5:20" x14ac:dyDescent="0.25"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</row>
    <row r="2954" spans="5:20" x14ac:dyDescent="0.25"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</row>
    <row r="2955" spans="5:20" x14ac:dyDescent="0.25"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</row>
    <row r="2956" spans="5:20" x14ac:dyDescent="0.25"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</row>
    <row r="2957" spans="5:20" x14ac:dyDescent="0.25"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</row>
    <row r="2958" spans="5:20" x14ac:dyDescent="0.25"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</row>
    <row r="2959" spans="5:20" x14ac:dyDescent="0.25"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</row>
    <row r="2960" spans="5:20" x14ac:dyDescent="0.25"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</row>
    <row r="2961" spans="5:20" x14ac:dyDescent="0.25"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</row>
    <row r="2962" spans="5:20" x14ac:dyDescent="0.25"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</row>
    <row r="2963" spans="5:20" x14ac:dyDescent="0.25"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</row>
    <row r="2964" spans="5:20" x14ac:dyDescent="0.25"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</row>
    <row r="2965" spans="5:20" x14ac:dyDescent="0.25"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</row>
    <row r="2966" spans="5:20" x14ac:dyDescent="0.25"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</row>
    <row r="2967" spans="5:20" x14ac:dyDescent="0.25"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</row>
    <row r="2968" spans="5:20" x14ac:dyDescent="0.25"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</row>
    <row r="2969" spans="5:20" x14ac:dyDescent="0.25"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</row>
    <row r="2970" spans="5:20" x14ac:dyDescent="0.25"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</row>
    <row r="2971" spans="5:20" x14ac:dyDescent="0.25"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</row>
    <row r="2972" spans="5:20" x14ac:dyDescent="0.25"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</row>
    <row r="2973" spans="5:20" x14ac:dyDescent="0.25"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</row>
    <row r="2974" spans="5:20" x14ac:dyDescent="0.25"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</row>
    <row r="2975" spans="5:20" x14ac:dyDescent="0.25"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</row>
    <row r="2976" spans="5:20" x14ac:dyDescent="0.25"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</row>
    <row r="2977" spans="5:20" x14ac:dyDescent="0.25"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</row>
    <row r="2978" spans="5:20" x14ac:dyDescent="0.25"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</row>
    <row r="2979" spans="5:20" x14ac:dyDescent="0.25"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</row>
    <row r="2980" spans="5:20" x14ac:dyDescent="0.25"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</row>
    <row r="2981" spans="5:20" x14ac:dyDescent="0.25"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</row>
    <row r="2982" spans="5:20" x14ac:dyDescent="0.25"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</row>
    <row r="2983" spans="5:20" x14ac:dyDescent="0.25"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</row>
    <row r="2984" spans="5:20" x14ac:dyDescent="0.25"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</row>
    <row r="2985" spans="5:20" x14ac:dyDescent="0.25"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</row>
    <row r="2986" spans="5:20" x14ac:dyDescent="0.25"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</row>
    <row r="2987" spans="5:20" x14ac:dyDescent="0.25"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</row>
    <row r="2988" spans="5:20" x14ac:dyDescent="0.25"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</row>
    <row r="2989" spans="5:20" x14ac:dyDescent="0.25"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</row>
    <row r="2990" spans="5:20" x14ac:dyDescent="0.25"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</row>
    <row r="2991" spans="5:20" x14ac:dyDescent="0.25"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</row>
    <row r="2992" spans="5:20" x14ac:dyDescent="0.25"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</row>
    <row r="2993" spans="5:20" x14ac:dyDescent="0.25"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</row>
    <row r="2994" spans="5:20" x14ac:dyDescent="0.25"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</row>
    <row r="2995" spans="5:20" x14ac:dyDescent="0.25"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</row>
    <row r="2996" spans="5:20" x14ac:dyDescent="0.25"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</row>
    <row r="2997" spans="5:20" x14ac:dyDescent="0.25"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</row>
    <row r="2998" spans="5:20" x14ac:dyDescent="0.25"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</row>
    <row r="2999" spans="5:20" x14ac:dyDescent="0.25"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</row>
    <row r="3000" spans="5:20" x14ac:dyDescent="0.25"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</row>
    <row r="3001" spans="5:20" x14ac:dyDescent="0.25"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</row>
    <row r="3002" spans="5:20" x14ac:dyDescent="0.25"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</row>
    <row r="3003" spans="5:20" x14ac:dyDescent="0.25"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</row>
    <row r="3004" spans="5:20" x14ac:dyDescent="0.25"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</row>
    <row r="3005" spans="5:20" x14ac:dyDescent="0.25"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</row>
    <row r="3006" spans="5:20" x14ac:dyDescent="0.25"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</row>
    <row r="3007" spans="5:20" x14ac:dyDescent="0.25"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</row>
    <row r="3008" spans="5:20" x14ac:dyDescent="0.25"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</row>
    <row r="3009" spans="5:20" x14ac:dyDescent="0.25"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</row>
    <row r="3010" spans="5:20" x14ac:dyDescent="0.25"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</row>
    <row r="3011" spans="5:20" x14ac:dyDescent="0.25"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</row>
    <row r="3012" spans="5:20" x14ac:dyDescent="0.25"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</row>
    <row r="3013" spans="5:20" x14ac:dyDescent="0.25"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</row>
    <row r="3014" spans="5:20" x14ac:dyDescent="0.25"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</row>
    <row r="3015" spans="5:20" x14ac:dyDescent="0.25"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</row>
    <row r="3016" spans="5:20" x14ac:dyDescent="0.25"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</row>
    <row r="3017" spans="5:20" x14ac:dyDescent="0.25"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</row>
    <row r="3018" spans="5:20" x14ac:dyDescent="0.25"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</row>
    <row r="3019" spans="5:20" x14ac:dyDescent="0.25"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</row>
    <row r="3020" spans="5:20" x14ac:dyDescent="0.25"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</row>
    <row r="3021" spans="5:20" x14ac:dyDescent="0.25"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</row>
    <row r="3022" spans="5:20" x14ac:dyDescent="0.25"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</row>
    <row r="3023" spans="5:20" x14ac:dyDescent="0.25"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</row>
    <row r="3024" spans="5:20" x14ac:dyDescent="0.25"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</row>
    <row r="3025" spans="5:20" x14ac:dyDescent="0.25"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</row>
    <row r="3026" spans="5:20" x14ac:dyDescent="0.25"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</row>
    <row r="3027" spans="5:20" x14ac:dyDescent="0.25"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</row>
    <row r="3028" spans="5:20" x14ac:dyDescent="0.25"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</row>
    <row r="3029" spans="5:20" x14ac:dyDescent="0.25"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</row>
    <row r="3030" spans="5:20" x14ac:dyDescent="0.25"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</row>
    <row r="3031" spans="5:20" x14ac:dyDescent="0.25"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</row>
    <row r="3032" spans="5:20" x14ac:dyDescent="0.25"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</row>
    <row r="3033" spans="5:20" x14ac:dyDescent="0.25"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</row>
    <row r="3034" spans="5:20" x14ac:dyDescent="0.25"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</row>
    <row r="3035" spans="5:20" x14ac:dyDescent="0.25"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</row>
    <row r="3036" spans="5:20" x14ac:dyDescent="0.25"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</row>
    <row r="3037" spans="5:20" x14ac:dyDescent="0.25"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</row>
    <row r="3038" spans="5:20" x14ac:dyDescent="0.25"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</row>
    <row r="3039" spans="5:20" x14ac:dyDescent="0.25"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</row>
    <row r="3040" spans="5:20" x14ac:dyDescent="0.25"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</row>
    <row r="3041" spans="5:20" x14ac:dyDescent="0.25"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</row>
    <row r="3042" spans="5:20" x14ac:dyDescent="0.25"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</row>
    <row r="3043" spans="5:20" x14ac:dyDescent="0.25"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</row>
    <row r="3044" spans="5:20" x14ac:dyDescent="0.25"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</row>
    <row r="3045" spans="5:20" x14ac:dyDescent="0.25"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</row>
    <row r="3046" spans="5:20" x14ac:dyDescent="0.25"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</row>
    <row r="3047" spans="5:20" x14ac:dyDescent="0.25"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</row>
    <row r="3048" spans="5:20" x14ac:dyDescent="0.25"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</row>
    <row r="3049" spans="5:20" x14ac:dyDescent="0.25"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</row>
    <row r="3050" spans="5:20" x14ac:dyDescent="0.25"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</row>
    <row r="3051" spans="5:20" x14ac:dyDescent="0.25"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</row>
    <row r="3052" spans="5:20" x14ac:dyDescent="0.25"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</row>
    <row r="3053" spans="5:20" x14ac:dyDescent="0.25"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</row>
    <row r="3054" spans="5:20" x14ac:dyDescent="0.25"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</row>
    <row r="3055" spans="5:20" x14ac:dyDescent="0.25"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</row>
    <row r="3056" spans="5:20" x14ac:dyDescent="0.25"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</row>
    <row r="3057" spans="5:20" x14ac:dyDescent="0.25"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</row>
    <row r="3058" spans="5:20" x14ac:dyDescent="0.25"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</row>
    <row r="3059" spans="5:20" x14ac:dyDescent="0.25"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</row>
    <row r="3060" spans="5:20" x14ac:dyDescent="0.25"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</row>
    <row r="3061" spans="5:20" x14ac:dyDescent="0.25"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</row>
    <row r="3062" spans="5:20" x14ac:dyDescent="0.25"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</row>
    <row r="3063" spans="5:20" x14ac:dyDescent="0.25"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</row>
    <row r="3064" spans="5:20" x14ac:dyDescent="0.25"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</row>
    <row r="3065" spans="5:20" x14ac:dyDescent="0.25"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</row>
    <row r="3066" spans="5:20" x14ac:dyDescent="0.25"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</row>
    <row r="3067" spans="5:20" x14ac:dyDescent="0.25"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</row>
    <row r="3068" spans="5:20" x14ac:dyDescent="0.25"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</row>
    <row r="3069" spans="5:20" x14ac:dyDescent="0.25"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</row>
    <row r="3070" spans="5:20" x14ac:dyDescent="0.25"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</row>
    <row r="3071" spans="5:20" x14ac:dyDescent="0.25"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</row>
    <row r="3072" spans="5:20" x14ac:dyDescent="0.25"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</row>
    <row r="3073" spans="5:20" x14ac:dyDescent="0.25"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</row>
    <row r="3074" spans="5:20" x14ac:dyDescent="0.25"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</row>
    <row r="3075" spans="5:20" x14ac:dyDescent="0.25"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</row>
    <row r="3076" spans="5:20" x14ac:dyDescent="0.25"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</row>
    <row r="3077" spans="5:20" x14ac:dyDescent="0.25"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</row>
    <row r="3078" spans="5:20" x14ac:dyDescent="0.25"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</row>
    <row r="3079" spans="5:20" x14ac:dyDescent="0.25"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</row>
    <row r="3080" spans="5:20" x14ac:dyDescent="0.25"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</row>
    <row r="3081" spans="5:20" x14ac:dyDescent="0.25"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</row>
    <row r="3082" spans="5:20" x14ac:dyDescent="0.25"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</row>
    <row r="3083" spans="5:20" x14ac:dyDescent="0.25"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</row>
    <row r="3084" spans="5:20" x14ac:dyDescent="0.25"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</row>
    <row r="3085" spans="5:20" x14ac:dyDescent="0.25"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</row>
    <row r="3086" spans="5:20" x14ac:dyDescent="0.25"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</row>
    <row r="3087" spans="5:20" x14ac:dyDescent="0.25"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</row>
    <row r="3088" spans="5:20" x14ac:dyDescent="0.25"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</row>
    <row r="3089" spans="5:20" x14ac:dyDescent="0.25"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</row>
    <row r="3090" spans="5:20" x14ac:dyDescent="0.25"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</row>
    <row r="3091" spans="5:20" x14ac:dyDescent="0.25"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</row>
    <row r="3092" spans="5:20" x14ac:dyDescent="0.25"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</row>
    <row r="3093" spans="5:20" x14ac:dyDescent="0.25"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</row>
    <row r="3094" spans="5:20" x14ac:dyDescent="0.25"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</row>
    <row r="3095" spans="5:20" x14ac:dyDescent="0.25"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</row>
    <row r="3096" spans="5:20" x14ac:dyDescent="0.25"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</row>
    <row r="3097" spans="5:20" x14ac:dyDescent="0.25"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</row>
    <row r="3098" spans="5:20" x14ac:dyDescent="0.25"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</row>
    <row r="3099" spans="5:20" x14ac:dyDescent="0.25"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</row>
    <row r="3100" spans="5:20" x14ac:dyDescent="0.25"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</row>
    <row r="3101" spans="5:20" x14ac:dyDescent="0.25"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</row>
    <row r="3102" spans="5:20" x14ac:dyDescent="0.25"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</row>
    <row r="3103" spans="5:20" x14ac:dyDescent="0.25"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</row>
    <row r="3104" spans="5:20" x14ac:dyDescent="0.25"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</row>
    <row r="3105" spans="5:20" x14ac:dyDescent="0.25"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</row>
    <row r="3106" spans="5:20" x14ac:dyDescent="0.25"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</row>
    <row r="3107" spans="5:20" x14ac:dyDescent="0.25"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</row>
    <row r="3108" spans="5:20" x14ac:dyDescent="0.25"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</row>
    <row r="3109" spans="5:20" x14ac:dyDescent="0.25"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</row>
    <row r="3110" spans="5:20" x14ac:dyDescent="0.25"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</row>
    <row r="3111" spans="5:20" x14ac:dyDescent="0.25"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</row>
    <row r="3112" spans="5:20" x14ac:dyDescent="0.25"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</row>
    <row r="3113" spans="5:20" x14ac:dyDescent="0.25"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</row>
    <row r="3114" spans="5:20" x14ac:dyDescent="0.25"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</row>
    <row r="3115" spans="5:20" x14ac:dyDescent="0.25"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</row>
    <row r="3116" spans="5:20" x14ac:dyDescent="0.25"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</row>
    <row r="3117" spans="5:20" x14ac:dyDescent="0.25"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</row>
    <row r="3118" spans="5:20" x14ac:dyDescent="0.25"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</row>
    <row r="3119" spans="5:20" x14ac:dyDescent="0.25"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</row>
    <row r="3120" spans="5:20" x14ac:dyDescent="0.25"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</row>
    <row r="3121" spans="5:20" x14ac:dyDescent="0.25"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</row>
    <row r="3122" spans="5:20" x14ac:dyDescent="0.25"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</row>
    <row r="3123" spans="5:20" x14ac:dyDescent="0.25"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</row>
    <row r="3124" spans="5:20" x14ac:dyDescent="0.25"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</row>
    <row r="3125" spans="5:20" x14ac:dyDescent="0.25"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</row>
    <row r="3126" spans="5:20" x14ac:dyDescent="0.25"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</row>
    <row r="3127" spans="5:20" x14ac:dyDescent="0.25"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</row>
    <row r="3128" spans="5:20" x14ac:dyDescent="0.25"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</row>
    <row r="3129" spans="5:20" x14ac:dyDescent="0.25"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</row>
    <row r="3130" spans="5:20" x14ac:dyDescent="0.25"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</row>
    <row r="3131" spans="5:20" x14ac:dyDescent="0.25"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</row>
    <row r="3132" spans="5:20" x14ac:dyDescent="0.25"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</row>
    <row r="3133" spans="5:20" x14ac:dyDescent="0.25"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</row>
    <row r="3134" spans="5:20" x14ac:dyDescent="0.25"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</row>
    <row r="3135" spans="5:20" x14ac:dyDescent="0.25"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</row>
    <row r="3136" spans="5:20" x14ac:dyDescent="0.25"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</row>
    <row r="3137" spans="5:20" x14ac:dyDescent="0.25"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</row>
    <row r="3138" spans="5:20" x14ac:dyDescent="0.25"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</row>
    <row r="3139" spans="5:20" x14ac:dyDescent="0.25"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</row>
    <row r="3140" spans="5:20" x14ac:dyDescent="0.25"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</row>
    <row r="3141" spans="5:20" x14ac:dyDescent="0.25"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</row>
    <row r="3142" spans="5:20" x14ac:dyDescent="0.25"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</row>
    <row r="3143" spans="5:20" x14ac:dyDescent="0.25"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</row>
    <row r="3144" spans="5:20" x14ac:dyDescent="0.25"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</row>
    <row r="3145" spans="5:20" x14ac:dyDescent="0.25"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</row>
    <row r="3146" spans="5:20" x14ac:dyDescent="0.25"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</row>
    <row r="3147" spans="5:20" x14ac:dyDescent="0.25"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</row>
    <row r="3148" spans="5:20" x14ac:dyDescent="0.25"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</row>
    <row r="3149" spans="5:20" x14ac:dyDescent="0.25"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</row>
    <row r="3150" spans="5:20" x14ac:dyDescent="0.25"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</row>
    <row r="3151" spans="5:20" x14ac:dyDescent="0.25"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</row>
    <row r="3152" spans="5:20" x14ac:dyDescent="0.25"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</row>
    <row r="3153" spans="5:20" x14ac:dyDescent="0.25"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</row>
    <row r="3154" spans="5:20" x14ac:dyDescent="0.25"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</row>
    <row r="3155" spans="5:20" x14ac:dyDescent="0.25"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</row>
    <row r="3156" spans="5:20" x14ac:dyDescent="0.25"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</row>
    <row r="3157" spans="5:20" x14ac:dyDescent="0.25"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</row>
    <row r="3158" spans="5:20" x14ac:dyDescent="0.25"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</row>
    <row r="3159" spans="5:20" x14ac:dyDescent="0.25"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</row>
    <row r="3160" spans="5:20" x14ac:dyDescent="0.25"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</row>
    <row r="3161" spans="5:20" x14ac:dyDescent="0.25"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</row>
    <row r="3162" spans="5:20" x14ac:dyDescent="0.25"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</row>
    <row r="3163" spans="5:20" x14ac:dyDescent="0.25"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</row>
    <row r="3164" spans="5:20" x14ac:dyDescent="0.25"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</row>
    <row r="3165" spans="5:20" x14ac:dyDescent="0.25"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</row>
    <row r="3166" spans="5:20" x14ac:dyDescent="0.25"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</row>
    <row r="3167" spans="5:20" x14ac:dyDescent="0.25"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</row>
    <row r="3168" spans="5:20" x14ac:dyDescent="0.25"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</row>
    <row r="3169" spans="5:20" x14ac:dyDescent="0.25"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</row>
    <row r="3170" spans="5:20" x14ac:dyDescent="0.25"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</row>
    <row r="3171" spans="5:20" x14ac:dyDescent="0.25"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</row>
    <row r="3172" spans="5:20" x14ac:dyDescent="0.25"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</row>
    <row r="3173" spans="5:20" x14ac:dyDescent="0.25"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</row>
    <row r="3174" spans="5:20" x14ac:dyDescent="0.25"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</row>
    <row r="3175" spans="5:20" x14ac:dyDescent="0.25"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</row>
    <row r="3176" spans="5:20" x14ac:dyDescent="0.25"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</row>
    <row r="3177" spans="5:20" x14ac:dyDescent="0.25"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</row>
    <row r="3178" spans="5:20" x14ac:dyDescent="0.25"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</row>
    <row r="3179" spans="5:20" x14ac:dyDescent="0.25"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</row>
    <row r="3180" spans="5:20" x14ac:dyDescent="0.25"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</row>
    <row r="3181" spans="5:20" x14ac:dyDescent="0.25"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</row>
    <row r="3182" spans="5:20" x14ac:dyDescent="0.25"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</row>
    <row r="3183" spans="5:20" x14ac:dyDescent="0.25"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</row>
    <row r="3184" spans="5:20" x14ac:dyDescent="0.25"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</row>
    <row r="3185" spans="5:20" x14ac:dyDescent="0.25"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</row>
    <row r="3186" spans="5:20" x14ac:dyDescent="0.25"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</row>
    <row r="3187" spans="5:20" x14ac:dyDescent="0.25"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</row>
    <row r="3188" spans="5:20" x14ac:dyDescent="0.25"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</row>
    <row r="3189" spans="5:20" x14ac:dyDescent="0.25"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</row>
    <row r="3190" spans="5:20" x14ac:dyDescent="0.25"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</row>
    <row r="3191" spans="5:20" x14ac:dyDescent="0.25"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</row>
    <row r="3192" spans="5:20" x14ac:dyDescent="0.25"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</row>
    <row r="3193" spans="5:20" x14ac:dyDescent="0.25"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</row>
    <row r="3194" spans="5:20" x14ac:dyDescent="0.25"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</row>
    <row r="3195" spans="5:20" x14ac:dyDescent="0.25"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</row>
    <row r="3196" spans="5:20" x14ac:dyDescent="0.25"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</row>
    <row r="3197" spans="5:20" x14ac:dyDescent="0.25"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</row>
    <row r="3198" spans="5:20" x14ac:dyDescent="0.25"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</row>
    <row r="3199" spans="5:20" x14ac:dyDescent="0.25"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</row>
    <row r="3200" spans="5:20" x14ac:dyDescent="0.25"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</row>
    <row r="3201" spans="5:20" x14ac:dyDescent="0.25"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</row>
    <row r="3202" spans="5:20" x14ac:dyDescent="0.25"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</row>
    <row r="3203" spans="5:20" x14ac:dyDescent="0.25"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</row>
    <row r="3204" spans="5:20" x14ac:dyDescent="0.25"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</row>
    <row r="3205" spans="5:20" x14ac:dyDescent="0.25"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</row>
    <row r="3206" spans="5:20" x14ac:dyDescent="0.25"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</row>
    <row r="3207" spans="5:20" x14ac:dyDescent="0.25"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</row>
    <row r="3208" spans="5:20" x14ac:dyDescent="0.25"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</row>
    <row r="3209" spans="5:20" x14ac:dyDescent="0.25"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</row>
    <row r="3210" spans="5:20" x14ac:dyDescent="0.25"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</row>
    <row r="3211" spans="5:20" x14ac:dyDescent="0.25"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</row>
    <row r="3212" spans="5:20" x14ac:dyDescent="0.25"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</row>
    <row r="3213" spans="5:20" x14ac:dyDescent="0.25"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</row>
    <row r="3214" spans="5:20" x14ac:dyDescent="0.25"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</row>
    <row r="3215" spans="5:20" x14ac:dyDescent="0.25"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</row>
    <row r="3216" spans="5:20" x14ac:dyDescent="0.25"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</row>
    <row r="3217" spans="5:20" x14ac:dyDescent="0.25"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</row>
    <row r="3218" spans="5:20" x14ac:dyDescent="0.25"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</row>
    <row r="3219" spans="5:20" x14ac:dyDescent="0.25"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</row>
    <row r="3220" spans="5:20" x14ac:dyDescent="0.25"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</row>
    <row r="3221" spans="5:20" x14ac:dyDescent="0.25"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</row>
    <row r="3222" spans="5:20" x14ac:dyDescent="0.25"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</row>
    <row r="3223" spans="5:20" x14ac:dyDescent="0.25"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</row>
    <row r="3224" spans="5:20" x14ac:dyDescent="0.25"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</row>
    <row r="3225" spans="5:20" x14ac:dyDescent="0.25"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</row>
    <row r="3226" spans="5:20" x14ac:dyDescent="0.25"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</row>
    <row r="3227" spans="5:20" x14ac:dyDescent="0.25"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</row>
    <row r="3228" spans="5:20" x14ac:dyDescent="0.25"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</row>
    <row r="3229" spans="5:20" x14ac:dyDescent="0.25"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</row>
    <row r="3230" spans="5:20" x14ac:dyDescent="0.25"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</row>
    <row r="3231" spans="5:20" x14ac:dyDescent="0.25"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</row>
    <row r="3232" spans="5:20" x14ac:dyDescent="0.25"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</row>
    <row r="3233" spans="5:20" x14ac:dyDescent="0.25"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</row>
    <row r="3234" spans="5:20" x14ac:dyDescent="0.25"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</row>
    <row r="3235" spans="5:20" x14ac:dyDescent="0.25"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</row>
    <row r="3236" spans="5:20" x14ac:dyDescent="0.25"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</row>
    <row r="3237" spans="5:20" x14ac:dyDescent="0.25"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</row>
    <row r="3238" spans="5:20" x14ac:dyDescent="0.25"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</row>
    <row r="3239" spans="5:20" x14ac:dyDescent="0.25"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</row>
    <row r="3240" spans="5:20" x14ac:dyDescent="0.25"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</row>
    <row r="3241" spans="5:20" x14ac:dyDescent="0.25"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</row>
    <row r="3242" spans="5:20" x14ac:dyDescent="0.25"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</row>
    <row r="3243" spans="5:20" x14ac:dyDescent="0.25"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</row>
    <row r="3244" spans="5:20" x14ac:dyDescent="0.25"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</row>
    <row r="3245" spans="5:20" x14ac:dyDescent="0.25"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</row>
    <row r="3246" spans="5:20" x14ac:dyDescent="0.25"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</row>
    <row r="3247" spans="5:20" x14ac:dyDescent="0.25"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</row>
    <row r="3248" spans="5:20" x14ac:dyDescent="0.25"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</row>
    <row r="3249" spans="5:20" x14ac:dyDescent="0.25"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</row>
    <row r="3250" spans="5:20" x14ac:dyDescent="0.25"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</row>
    <row r="3251" spans="5:20" x14ac:dyDescent="0.25"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</row>
    <row r="3252" spans="5:20" x14ac:dyDescent="0.25"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</row>
    <row r="3253" spans="5:20" x14ac:dyDescent="0.25"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</row>
    <row r="3254" spans="5:20" x14ac:dyDescent="0.25"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</row>
    <row r="3255" spans="5:20" x14ac:dyDescent="0.25"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</row>
    <row r="3256" spans="5:20" x14ac:dyDescent="0.25"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</row>
    <row r="3257" spans="5:20" x14ac:dyDescent="0.25"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</row>
    <row r="3258" spans="5:20" x14ac:dyDescent="0.25"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</row>
    <row r="3259" spans="5:20" x14ac:dyDescent="0.25"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</row>
    <row r="3260" spans="5:20" x14ac:dyDescent="0.25"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</row>
    <row r="3261" spans="5:20" x14ac:dyDescent="0.25"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</row>
    <row r="3262" spans="5:20" x14ac:dyDescent="0.25"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</row>
    <row r="3263" spans="5:20" x14ac:dyDescent="0.25"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</row>
    <row r="3264" spans="5:20" x14ac:dyDescent="0.25"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</row>
    <row r="3265" spans="5:20" x14ac:dyDescent="0.25"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</row>
    <row r="3266" spans="5:20" x14ac:dyDescent="0.25"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</row>
    <row r="3267" spans="5:20" x14ac:dyDescent="0.25"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</row>
    <row r="3268" spans="5:20" x14ac:dyDescent="0.25"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</row>
    <row r="3269" spans="5:20" x14ac:dyDescent="0.25"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</row>
    <row r="3270" spans="5:20" x14ac:dyDescent="0.25"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</row>
    <row r="3271" spans="5:20" x14ac:dyDescent="0.25"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</row>
    <row r="3272" spans="5:20" x14ac:dyDescent="0.25"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</row>
    <row r="3273" spans="5:20" x14ac:dyDescent="0.25"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</row>
    <row r="3274" spans="5:20" x14ac:dyDescent="0.25"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</row>
    <row r="3275" spans="5:20" x14ac:dyDescent="0.25"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</row>
    <row r="3276" spans="5:20" x14ac:dyDescent="0.25"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</row>
    <row r="3277" spans="5:20" x14ac:dyDescent="0.25"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</row>
    <row r="3278" spans="5:20" x14ac:dyDescent="0.25"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</row>
    <row r="3279" spans="5:20" x14ac:dyDescent="0.25"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</row>
    <row r="3280" spans="5:20" x14ac:dyDescent="0.25"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</row>
    <row r="3281" spans="5:20" x14ac:dyDescent="0.25"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</row>
    <row r="3282" spans="5:20" x14ac:dyDescent="0.25"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</row>
    <row r="3283" spans="5:20" x14ac:dyDescent="0.25"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</row>
    <row r="3284" spans="5:20" x14ac:dyDescent="0.25"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</row>
    <row r="3285" spans="5:20" x14ac:dyDescent="0.25"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</row>
    <row r="3286" spans="5:20" x14ac:dyDescent="0.25"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</row>
    <row r="3287" spans="5:20" x14ac:dyDescent="0.25"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</row>
    <row r="3288" spans="5:20" x14ac:dyDescent="0.25"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</row>
    <row r="3289" spans="5:20" x14ac:dyDescent="0.25"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</row>
    <row r="3290" spans="5:20" x14ac:dyDescent="0.25"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</row>
    <row r="3291" spans="5:20" x14ac:dyDescent="0.25"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</row>
    <row r="3292" spans="5:20" x14ac:dyDescent="0.25"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</row>
    <row r="3293" spans="5:20" x14ac:dyDescent="0.25"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</row>
    <row r="3294" spans="5:20" x14ac:dyDescent="0.25"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</row>
    <row r="3295" spans="5:20" x14ac:dyDescent="0.25"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</row>
    <row r="3296" spans="5:20" x14ac:dyDescent="0.25"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</row>
    <row r="3297" spans="5:20" x14ac:dyDescent="0.25"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</row>
    <row r="3298" spans="5:20" x14ac:dyDescent="0.25"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</row>
    <row r="3299" spans="5:20" x14ac:dyDescent="0.25"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</row>
    <row r="3300" spans="5:20" x14ac:dyDescent="0.25"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</row>
    <row r="3301" spans="5:20" x14ac:dyDescent="0.25"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</row>
    <row r="3302" spans="5:20" x14ac:dyDescent="0.25"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</row>
    <row r="3303" spans="5:20" x14ac:dyDescent="0.25"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</row>
    <row r="3304" spans="5:20" x14ac:dyDescent="0.25"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</row>
    <row r="3305" spans="5:20" x14ac:dyDescent="0.25"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</row>
    <row r="3306" spans="5:20" x14ac:dyDescent="0.25"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</row>
    <row r="3307" spans="5:20" x14ac:dyDescent="0.25"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</row>
    <row r="3308" spans="5:20" x14ac:dyDescent="0.25"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</row>
    <row r="3309" spans="5:20" x14ac:dyDescent="0.25"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</row>
    <row r="3310" spans="5:20" x14ac:dyDescent="0.25"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</row>
    <row r="3311" spans="5:20" x14ac:dyDescent="0.25"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</row>
    <row r="3312" spans="5:20" x14ac:dyDescent="0.25"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</row>
    <row r="3313" spans="5:20" x14ac:dyDescent="0.25"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</row>
    <row r="3314" spans="5:20" x14ac:dyDescent="0.25"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</row>
    <row r="3315" spans="5:20" x14ac:dyDescent="0.25"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</row>
    <row r="3316" spans="5:20" x14ac:dyDescent="0.25"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</row>
    <row r="3317" spans="5:20" x14ac:dyDescent="0.25"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</row>
    <row r="3318" spans="5:20" x14ac:dyDescent="0.25"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</row>
    <row r="3319" spans="5:20" x14ac:dyDescent="0.25"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</row>
    <row r="3320" spans="5:20" x14ac:dyDescent="0.25"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</row>
    <row r="3321" spans="5:20" x14ac:dyDescent="0.25"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</row>
    <row r="3322" spans="5:20" x14ac:dyDescent="0.25"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</row>
    <row r="3323" spans="5:20" x14ac:dyDescent="0.25"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</row>
    <row r="3324" spans="5:20" x14ac:dyDescent="0.25"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</row>
    <row r="3325" spans="5:20" x14ac:dyDescent="0.25"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</row>
    <row r="3326" spans="5:20" x14ac:dyDescent="0.25"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</row>
    <row r="3327" spans="5:20" x14ac:dyDescent="0.25"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</row>
    <row r="3328" spans="5:20" x14ac:dyDescent="0.25"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</row>
    <row r="3329" spans="5:20" x14ac:dyDescent="0.25"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</row>
    <row r="3330" spans="5:20" x14ac:dyDescent="0.25"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</row>
    <row r="3331" spans="5:20" x14ac:dyDescent="0.25"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</row>
    <row r="3332" spans="5:20" x14ac:dyDescent="0.25"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</row>
    <row r="3333" spans="5:20" x14ac:dyDescent="0.25"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</row>
    <row r="3334" spans="5:20" x14ac:dyDescent="0.25"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</row>
    <row r="3335" spans="5:20" x14ac:dyDescent="0.25"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</row>
    <row r="3336" spans="5:20" x14ac:dyDescent="0.25"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</row>
    <row r="3337" spans="5:20" x14ac:dyDescent="0.25"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</row>
    <row r="3338" spans="5:20" x14ac:dyDescent="0.25"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</row>
    <row r="3339" spans="5:20" x14ac:dyDescent="0.25"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</row>
    <row r="3340" spans="5:20" x14ac:dyDescent="0.25"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</row>
    <row r="3341" spans="5:20" x14ac:dyDescent="0.25"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</row>
    <row r="3342" spans="5:20" x14ac:dyDescent="0.25"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</row>
    <row r="3343" spans="5:20" x14ac:dyDescent="0.25"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</row>
    <row r="3344" spans="5:20" x14ac:dyDescent="0.25"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</row>
    <row r="3345" spans="5:20" x14ac:dyDescent="0.25"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</row>
    <row r="3346" spans="5:20" x14ac:dyDescent="0.25"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</row>
    <row r="3347" spans="5:20" x14ac:dyDescent="0.25"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</row>
    <row r="3348" spans="5:20" x14ac:dyDescent="0.25"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</row>
    <row r="3349" spans="5:20" x14ac:dyDescent="0.25"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</row>
    <row r="3350" spans="5:20" x14ac:dyDescent="0.25"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</row>
    <row r="3351" spans="5:20" x14ac:dyDescent="0.25"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</row>
    <row r="3352" spans="5:20" x14ac:dyDescent="0.25"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</row>
    <row r="3353" spans="5:20" x14ac:dyDescent="0.25"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</row>
    <row r="3354" spans="5:20" x14ac:dyDescent="0.25"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</row>
    <row r="3355" spans="5:20" x14ac:dyDescent="0.25"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</row>
    <row r="3356" spans="5:20" x14ac:dyDescent="0.25"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</row>
    <row r="3357" spans="5:20" x14ac:dyDescent="0.25"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</row>
    <row r="3358" spans="5:20" x14ac:dyDescent="0.25"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</row>
    <row r="3359" spans="5:20" x14ac:dyDescent="0.25"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</row>
    <row r="3360" spans="5:20" x14ac:dyDescent="0.25"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</row>
    <row r="3361" spans="5:20" x14ac:dyDescent="0.25"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</row>
    <row r="3362" spans="5:20" x14ac:dyDescent="0.25"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</row>
    <row r="3363" spans="5:20" x14ac:dyDescent="0.25"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</row>
    <row r="3364" spans="5:20" x14ac:dyDescent="0.25"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</row>
    <row r="3365" spans="5:20" x14ac:dyDescent="0.25"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</row>
    <row r="3366" spans="5:20" x14ac:dyDescent="0.25"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</row>
    <row r="3367" spans="5:20" x14ac:dyDescent="0.25"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</row>
    <row r="3368" spans="5:20" x14ac:dyDescent="0.25"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</row>
    <row r="3369" spans="5:20" x14ac:dyDescent="0.25"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</row>
    <row r="3370" spans="5:20" x14ac:dyDescent="0.25"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</row>
    <row r="3371" spans="5:20" x14ac:dyDescent="0.25"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</row>
    <row r="3372" spans="5:20" x14ac:dyDescent="0.25"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</row>
    <row r="3373" spans="5:20" x14ac:dyDescent="0.25"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</row>
    <row r="3374" spans="5:20" x14ac:dyDescent="0.25"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</row>
    <row r="3375" spans="5:20" x14ac:dyDescent="0.25"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</row>
    <row r="3376" spans="5:20" x14ac:dyDescent="0.25"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</row>
    <row r="3377" spans="5:20" x14ac:dyDescent="0.25"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</row>
    <row r="3378" spans="5:20" x14ac:dyDescent="0.25"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</row>
    <row r="3379" spans="5:20" x14ac:dyDescent="0.25"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</row>
    <row r="3380" spans="5:20" x14ac:dyDescent="0.25"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</row>
    <row r="3381" spans="5:20" x14ac:dyDescent="0.25"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</row>
    <row r="3382" spans="5:20" x14ac:dyDescent="0.25"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</row>
    <row r="3383" spans="5:20" x14ac:dyDescent="0.25"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</row>
    <row r="3384" spans="5:20" x14ac:dyDescent="0.25"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</row>
    <row r="3385" spans="5:20" x14ac:dyDescent="0.25"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</row>
    <row r="3386" spans="5:20" x14ac:dyDescent="0.25"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</row>
    <row r="3387" spans="5:20" x14ac:dyDescent="0.25"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</row>
    <row r="3388" spans="5:20" x14ac:dyDescent="0.25"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</row>
    <row r="3389" spans="5:20" x14ac:dyDescent="0.25"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</row>
    <row r="3390" spans="5:20" x14ac:dyDescent="0.25"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</row>
    <row r="3391" spans="5:20" x14ac:dyDescent="0.25"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</row>
    <row r="3392" spans="5:20" x14ac:dyDescent="0.25"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</row>
    <row r="3393" spans="5:20" x14ac:dyDescent="0.25"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</row>
    <row r="3394" spans="5:20" x14ac:dyDescent="0.25"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</row>
    <row r="3395" spans="5:20" x14ac:dyDescent="0.25"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</row>
    <row r="3396" spans="5:20" x14ac:dyDescent="0.25"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</row>
    <row r="3397" spans="5:20" x14ac:dyDescent="0.25"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</row>
    <row r="3398" spans="5:20" x14ac:dyDescent="0.25"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</row>
    <row r="3399" spans="5:20" x14ac:dyDescent="0.25"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</row>
    <row r="3400" spans="5:20" x14ac:dyDescent="0.25"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</row>
    <row r="3401" spans="5:20" x14ac:dyDescent="0.25"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</row>
    <row r="3402" spans="5:20" x14ac:dyDescent="0.25"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</row>
    <row r="3403" spans="5:20" x14ac:dyDescent="0.25"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</row>
    <row r="3404" spans="5:20" x14ac:dyDescent="0.25"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</row>
    <row r="3405" spans="5:20" x14ac:dyDescent="0.25"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</row>
    <row r="3406" spans="5:20" x14ac:dyDescent="0.25"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</row>
    <row r="3407" spans="5:20" x14ac:dyDescent="0.25"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</row>
    <row r="3408" spans="5:20" x14ac:dyDescent="0.25"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</row>
    <row r="3409" spans="5:20" x14ac:dyDescent="0.25"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</row>
    <row r="3410" spans="5:20" x14ac:dyDescent="0.25"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</row>
    <row r="3411" spans="5:20" x14ac:dyDescent="0.25"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</row>
    <row r="3412" spans="5:20" x14ac:dyDescent="0.25"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</row>
    <row r="3413" spans="5:20" x14ac:dyDescent="0.25"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</row>
    <row r="3414" spans="5:20" x14ac:dyDescent="0.25"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</row>
    <row r="3415" spans="5:20" x14ac:dyDescent="0.25"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</row>
    <row r="3416" spans="5:20" x14ac:dyDescent="0.25"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</row>
    <row r="3417" spans="5:20" x14ac:dyDescent="0.25"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</row>
    <row r="3418" spans="5:20" x14ac:dyDescent="0.25"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</row>
    <row r="3419" spans="5:20" x14ac:dyDescent="0.25"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</row>
    <row r="3420" spans="5:20" x14ac:dyDescent="0.25"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</row>
    <row r="3421" spans="5:20" x14ac:dyDescent="0.25"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</row>
    <row r="3422" spans="5:20" x14ac:dyDescent="0.25"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</row>
    <row r="3423" spans="5:20" x14ac:dyDescent="0.25"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</row>
    <row r="3424" spans="5:20" x14ac:dyDescent="0.25"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</row>
    <row r="3425" spans="5:20" x14ac:dyDescent="0.25"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</row>
    <row r="3426" spans="5:20" x14ac:dyDescent="0.25"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</row>
    <row r="3427" spans="5:20" x14ac:dyDescent="0.25"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</row>
    <row r="3428" spans="5:20" x14ac:dyDescent="0.25"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</row>
    <row r="3429" spans="5:20" x14ac:dyDescent="0.25"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</row>
    <row r="3430" spans="5:20" x14ac:dyDescent="0.25"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</row>
    <row r="3431" spans="5:20" x14ac:dyDescent="0.25"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</row>
    <row r="3432" spans="5:20" x14ac:dyDescent="0.25"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</row>
    <row r="3433" spans="5:20" x14ac:dyDescent="0.25"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</row>
    <row r="3434" spans="5:20" x14ac:dyDescent="0.25"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</row>
    <row r="3435" spans="5:20" x14ac:dyDescent="0.25"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</row>
    <row r="3436" spans="5:20" x14ac:dyDescent="0.25"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</row>
    <row r="3437" spans="5:20" x14ac:dyDescent="0.25"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</row>
    <row r="3438" spans="5:20" x14ac:dyDescent="0.25"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</row>
    <row r="3439" spans="5:20" x14ac:dyDescent="0.25"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</row>
    <row r="3440" spans="5:20" x14ac:dyDescent="0.25"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</row>
    <row r="3441" spans="5:20" x14ac:dyDescent="0.25"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</row>
    <row r="3442" spans="5:20" x14ac:dyDescent="0.25"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</row>
    <row r="3443" spans="5:20" x14ac:dyDescent="0.25"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</row>
    <row r="3444" spans="5:20" x14ac:dyDescent="0.25"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</row>
    <row r="3445" spans="5:20" x14ac:dyDescent="0.25"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</row>
    <row r="3446" spans="5:20" x14ac:dyDescent="0.25"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</row>
    <row r="3447" spans="5:20" x14ac:dyDescent="0.25"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</row>
    <row r="3448" spans="5:20" x14ac:dyDescent="0.25"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</row>
    <row r="3449" spans="5:20" x14ac:dyDescent="0.25"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</row>
    <row r="3450" spans="5:20" x14ac:dyDescent="0.25"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</row>
    <row r="3451" spans="5:20" x14ac:dyDescent="0.25"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</row>
    <row r="3452" spans="5:20" x14ac:dyDescent="0.25"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</row>
    <row r="3453" spans="5:20" x14ac:dyDescent="0.25"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</row>
    <row r="3454" spans="5:20" x14ac:dyDescent="0.25"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</row>
    <row r="3455" spans="5:20" x14ac:dyDescent="0.25"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</row>
    <row r="3456" spans="5:20" x14ac:dyDescent="0.25"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</row>
    <row r="3457" spans="5:20" x14ac:dyDescent="0.25"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</row>
    <row r="3458" spans="5:20" x14ac:dyDescent="0.25"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</row>
    <row r="3459" spans="5:20" x14ac:dyDescent="0.25"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</row>
    <row r="3460" spans="5:20" x14ac:dyDescent="0.25"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</row>
    <row r="3461" spans="5:20" x14ac:dyDescent="0.25"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</row>
    <row r="3462" spans="5:20" x14ac:dyDescent="0.25"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</row>
    <row r="3463" spans="5:20" x14ac:dyDescent="0.25"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</row>
    <row r="3464" spans="5:20" x14ac:dyDescent="0.25"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</row>
    <row r="3465" spans="5:20" x14ac:dyDescent="0.25"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</row>
    <row r="3466" spans="5:20" x14ac:dyDescent="0.25"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</row>
    <row r="3467" spans="5:20" x14ac:dyDescent="0.25"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</row>
    <row r="3468" spans="5:20" x14ac:dyDescent="0.25"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</row>
    <row r="3469" spans="5:20" x14ac:dyDescent="0.25"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</row>
    <row r="3470" spans="5:20" x14ac:dyDescent="0.25"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</row>
    <row r="3471" spans="5:20" x14ac:dyDescent="0.25"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</row>
    <row r="3472" spans="5:20" x14ac:dyDescent="0.25"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</row>
    <row r="3473" spans="5:20" x14ac:dyDescent="0.25"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</row>
    <row r="3474" spans="5:20" x14ac:dyDescent="0.25"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</row>
    <row r="3475" spans="5:20" x14ac:dyDescent="0.25"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</row>
    <row r="3476" spans="5:20" x14ac:dyDescent="0.25"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</row>
    <row r="3477" spans="5:20" x14ac:dyDescent="0.25"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</row>
    <row r="3478" spans="5:20" x14ac:dyDescent="0.25"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</row>
    <row r="3479" spans="5:20" x14ac:dyDescent="0.25"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</row>
    <row r="3480" spans="5:20" x14ac:dyDescent="0.25"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</row>
    <row r="3481" spans="5:20" x14ac:dyDescent="0.25"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</row>
    <row r="3482" spans="5:20" x14ac:dyDescent="0.25"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</row>
    <row r="3483" spans="5:20" x14ac:dyDescent="0.25"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</row>
    <row r="3484" spans="5:20" x14ac:dyDescent="0.25"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</row>
    <row r="3485" spans="5:20" x14ac:dyDescent="0.25"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</row>
    <row r="3486" spans="5:20" x14ac:dyDescent="0.25"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</row>
    <row r="3487" spans="5:20" x14ac:dyDescent="0.25"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</row>
    <row r="3488" spans="5:20" x14ac:dyDescent="0.25"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</row>
    <row r="3489" spans="5:20" x14ac:dyDescent="0.25"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</row>
    <row r="3490" spans="5:20" x14ac:dyDescent="0.25"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</row>
    <row r="3491" spans="5:20" x14ac:dyDescent="0.25"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</row>
    <row r="3492" spans="5:20" x14ac:dyDescent="0.25"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</row>
    <row r="3493" spans="5:20" x14ac:dyDescent="0.25"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</row>
    <row r="3494" spans="5:20" x14ac:dyDescent="0.25"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</row>
    <row r="3495" spans="5:20" x14ac:dyDescent="0.25"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</row>
    <row r="3496" spans="5:20" x14ac:dyDescent="0.25"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</row>
    <row r="3497" spans="5:20" x14ac:dyDescent="0.25"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</row>
    <row r="3498" spans="5:20" x14ac:dyDescent="0.25"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</row>
    <row r="3499" spans="5:20" x14ac:dyDescent="0.25"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</row>
    <row r="3500" spans="5:20" x14ac:dyDescent="0.25"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</row>
    <row r="3501" spans="5:20" x14ac:dyDescent="0.25"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</row>
    <row r="3502" spans="5:20" x14ac:dyDescent="0.25"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</row>
    <row r="3503" spans="5:20" x14ac:dyDescent="0.25"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</row>
    <row r="3504" spans="5:20" x14ac:dyDescent="0.25"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</row>
    <row r="3505" spans="5:20" x14ac:dyDescent="0.25"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</row>
    <row r="3506" spans="5:20" x14ac:dyDescent="0.25"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</row>
    <row r="3507" spans="5:20" x14ac:dyDescent="0.25"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</row>
    <row r="3508" spans="5:20" x14ac:dyDescent="0.25"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</row>
    <row r="3509" spans="5:20" x14ac:dyDescent="0.25"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</row>
    <row r="3510" spans="5:20" x14ac:dyDescent="0.25"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</row>
    <row r="3511" spans="5:20" x14ac:dyDescent="0.25"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</row>
    <row r="3512" spans="5:20" x14ac:dyDescent="0.25"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</row>
    <row r="3513" spans="5:20" x14ac:dyDescent="0.25"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</row>
    <row r="3514" spans="5:20" x14ac:dyDescent="0.25"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</row>
    <row r="3515" spans="5:20" x14ac:dyDescent="0.25"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</row>
    <row r="3516" spans="5:20" x14ac:dyDescent="0.25"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</row>
    <row r="3517" spans="5:20" x14ac:dyDescent="0.25"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</row>
    <row r="3518" spans="5:20" x14ac:dyDescent="0.25"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</row>
    <row r="3519" spans="5:20" x14ac:dyDescent="0.25"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</row>
    <row r="3520" spans="5:20" x14ac:dyDescent="0.25"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</row>
    <row r="3521" spans="5:20" x14ac:dyDescent="0.25"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</row>
    <row r="3522" spans="5:20" x14ac:dyDescent="0.25"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</row>
    <row r="3523" spans="5:20" x14ac:dyDescent="0.25"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</row>
    <row r="3524" spans="5:20" x14ac:dyDescent="0.25"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</row>
    <row r="3525" spans="5:20" x14ac:dyDescent="0.25"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</row>
    <row r="3526" spans="5:20" x14ac:dyDescent="0.25"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</row>
    <row r="3527" spans="5:20" x14ac:dyDescent="0.25"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</row>
    <row r="3528" spans="5:20" x14ac:dyDescent="0.25"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</row>
    <row r="3529" spans="5:20" x14ac:dyDescent="0.25"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</row>
    <row r="3530" spans="5:20" x14ac:dyDescent="0.25"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</row>
    <row r="3531" spans="5:20" x14ac:dyDescent="0.25"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</row>
    <row r="3532" spans="5:20" x14ac:dyDescent="0.25"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</row>
    <row r="3533" spans="5:20" x14ac:dyDescent="0.25"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</row>
    <row r="3534" spans="5:20" x14ac:dyDescent="0.25"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</row>
    <row r="3535" spans="5:20" x14ac:dyDescent="0.25"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</row>
    <row r="3536" spans="5:20" x14ac:dyDescent="0.25"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</row>
    <row r="3537" spans="5:20" x14ac:dyDescent="0.25"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</row>
    <row r="3538" spans="5:20" x14ac:dyDescent="0.25"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</row>
    <row r="3539" spans="5:20" x14ac:dyDescent="0.25"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</row>
    <row r="3540" spans="5:20" x14ac:dyDescent="0.25"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</row>
    <row r="3541" spans="5:20" x14ac:dyDescent="0.25"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</row>
    <row r="3542" spans="5:20" x14ac:dyDescent="0.25"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</row>
    <row r="3543" spans="5:20" x14ac:dyDescent="0.25"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</row>
    <row r="3544" spans="5:20" x14ac:dyDescent="0.25"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</row>
    <row r="3545" spans="5:20" x14ac:dyDescent="0.25"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</row>
    <row r="3546" spans="5:20" x14ac:dyDescent="0.25"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</row>
    <row r="3547" spans="5:20" x14ac:dyDescent="0.25"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</row>
    <row r="3548" spans="5:20" x14ac:dyDescent="0.25"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</row>
    <row r="3549" spans="5:20" x14ac:dyDescent="0.25"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</row>
    <row r="3550" spans="5:20" x14ac:dyDescent="0.25"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</row>
    <row r="3551" spans="5:20" x14ac:dyDescent="0.25"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</row>
    <row r="3552" spans="5:20" x14ac:dyDescent="0.25"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</row>
    <row r="3553" spans="5:20" x14ac:dyDescent="0.25"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</row>
    <row r="3554" spans="5:20" x14ac:dyDescent="0.25"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</row>
    <row r="3555" spans="5:20" x14ac:dyDescent="0.25"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</row>
    <row r="3556" spans="5:20" x14ac:dyDescent="0.25"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</row>
    <row r="3557" spans="5:20" x14ac:dyDescent="0.25"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</row>
    <row r="3558" spans="5:20" x14ac:dyDescent="0.25"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</row>
    <row r="3559" spans="5:20" x14ac:dyDescent="0.25"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</row>
    <row r="3560" spans="5:20" x14ac:dyDescent="0.25"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</row>
    <row r="3561" spans="5:20" x14ac:dyDescent="0.25"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</row>
    <row r="3562" spans="5:20" x14ac:dyDescent="0.25"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</row>
    <row r="3563" spans="5:20" x14ac:dyDescent="0.25"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</row>
    <row r="3564" spans="5:20" x14ac:dyDescent="0.25"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</row>
    <row r="3565" spans="5:20" x14ac:dyDescent="0.25"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</row>
    <row r="3566" spans="5:20" x14ac:dyDescent="0.25"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</row>
    <row r="3567" spans="5:20" x14ac:dyDescent="0.25"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</row>
    <row r="3568" spans="5:20" x14ac:dyDescent="0.25"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</row>
    <row r="3569" spans="5:20" x14ac:dyDescent="0.25"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</row>
    <row r="3570" spans="5:20" x14ac:dyDescent="0.25"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</row>
    <row r="3571" spans="5:20" x14ac:dyDescent="0.25"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</row>
    <row r="3572" spans="5:20" x14ac:dyDescent="0.25"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</row>
    <row r="3573" spans="5:20" x14ac:dyDescent="0.25"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</row>
    <row r="3574" spans="5:20" x14ac:dyDescent="0.25"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</row>
    <row r="3575" spans="5:20" x14ac:dyDescent="0.25"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</row>
    <row r="3576" spans="5:20" x14ac:dyDescent="0.25"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</row>
    <row r="3577" spans="5:20" x14ac:dyDescent="0.25"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</row>
    <row r="3578" spans="5:20" x14ac:dyDescent="0.25"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</row>
    <row r="3579" spans="5:20" x14ac:dyDescent="0.25"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</row>
    <row r="3580" spans="5:20" x14ac:dyDescent="0.25"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</row>
    <row r="3581" spans="5:20" x14ac:dyDescent="0.25"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</row>
    <row r="3582" spans="5:20" x14ac:dyDescent="0.25"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</row>
    <row r="3583" spans="5:20" x14ac:dyDescent="0.25"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</row>
    <row r="3584" spans="5:20" x14ac:dyDescent="0.25"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</row>
    <row r="3585" spans="5:20" x14ac:dyDescent="0.25"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</row>
    <row r="3586" spans="5:20" x14ac:dyDescent="0.25"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</row>
    <row r="3587" spans="5:20" x14ac:dyDescent="0.25"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</row>
    <row r="3588" spans="5:20" x14ac:dyDescent="0.25"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</row>
    <row r="3589" spans="5:20" x14ac:dyDescent="0.25"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</row>
    <row r="3590" spans="5:20" x14ac:dyDescent="0.25"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</row>
    <row r="3591" spans="5:20" x14ac:dyDescent="0.25"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</row>
    <row r="3592" spans="5:20" x14ac:dyDescent="0.25"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</row>
    <row r="3593" spans="5:20" x14ac:dyDescent="0.25"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</row>
    <row r="3594" spans="5:20" x14ac:dyDescent="0.25"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</row>
    <row r="3595" spans="5:20" x14ac:dyDescent="0.25"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</row>
    <row r="3596" spans="5:20" x14ac:dyDescent="0.25"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</row>
    <row r="3597" spans="5:20" x14ac:dyDescent="0.25"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</row>
    <row r="3598" spans="5:20" x14ac:dyDescent="0.25"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</row>
    <row r="3599" spans="5:20" x14ac:dyDescent="0.25"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</row>
    <row r="3600" spans="5:20" x14ac:dyDescent="0.25"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</row>
    <row r="3601" spans="5:20" x14ac:dyDescent="0.25"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</row>
    <row r="3602" spans="5:20" x14ac:dyDescent="0.25"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</row>
    <row r="3603" spans="5:20" x14ac:dyDescent="0.25"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</row>
    <row r="3604" spans="5:20" x14ac:dyDescent="0.25"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</row>
    <row r="3605" spans="5:20" x14ac:dyDescent="0.25"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</row>
    <row r="3606" spans="5:20" x14ac:dyDescent="0.25"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</row>
    <row r="3607" spans="5:20" x14ac:dyDescent="0.25"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</row>
    <row r="3608" spans="5:20" x14ac:dyDescent="0.25"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</row>
    <row r="3609" spans="5:20" x14ac:dyDescent="0.25"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</row>
    <row r="3610" spans="5:20" x14ac:dyDescent="0.25"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</row>
    <row r="3611" spans="5:20" x14ac:dyDescent="0.25"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</row>
    <row r="3612" spans="5:20" x14ac:dyDescent="0.25"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</row>
    <row r="3613" spans="5:20" x14ac:dyDescent="0.25"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</row>
    <row r="3614" spans="5:20" x14ac:dyDescent="0.25"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</row>
    <row r="3615" spans="5:20" x14ac:dyDescent="0.25"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</row>
    <row r="3616" spans="5:20" x14ac:dyDescent="0.25"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</row>
    <row r="3617" spans="5:20" x14ac:dyDescent="0.25"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</row>
    <row r="3618" spans="5:20" x14ac:dyDescent="0.25"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</row>
    <row r="3619" spans="5:20" x14ac:dyDescent="0.25"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</row>
    <row r="3620" spans="5:20" x14ac:dyDescent="0.25"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</row>
    <row r="3621" spans="5:20" x14ac:dyDescent="0.25"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</row>
    <row r="3622" spans="5:20" x14ac:dyDescent="0.25"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</row>
    <row r="3623" spans="5:20" x14ac:dyDescent="0.25"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</row>
    <row r="3624" spans="5:20" x14ac:dyDescent="0.25"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</row>
    <row r="3625" spans="5:20" x14ac:dyDescent="0.25"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</row>
    <row r="3626" spans="5:20" x14ac:dyDescent="0.25"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</row>
    <row r="3627" spans="5:20" x14ac:dyDescent="0.25"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</row>
    <row r="3628" spans="5:20" x14ac:dyDescent="0.25"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</row>
    <row r="3629" spans="5:20" x14ac:dyDescent="0.25"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</row>
    <row r="3630" spans="5:20" x14ac:dyDescent="0.25"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</row>
    <row r="3631" spans="5:20" x14ac:dyDescent="0.25"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</row>
    <row r="3632" spans="5:20" x14ac:dyDescent="0.25"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</row>
    <row r="3633" spans="5:20" x14ac:dyDescent="0.25"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</row>
    <row r="3634" spans="5:20" x14ac:dyDescent="0.25"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</row>
    <row r="3635" spans="5:20" x14ac:dyDescent="0.25"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</row>
    <row r="3636" spans="5:20" x14ac:dyDescent="0.25"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</row>
    <row r="3637" spans="5:20" x14ac:dyDescent="0.25"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</row>
    <row r="3638" spans="5:20" x14ac:dyDescent="0.25"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</row>
    <row r="3639" spans="5:20" x14ac:dyDescent="0.25"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</row>
    <row r="3640" spans="5:20" x14ac:dyDescent="0.25"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</row>
    <row r="3641" spans="5:20" x14ac:dyDescent="0.25"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</row>
    <row r="3642" spans="5:20" x14ac:dyDescent="0.25"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</row>
    <row r="3643" spans="5:20" x14ac:dyDescent="0.25"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</row>
    <row r="3644" spans="5:20" x14ac:dyDescent="0.25"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</row>
    <row r="3645" spans="5:20" x14ac:dyDescent="0.25"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</row>
    <row r="3646" spans="5:20" x14ac:dyDescent="0.25"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</row>
    <row r="3647" spans="5:20" x14ac:dyDescent="0.25"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</row>
    <row r="3648" spans="5:20" x14ac:dyDescent="0.25"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</row>
    <row r="3649" spans="5:20" x14ac:dyDescent="0.25"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</row>
    <row r="3650" spans="5:20" x14ac:dyDescent="0.25"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</row>
    <row r="3651" spans="5:20" x14ac:dyDescent="0.25"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</row>
    <row r="3652" spans="5:20" x14ac:dyDescent="0.25"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</row>
    <row r="3653" spans="5:20" x14ac:dyDescent="0.25"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</row>
    <row r="3654" spans="5:20" x14ac:dyDescent="0.25"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</row>
    <row r="3655" spans="5:20" x14ac:dyDescent="0.25"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</row>
    <row r="3656" spans="5:20" x14ac:dyDescent="0.25"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</row>
    <row r="3657" spans="5:20" x14ac:dyDescent="0.25"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</row>
    <row r="3658" spans="5:20" x14ac:dyDescent="0.25"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</row>
    <row r="3659" spans="5:20" x14ac:dyDescent="0.25"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</row>
    <row r="3660" spans="5:20" x14ac:dyDescent="0.25"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</row>
    <row r="3661" spans="5:20" x14ac:dyDescent="0.25"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</row>
    <row r="3662" spans="5:20" x14ac:dyDescent="0.25"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</row>
    <row r="3663" spans="5:20" x14ac:dyDescent="0.25"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</row>
    <row r="3664" spans="5:20" x14ac:dyDescent="0.25"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</row>
    <row r="3665" spans="5:20" x14ac:dyDescent="0.25"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</row>
    <row r="3666" spans="5:20" x14ac:dyDescent="0.25"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</row>
    <row r="3667" spans="5:20" x14ac:dyDescent="0.25"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</row>
    <row r="3668" spans="5:20" x14ac:dyDescent="0.25"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</row>
    <row r="3669" spans="5:20" x14ac:dyDescent="0.25"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</row>
    <row r="3670" spans="5:20" x14ac:dyDescent="0.25"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</row>
    <row r="3671" spans="5:20" x14ac:dyDescent="0.25"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</row>
    <row r="3672" spans="5:20" x14ac:dyDescent="0.25"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</row>
    <row r="3673" spans="5:20" x14ac:dyDescent="0.25"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</row>
    <row r="3674" spans="5:20" x14ac:dyDescent="0.25"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</row>
    <row r="3675" spans="5:20" x14ac:dyDescent="0.25"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</row>
    <row r="3676" spans="5:20" x14ac:dyDescent="0.25"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</row>
    <row r="3677" spans="5:20" x14ac:dyDescent="0.25"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</row>
    <row r="3678" spans="5:20" x14ac:dyDescent="0.25"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</row>
    <row r="3679" spans="5:20" x14ac:dyDescent="0.25"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</row>
    <row r="3680" spans="5:20" x14ac:dyDescent="0.25"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</row>
    <row r="3681" spans="5:20" x14ac:dyDescent="0.25"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</row>
    <row r="3682" spans="5:20" x14ac:dyDescent="0.25"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</row>
    <row r="3683" spans="5:20" x14ac:dyDescent="0.25"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</row>
    <row r="3684" spans="5:20" x14ac:dyDescent="0.25"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</row>
    <row r="3685" spans="5:20" x14ac:dyDescent="0.25"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</row>
    <row r="3686" spans="5:20" x14ac:dyDescent="0.25"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</row>
    <row r="3687" spans="5:20" x14ac:dyDescent="0.25"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</row>
    <row r="3688" spans="5:20" x14ac:dyDescent="0.25"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</row>
    <row r="3689" spans="5:20" x14ac:dyDescent="0.25"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</row>
    <row r="3690" spans="5:20" x14ac:dyDescent="0.25"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</row>
    <row r="3691" spans="5:20" x14ac:dyDescent="0.25"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</row>
    <row r="3692" spans="5:20" x14ac:dyDescent="0.25"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</row>
    <row r="3693" spans="5:20" x14ac:dyDescent="0.25"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</row>
    <row r="3694" spans="5:20" x14ac:dyDescent="0.25"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</row>
    <row r="3695" spans="5:20" x14ac:dyDescent="0.25"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</row>
    <row r="3696" spans="5:20" x14ac:dyDescent="0.25"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</row>
    <row r="3697" spans="5:20" x14ac:dyDescent="0.25"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</row>
    <row r="3698" spans="5:20" x14ac:dyDescent="0.25"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</row>
    <row r="3699" spans="5:20" x14ac:dyDescent="0.25"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</row>
    <row r="3700" spans="5:20" x14ac:dyDescent="0.25"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</row>
    <row r="3701" spans="5:20" x14ac:dyDescent="0.25"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</row>
    <row r="3702" spans="5:20" x14ac:dyDescent="0.25"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</row>
    <row r="3703" spans="5:20" x14ac:dyDescent="0.25"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</row>
    <row r="3704" spans="5:20" x14ac:dyDescent="0.25"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</row>
    <row r="3705" spans="5:20" x14ac:dyDescent="0.25"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</row>
    <row r="3706" spans="5:20" x14ac:dyDescent="0.25"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</row>
    <row r="3707" spans="5:20" x14ac:dyDescent="0.25"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</row>
    <row r="3708" spans="5:20" x14ac:dyDescent="0.25"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</row>
    <row r="3709" spans="5:20" x14ac:dyDescent="0.25"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</row>
    <row r="3710" spans="5:20" x14ac:dyDescent="0.25"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</row>
    <row r="3711" spans="5:20" x14ac:dyDescent="0.25"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</row>
    <row r="3712" spans="5:20" x14ac:dyDescent="0.25"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</row>
    <row r="3713" spans="5:20" x14ac:dyDescent="0.25"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</row>
    <row r="3714" spans="5:20" x14ac:dyDescent="0.25"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</row>
    <row r="3715" spans="5:20" x14ac:dyDescent="0.25"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</row>
    <row r="3716" spans="5:20" x14ac:dyDescent="0.25"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</row>
    <row r="3717" spans="5:20" x14ac:dyDescent="0.25"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</row>
    <row r="3718" spans="5:20" x14ac:dyDescent="0.25"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</row>
    <row r="3719" spans="5:20" x14ac:dyDescent="0.25"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</row>
    <row r="3720" spans="5:20" x14ac:dyDescent="0.25"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</row>
    <row r="3721" spans="5:20" x14ac:dyDescent="0.25"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</row>
    <row r="3722" spans="5:20" x14ac:dyDescent="0.25"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</row>
    <row r="3723" spans="5:20" x14ac:dyDescent="0.25"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</row>
    <row r="3724" spans="5:20" x14ac:dyDescent="0.25"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</row>
    <row r="3725" spans="5:20" x14ac:dyDescent="0.25"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</row>
    <row r="3726" spans="5:20" x14ac:dyDescent="0.25"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</row>
    <row r="3727" spans="5:20" x14ac:dyDescent="0.25"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</row>
    <row r="3728" spans="5:20" x14ac:dyDescent="0.25"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</row>
    <row r="3729" spans="5:20" x14ac:dyDescent="0.25"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</row>
    <row r="3730" spans="5:20" x14ac:dyDescent="0.25"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</row>
    <row r="3731" spans="5:20" x14ac:dyDescent="0.25"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</row>
    <row r="3732" spans="5:20" x14ac:dyDescent="0.25"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</row>
    <row r="3733" spans="5:20" x14ac:dyDescent="0.25"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</row>
    <row r="3734" spans="5:20" x14ac:dyDescent="0.25"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</row>
    <row r="3735" spans="5:20" x14ac:dyDescent="0.25"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</row>
    <row r="3736" spans="5:20" x14ac:dyDescent="0.25"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</row>
    <row r="3737" spans="5:20" x14ac:dyDescent="0.25"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</row>
    <row r="3738" spans="5:20" x14ac:dyDescent="0.25"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</row>
    <row r="3739" spans="5:20" x14ac:dyDescent="0.25"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</row>
    <row r="3740" spans="5:20" x14ac:dyDescent="0.25"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</row>
    <row r="3741" spans="5:20" x14ac:dyDescent="0.25"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</row>
    <row r="3742" spans="5:20" x14ac:dyDescent="0.25"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</row>
    <row r="3743" spans="5:20" x14ac:dyDescent="0.25"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</row>
    <row r="3744" spans="5:20" x14ac:dyDescent="0.25"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</row>
    <row r="3745" spans="5:20" x14ac:dyDescent="0.25"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</row>
    <row r="3746" spans="5:20" x14ac:dyDescent="0.25"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</row>
    <row r="3747" spans="5:20" x14ac:dyDescent="0.25"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</row>
    <row r="3748" spans="5:20" x14ac:dyDescent="0.25"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</row>
    <row r="3749" spans="5:20" x14ac:dyDescent="0.25"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</row>
    <row r="3750" spans="5:20" x14ac:dyDescent="0.25"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</row>
    <row r="3751" spans="5:20" x14ac:dyDescent="0.25"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</row>
    <row r="3752" spans="5:20" x14ac:dyDescent="0.25"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</row>
    <row r="3753" spans="5:20" x14ac:dyDescent="0.25"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</row>
    <row r="3754" spans="5:20" x14ac:dyDescent="0.25"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</row>
    <row r="3755" spans="5:20" x14ac:dyDescent="0.25"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</row>
    <row r="3756" spans="5:20" x14ac:dyDescent="0.25"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</row>
    <row r="3757" spans="5:20" x14ac:dyDescent="0.25"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</row>
    <row r="3758" spans="5:20" x14ac:dyDescent="0.25"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</row>
    <row r="3759" spans="5:20" x14ac:dyDescent="0.25"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</row>
    <row r="3760" spans="5:20" x14ac:dyDescent="0.25"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</row>
    <row r="3761" spans="5:20" x14ac:dyDescent="0.25"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</row>
    <row r="3762" spans="5:20" x14ac:dyDescent="0.25"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</row>
    <row r="3763" spans="5:20" x14ac:dyDescent="0.25"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</row>
    <row r="3764" spans="5:20" x14ac:dyDescent="0.25"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</row>
    <row r="3765" spans="5:20" x14ac:dyDescent="0.25"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</row>
    <row r="3766" spans="5:20" x14ac:dyDescent="0.25"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</row>
    <row r="3767" spans="5:20" x14ac:dyDescent="0.25"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</row>
    <row r="3768" spans="5:20" x14ac:dyDescent="0.25"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</row>
    <row r="3769" spans="5:20" x14ac:dyDescent="0.25"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</row>
    <row r="3770" spans="5:20" x14ac:dyDescent="0.25"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</row>
    <row r="3771" spans="5:20" x14ac:dyDescent="0.25"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</row>
    <row r="3772" spans="5:20" x14ac:dyDescent="0.25"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</row>
    <row r="3773" spans="5:20" x14ac:dyDescent="0.25"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</row>
    <row r="3774" spans="5:20" x14ac:dyDescent="0.25"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</row>
    <row r="3775" spans="5:20" x14ac:dyDescent="0.25"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</row>
    <row r="3776" spans="5:20" x14ac:dyDescent="0.25"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</row>
    <row r="3777" spans="5:20" x14ac:dyDescent="0.25"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</row>
    <row r="3778" spans="5:20" x14ac:dyDescent="0.25"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</row>
    <row r="3779" spans="5:20" x14ac:dyDescent="0.25"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</row>
    <row r="3780" spans="5:20" x14ac:dyDescent="0.25"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</row>
    <row r="3781" spans="5:20" x14ac:dyDescent="0.25"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</row>
    <row r="3782" spans="5:20" x14ac:dyDescent="0.25"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</row>
    <row r="3783" spans="5:20" x14ac:dyDescent="0.25"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</row>
    <row r="3784" spans="5:20" x14ac:dyDescent="0.25"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</row>
    <row r="3785" spans="5:20" x14ac:dyDescent="0.25"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</row>
    <row r="3786" spans="5:20" x14ac:dyDescent="0.25"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</row>
    <row r="3787" spans="5:20" x14ac:dyDescent="0.25"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</row>
    <row r="3788" spans="5:20" x14ac:dyDescent="0.25"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</row>
    <row r="3789" spans="5:20" x14ac:dyDescent="0.25"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</row>
    <row r="3790" spans="5:20" x14ac:dyDescent="0.25"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</row>
    <row r="3791" spans="5:20" x14ac:dyDescent="0.25"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</row>
    <row r="3792" spans="5:20" x14ac:dyDescent="0.25"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</row>
    <row r="3793" spans="5:20" x14ac:dyDescent="0.25"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</row>
    <row r="3794" spans="5:20" x14ac:dyDescent="0.25"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</row>
    <row r="3795" spans="5:20" x14ac:dyDescent="0.25"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</row>
    <row r="3796" spans="5:20" x14ac:dyDescent="0.25"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</row>
    <row r="3797" spans="5:20" x14ac:dyDescent="0.25"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</row>
    <row r="3798" spans="5:20" x14ac:dyDescent="0.25"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</row>
    <row r="3799" spans="5:20" x14ac:dyDescent="0.25"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</row>
    <row r="3800" spans="5:20" x14ac:dyDescent="0.25"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</row>
    <row r="3801" spans="5:20" x14ac:dyDescent="0.25"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</row>
    <row r="3802" spans="5:20" x14ac:dyDescent="0.25"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</row>
    <row r="3803" spans="5:20" x14ac:dyDescent="0.25"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</row>
    <row r="3804" spans="5:20" x14ac:dyDescent="0.25"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</row>
    <row r="3805" spans="5:20" x14ac:dyDescent="0.25"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</row>
    <row r="3806" spans="5:20" x14ac:dyDescent="0.25"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</row>
    <row r="3807" spans="5:20" x14ac:dyDescent="0.25"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</row>
    <row r="3808" spans="5:20" x14ac:dyDescent="0.25"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</row>
    <row r="3809" spans="5:20" x14ac:dyDescent="0.25"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</row>
    <row r="3810" spans="5:20" x14ac:dyDescent="0.25"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</row>
    <row r="3811" spans="5:20" x14ac:dyDescent="0.25"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</row>
    <row r="3812" spans="5:20" x14ac:dyDescent="0.25"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</row>
    <row r="3813" spans="5:20" x14ac:dyDescent="0.25"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</row>
    <row r="3814" spans="5:20" x14ac:dyDescent="0.25"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</row>
    <row r="3815" spans="5:20" x14ac:dyDescent="0.25"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</row>
    <row r="3816" spans="5:20" x14ac:dyDescent="0.25"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</row>
    <row r="3817" spans="5:20" x14ac:dyDescent="0.25"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</row>
    <row r="3818" spans="5:20" x14ac:dyDescent="0.25"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</row>
    <row r="3819" spans="5:20" x14ac:dyDescent="0.25"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</row>
    <row r="3820" spans="5:20" x14ac:dyDescent="0.25"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</row>
    <row r="3821" spans="5:20" x14ac:dyDescent="0.25"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</row>
    <row r="3822" spans="5:20" x14ac:dyDescent="0.25"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</row>
    <row r="3823" spans="5:20" x14ac:dyDescent="0.25"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</row>
    <row r="3824" spans="5:20" x14ac:dyDescent="0.25"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</row>
    <row r="3825" spans="5:20" x14ac:dyDescent="0.25"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</row>
    <row r="3826" spans="5:20" x14ac:dyDescent="0.25"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</row>
    <row r="3827" spans="5:20" x14ac:dyDescent="0.25"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</row>
    <row r="3828" spans="5:20" x14ac:dyDescent="0.25"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</row>
    <row r="3829" spans="5:20" x14ac:dyDescent="0.25"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</row>
    <row r="3830" spans="5:20" x14ac:dyDescent="0.25"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</row>
    <row r="3831" spans="5:20" x14ac:dyDescent="0.25"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</row>
    <row r="3832" spans="5:20" x14ac:dyDescent="0.25"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</row>
    <row r="3833" spans="5:20" x14ac:dyDescent="0.25"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</row>
    <row r="3834" spans="5:20" x14ac:dyDescent="0.25"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</row>
    <row r="3835" spans="5:20" x14ac:dyDescent="0.25"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</row>
    <row r="3836" spans="5:20" x14ac:dyDescent="0.25"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</row>
    <row r="3837" spans="5:20" x14ac:dyDescent="0.25"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</row>
    <row r="3838" spans="5:20" x14ac:dyDescent="0.25"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</row>
    <row r="3839" spans="5:20" x14ac:dyDescent="0.25"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</row>
    <row r="3840" spans="5:20" x14ac:dyDescent="0.25"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</row>
    <row r="3841" spans="5:20" x14ac:dyDescent="0.25"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</row>
    <row r="3842" spans="5:20" x14ac:dyDescent="0.25"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</row>
    <row r="3843" spans="5:20" x14ac:dyDescent="0.25"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</row>
    <row r="3844" spans="5:20" x14ac:dyDescent="0.25"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</row>
    <row r="3845" spans="5:20" x14ac:dyDescent="0.25"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</row>
    <row r="3846" spans="5:20" x14ac:dyDescent="0.25"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</row>
    <row r="3847" spans="5:20" x14ac:dyDescent="0.25"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</row>
    <row r="3848" spans="5:20" x14ac:dyDescent="0.25"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</row>
    <row r="3849" spans="5:20" x14ac:dyDescent="0.25"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</row>
    <row r="3850" spans="5:20" x14ac:dyDescent="0.25"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</row>
    <row r="3851" spans="5:20" x14ac:dyDescent="0.25"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</row>
    <row r="3852" spans="5:20" x14ac:dyDescent="0.25"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</row>
    <row r="3853" spans="5:20" x14ac:dyDescent="0.25"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</row>
    <row r="3854" spans="5:20" x14ac:dyDescent="0.25"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</row>
    <row r="3855" spans="5:20" x14ac:dyDescent="0.25"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</row>
    <row r="3856" spans="5:20" x14ac:dyDescent="0.25"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</row>
    <row r="3857" spans="5:20" x14ac:dyDescent="0.25"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</row>
    <row r="3858" spans="5:20" x14ac:dyDescent="0.25"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</row>
    <row r="3859" spans="5:20" x14ac:dyDescent="0.25"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</row>
    <row r="3860" spans="5:20" x14ac:dyDescent="0.25"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</row>
    <row r="3861" spans="5:20" x14ac:dyDescent="0.25"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</row>
    <row r="3862" spans="5:20" x14ac:dyDescent="0.25"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</row>
    <row r="3863" spans="5:20" x14ac:dyDescent="0.25"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</row>
    <row r="3864" spans="5:20" x14ac:dyDescent="0.25"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</row>
    <row r="3865" spans="5:20" x14ac:dyDescent="0.25"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</row>
    <row r="3866" spans="5:20" x14ac:dyDescent="0.25"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</row>
    <row r="3867" spans="5:20" x14ac:dyDescent="0.25"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</row>
    <row r="3868" spans="5:20" x14ac:dyDescent="0.25"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</row>
    <row r="3869" spans="5:20" x14ac:dyDescent="0.25"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</row>
    <row r="3870" spans="5:20" x14ac:dyDescent="0.25"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</row>
    <row r="3871" spans="5:20" x14ac:dyDescent="0.25"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</row>
    <row r="3872" spans="5:20" x14ac:dyDescent="0.25"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</row>
    <row r="3873" spans="5:20" x14ac:dyDescent="0.25"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</row>
    <row r="3874" spans="5:20" x14ac:dyDescent="0.25"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</row>
    <row r="3875" spans="5:20" x14ac:dyDescent="0.25"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</row>
    <row r="3876" spans="5:20" x14ac:dyDescent="0.25"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</row>
    <row r="3877" spans="5:20" x14ac:dyDescent="0.25"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</row>
    <row r="3878" spans="5:20" x14ac:dyDescent="0.25"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</row>
    <row r="3879" spans="5:20" x14ac:dyDescent="0.25"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</row>
    <row r="3880" spans="5:20" x14ac:dyDescent="0.25"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</row>
    <row r="3881" spans="5:20" x14ac:dyDescent="0.25"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</row>
    <row r="3882" spans="5:20" x14ac:dyDescent="0.25"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</row>
    <row r="3883" spans="5:20" x14ac:dyDescent="0.25"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</row>
    <row r="3884" spans="5:20" x14ac:dyDescent="0.25"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</row>
    <row r="3885" spans="5:20" x14ac:dyDescent="0.25"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</row>
    <row r="3886" spans="5:20" x14ac:dyDescent="0.25"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</row>
    <row r="3887" spans="5:20" x14ac:dyDescent="0.25"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</row>
    <row r="3888" spans="5:20" x14ac:dyDescent="0.25"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</row>
    <row r="3889" spans="5:20" x14ac:dyDescent="0.25"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</row>
    <row r="3890" spans="5:20" x14ac:dyDescent="0.25"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</row>
    <row r="3891" spans="5:20" x14ac:dyDescent="0.25"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</row>
    <row r="3892" spans="5:20" x14ac:dyDescent="0.25"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</row>
    <row r="3893" spans="5:20" x14ac:dyDescent="0.25"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</row>
    <row r="3894" spans="5:20" x14ac:dyDescent="0.25"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</row>
    <row r="3895" spans="5:20" x14ac:dyDescent="0.25"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</row>
    <row r="3896" spans="5:20" x14ac:dyDescent="0.25"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</row>
    <row r="3897" spans="5:20" x14ac:dyDescent="0.25"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</row>
    <row r="3898" spans="5:20" x14ac:dyDescent="0.25"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</row>
    <row r="3899" spans="5:20" x14ac:dyDescent="0.25"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</row>
    <row r="3900" spans="5:20" x14ac:dyDescent="0.25"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</row>
    <row r="3901" spans="5:20" x14ac:dyDescent="0.25"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</row>
    <row r="3902" spans="5:20" x14ac:dyDescent="0.25"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</row>
    <row r="3903" spans="5:20" x14ac:dyDescent="0.25"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</row>
    <row r="3904" spans="5:20" x14ac:dyDescent="0.25"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</row>
    <row r="3905" spans="5:20" x14ac:dyDescent="0.25"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</row>
    <row r="3906" spans="5:20" x14ac:dyDescent="0.25"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</row>
    <row r="3907" spans="5:20" x14ac:dyDescent="0.25"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</row>
    <row r="3908" spans="5:20" x14ac:dyDescent="0.25"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</row>
    <row r="3909" spans="5:20" x14ac:dyDescent="0.25"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</row>
    <row r="3910" spans="5:20" x14ac:dyDescent="0.25"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</row>
    <row r="3911" spans="5:20" x14ac:dyDescent="0.25"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</row>
    <row r="3912" spans="5:20" x14ac:dyDescent="0.25"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</row>
    <row r="3913" spans="5:20" x14ac:dyDescent="0.25"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</row>
    <row r="3914" spans="5:20" x14ac:dyDescent="0.25"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</row>
    <row r="3915" spans="5:20" x14ac:dyDescent="0.25"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</row>
    <row r="3916" spans="5:20" x14ac:dyDescent="0.25"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</row>
    <row r="3917" spans="5:20" x14ac:dyDescent="0.25"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</row>
    <row r="3918" spans="5:20" x14ac:dyDescent="0.25"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</row>
    <row r="3919" spans="5:20" x14ac:dyDescent="0.25"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</row>
    <row r="3920" spans="5:20" x14ac:dyDescent="0.25"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</row>
    <row r="3921" spans="5:20" x14ac:dyDescent="0.25"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</row>
    <row r="3922" spans="5:20" x14ac:dyDescent="0.25"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</row>
    <row r="3923" spans="5:20" x14ac:dyDescent="0.25"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</row>
    <row r="3924" spans="5:20" x14ac:dyDescent="0.25"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</row>
    <row r="3925" spans="5:20" x14ac:dyDescent="0.25"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</row>
    <row r="3926" spans="5:20" x14ac:dyDescent="0.25"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</row>
    <row r="3927" spans="5:20" x14ac:dyDescent="0.25"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</row>
    <row r="3928" spans="5:20" x14ac:dyDescent="0.25"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</row>
    <row r="3929" spans="5:20" x14ac:dyDescent="0.25"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</row>
    <row r="3930" spans="5:20" x14ac:dyDescent="0.25"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</row>
    <row r="3931" spans="5:20" x14ac:dyDescent="0.25"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</row>
    <row r="3932" spans="5:20" x14ac:dyDescent="0.25"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</row>
    <row r="3933" spans="5:20" x14ac:dyDescent="0.25"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</row>
    <row r="3934" spans="5:20" x14ac:dyDescent="0.25"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</row>
    <row r="3935" spans="5:20" x14ac:dyDescent="0.25"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</row>
    <row r="3936" spans="5:20" x14ac:dyDescent="0.25"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</row>
    <row r="3937" spans="5:20" x14ac:dyDescent="0.25"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</row>
    <row r="3938" spans="5:20" x14ac:dyDescent="0.25"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</row>
    <row r="3939" spans="5:20" x14ac:dyDescent="0.25"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</row>
    <row r="3940" spans="5:20" x14ac:dyDescent="0.25"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</row>
    <row r="3941" spans="5:20" x14ac:dyDescent="0.25"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</row>
    <row r="3942" spans="5:20" x14ac:dyDescent="0.25"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</row>
    <row r="3943" spans="5:20" x14ac:dyDescent="0.25"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</row>
    <row r="3944" spans="5:20" x14ac:dyDescent="0.25"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</row>
    <row r="3945" spans="5:20" x14ac:dyDescent="0.25"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</row>
    <row r="3946" spans="5:20" x14ac:dyDescent="0.25"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</row>
    <row r="3947" spans="5:20" x14ac:dyDescent="0.25"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</row>
    <row r="3948" spans="5:20" x14ac:dyDescent="0.25"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</row>
    <row r="3949" spans="5:20" x14ac:dyDescent="0.25"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</row>
    <row r="3950" spans="5:20" x14ac:dyDescent="0.25"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</row>
    <row r="3951" spans="5:20" x14ac:dyDescent="0.25"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</row>
    <row r="3952" spans="5:20" x14ac:dyDescent="0.25"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</row>
    <row r="3953" spans="5:20" x14ac:dyDescent="0.25"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</row>
    <row r="3954" spans="5:20" x14ac:dyDescent="0.25"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</row>
    <row r="3955" spans="5:20" x14ac:dyDescent="0.25"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</row>
    <row r="3956" spans="5:20" x14ac:dyDescent="0.25"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</row>
    <row r="3957" spans="5:20" x14ac:dyDescent="0.25"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</row>
    <row r="3958" spans="5:20" x14ac:dyDescent="0.25"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</row>
    <row r="3959" spans="5:20" x14ac:dyDescent="0.25"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</row>
    <row r="3960" spans="5:20" x14ac:dyDescent="0.25"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</row>
    <row r="3961" spans="5:20" x14ac:dyDescent="0.25"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</row>
    <row r="3962" spans="5:20" x14ac:dyDescent="0.25"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</row>
    <row r="3963" spans="5:20" x14ac:dyDescent="0.25"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</row>
    <row r="3964" spans="5:20" x14ac:dyDescent="0.25"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</row>
    <row r="3965" spans="5:20" x14ac:dyDescent="0.25"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</row>
    <row r="3966" spans="5:20" x14ac:dyDescent="0.25"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</row>
    <row r="3967" spans="5:20" x14ac:dyDescent="0.25"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</row>
    <row r="3968" spans="5:20" x14ac:dyDescent="0.25"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</row>
    <row r="3969" spans="5:20" x14ac:dyDescent="0.25"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</row>
    <row r="3970" spans="5:20" x14ac:dyDescent="0.25"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</row>
    <row r="3971" spans="5:20" x14ac:dyDescent="0.25"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</row>
    <row r="3972" spans="5:20" x14ac:dyDescent="0.25"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</row>
    <row r="3973" spans="5:20" x14ac:dyDescent="0.25"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</row>
    <row r="3974" spans="5:20" x14ac:dyDescent="0.25"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</row>
    <row r="3975" spans="5:20" x14ac:dyDescent="0.25"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</row>
    <row r="3976" spans="5:20" x14ac:dyDescent="0.25"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</row>
    <row r="3977" spans="5:20" x14ac:dyDescent="0.25"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</row>
    <row r="3978" spans="5:20" x14ac:dyDescent="0.25"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</row>
    <row r="3979" spans="5:20" x14ac:dyDescent="0.25"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</row>
    <row r="3980" spans="5:20" x14ac:dyDescent="0.25"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</row>
    <row r="3981" spans="5:20" x14ac:dyDescent="0.25"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</row>
    <row r="3982" spans="5:20" x14ac:dyDescent="0.25"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</row>
    <row r="3983" spans="5:20" x14ac:dyDescent="0.25"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</row>
    <row r="3984" spans="5:20" x14ac:dyDescent="0.25"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</row>
    <row r="3985" spans="5:20" x14ac:dyDescent="0.25"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</row>
    <row r="3986" spans="5:20" x14ac:dyDescent="0.25"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</row>
    <row r="3987" spans="5:20" x14ac:dyDescent="0.25"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</row>
    <row r="3988" spans="5:20" x14ac:dyDescent="0.25"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</row>
    <row r="3989" spans="5:20" x14ac:dyDescent="0.25"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</row>
    <row r="3990" spans="5:20" x14ac:dyDescent="0.25"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</row>
    <row r="3991" spans="5:20" x14ac:dyDescent="0.25"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</row>
    <row r="3992" spans="5:20" x14ac:dyDescent="0.25"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</row>
    <row r="3993" spans="5:20" x14ac:dyDescent="0.25"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</row>
    <row r="3994" spans="5:20" x14ac:dyDescent="0.25"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</row>
    <row r="3995" spans="5:20" x14ac:dyDescent="0.25"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</row>
    <row r="3996" spans="5:20" x14ac:dyDescent="0.25"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</row>
    <row r="3997" spans="5:20" x14ac:dyDescent="0.25"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</row>
    <row r="3998" spans="5:20" x14ac:dyDescent="0.25"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</row>
    <row r="3999" spans="5:20" x14ac:dyDescent="0.25"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</row>
    <row r="4000" spans="5:20" x14ac:dyDescent="0.25"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</row>
    <row r="4001" spans="5:20" x14ac:dyDescent="0.25"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</row>
    <row r="4002" spans="5:20" x14ac:dyDescent="0.25"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</row>
    <row r="4003" spans="5:20" x14ac:dyDescent="0.25"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</row>
    <row r="4004" spans="5:20" x14ac:dyDescent="0.25"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</row>
    <row r="4005" spans="5:20" x14ac:dyDescent="0.25"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</row>
    <row r="4006" spans="5:20" x14ac:dyDescent="0.25"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</row>
    <row r="4007" spans="5:20" x14ac:dyDescent="0.25"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</row>
    <row r="4008" spans="5:20" x14ac:dyDescent="0.25"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</row>
    <row r="4009" spans="5:20" x14ac:dyDescent="0.25"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</row>
    <row r="4010" spans="5:20" x14ac:dyDescent="0.25"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</row>
    <row r="4011" spans="5:20" x14ac:dyDescent="0.25"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</row>
    <row r="4012" spans="5:20" x14ac:dyDescent="0.25"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</row>
    <row r="4013" spans="5:20" x14ac:dyDescent="0.25"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</row>
    <row r="4014" spans="5:20" x14ac:dyDescent="0.25"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</row>
    <row r="4015" spans="5:20" x14ac:dyDescent="0.25"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</row>
    <row r="4016" spans="5:20" x14ac:dyDescent="0.25"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</row>
    <row r="4017" spans="5:20" x14ac:dyDescent="0.25"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</row>
    <row r="4018" spans="5:20" x14ac:dyDescent="0.25"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</row>
    <row r="4019" spans="5:20" x14ac:dyDescent="0.25"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</row>
    <row r="4020" spans="5:20" x14ac:dyDescent="0.25"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</row>
    <row r="4021" spans="5:20" x14ac:dyDescent="0.25"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</row>
    <row r="4022" spans="5:20" x14ac:dyDescent="0.25"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</row>
    <row r="4023" spans="5:20" x14ac:dyDescent="0.25"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</row>
    <row r="4024" spans="5:20" x14ac:dyDescent="0.25"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</row>
    <row r="4025" spans="5:20" x14ac:dyDescent="0.25"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</row>
    <row r="4026" spans="5:20" x14ac:dyDescent="0.25"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</row>
    <row r="4027" spans="5:20" x14ac:dyDescent="0.25"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</row>
    <row r="4028" spans="5:20" x14ac:dyDescent="0.25"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</row>
    <row r="4029" spans="5:20" x14ac:dyDescent="0.25"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</row>
    <row r="4030" spans="5:20" x14ac:dyDescent="0.25"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</row>
    <row r="4031" spans="5:20" x14ac:dyDescent="0.25"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</row>
    <row r="4032" spans="5:20" x14ac:dyDescent="0.25"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</row>
    <row r="4033" spans="5:20" x14ac:dyDescent="0.25"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</row>
    <row r="4034" spans="5:20" x14ac:dyDescent="0.25"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</row>
    <row r="4035" spans="5:20" x14ac:dyDescent="0.25"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</row>
    <row r="4036" spans="5:20" x14ac:dyDescent="0.25"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</row>
    <row r="4037" spans="5:20" x14ac:dyDescent="0.25"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</row>
    <row r="4038" spans="5:20" x14ac:dyDescent="0.25"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</row>
    <row r="4039" spans="5:20" x14ac:dyDescent="0.25"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</row>
    <row r="4040" spans="5:20" x14ac:dyDescent="0.25"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</row>
    <row r="4041" spans="5:20" x14ac:dyDescent="0.25"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</row>
    <row r="4042" spans="5:20" x14ac:dyDescent="0.25"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</row>
    <row r="4043" spans="5:20" x14ac:dyDescent="0.25"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</row>
    <row r="4044" spans="5:20" x14ac:dyDescent="0.25"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</row>
    <row r="4045" spans="5:20" x14ac:dyDescent="0.25"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</row>
    <row r="4046" spans="5:20" x14ac:dyDescent="0.25"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</row>
    <row r="4047" spans="5:20" x14ac:dyDescent="0.25"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</row>
    <row r="4048" spans="5:20" x14ac:dyDescent="0.25"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</row>
    <row r="4049" spans="5:20" x14ac:dyDescent="0.25"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</row>
    <row r="4050" spans="5:20" x14ac:dyDescent="0.25"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</row>
    <row r="4051" spans="5:20" x14ac:dyDescent="0.25"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</row>
    <row r="4052" spans="5:20" x14ac:dyDescent="0.25"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</row>
    <row r="4053" spans="5:20" x14ac:dyDescent="0.25"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</row>
    <row r="4054" spans="5:20" x14ac:dyDescent="0.25"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</row>
    <row r="4055" spans="5:20" x14ac:dyDescent="0.25"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</row>
    <row r="4056" spans="5:20" x14ac:dyDescent="0.25"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</row>
    <row r="4057" spans="5:20" x14ac:dyDescent="0.25"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</row>
    <row r="4058" spans="5:20" x14ac:dyDescent="0.25"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</row>
    <row r="4059" spans="5:20" x14ac:dyDescent="0.25"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</row>
    <row r="4060" spans="5:20" x14ac:dyDescent="0.25"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</row>
    <row r="4061" spans="5:20" x14ac:dyDescent="0.25"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</row>
    <row r="4062" spans="5:20" x14ac:dyDescent="0.25"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</row>
    <row r="4063" spans="5:20" x14ac:dyDescent="0.25"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</row>
    <row r="4064" spans="5:20" x14ac:dyDescent="0.25"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</row>
    <row r="4065" spans="5:20" x14ac:dyDescent="0.25"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</row>
    <row r="4066" spans="5:20" x14ac:dyDescent="0.25"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</row>
    <row r="4067" spans="5:20" x14ac:dyDescent="0.25"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</row>
    <row r="4068" spans="5:20" x14ac:dyDescent="0.25"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</row>
    <row r="4069" spans="5:20" x14ac:dyDescent="0.25"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</row>
    <row r="4070" spans="5:20" x14ac:dyDescent="0.25"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</row>
    <row r="4071" spans="5:20" x14ac:dyDescent="0.25"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</row>
    <row r="4072" spans="5:20" x14ac:dyDescent="0.25"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</row>
    <row r="4073" spans="5:20" x14ac:dyDescent="0.25"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</row>
    <row r="4074" spans="5:20" x14ac:dyDescent="0.25"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</row>
    <row r="4075" spans="5:20" x14ac:dyDescent="0.25"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</row>
    <row r="4076" spans="5:20" x14ac:dyDescent="0.25"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</row>
    <row r="4077" spans="5:20" x14ac:dyDescent="0.25"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</row>
    <row r="4078" spans="5:20" x14ac:dyDescent="0.25"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</row>
    <row r="4079" spans="5:20" x14ac:dyDescent="0.25"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</row>
    <row r="4080" spans="5:20" x14ac:dyDescent="0.25"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</row>
    <row r="4081" spans="5:20" x14ac:dyDescent="0.25"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</row>
    <row r="4082" spans="5:20" x14ac:dyDescent="0.25"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</row>
    <row r="4083" spans="5:20" x14ac:dyDescent="0.25"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</row>
    <row r="4084" spans="5:20" x14ac:dyDescent="0.25"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</row>
    <row r="4085" spans="5:20" x14ac:dyDescent="0.25"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</row>
    <row r="4086" spans="5:20" x14ac:dyDescent="0.25"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</row>
    <row r="4087" spans="5:20" x14ac:dyDescent="0.25"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</row>
    <row r="4088" spans="5:20" x14ac:dyDescent="0.25"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</row>
    <row r="4089" spans="5:20" x14ac:dyDescent="0.25"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</row>
    <row r="4090" spans="5:20" x14ac:dyDescent="0.25"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</row>
    <row r="4091" spans="5:20" x14ac:dyDescent="0.25"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</row>
    <row r="4092" spans="5:20" x14ac:dyDescent="0.25"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</row>
    <row r="4093" spans="5:20" x14ac:dyDescent="0.25"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</row>
    <row r="4094" spans="5:20" x14ac:dyDescent="0.25"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</row>
    <row r="4095" spans="5:20" x14ac:dyDescent="0.25"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</row>
    <row r="4096" spans="5:20" x14ac:dyDescent="0.25"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</row>
    <row r="4097" spans="5:20" x14ac:dyDescent="0.25"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</row>
    <row r="4098" spans="5:20" x14ac:dyDescent="0.25"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</row>
    <row r="4099" spans="5:20" x14ac:dyDescent="0.25"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</row>
    <row r="4100" spans="5:20" x14ac:dyDescent="0.25"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</row>
    <row r="4101" spans="5:20" x14ac:dyDescent="0.25"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</row>
    <row r="4102" spans="5:20" x14ac:dyDescent="0.25"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</row>
    <row r="4103" spans="5:20" x14ac:dyDescent="0.25"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</row>
    <row r="4104" spans="5:20" x14ac:dyDescent="0.25"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</row>
    <row r="4105" spans="5:20" x14ac:dyDescent="0.25"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</row>
    <row r="4106" spans="5:20" x14ac:dyDescent="0.25"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</row>
    <row r="4107" spans="5:20" x14ac:dyDescent="0.25"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</row>
    <row r="4108" spans="5:20" x14ac:dyDescent="0.25"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</row>
    <row r="4109" spans="5:20" x14ac:dyDescent="0.25"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</row>
    <row r="4110" spans="5:20" x14ac:dyDescent="0.25"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</row>
    <row r="4111" spans="5:20" x14ac:dyDescent="0.25"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</row>
    <row r="4112" spans="5:20" x14ac:dyDescent="0.25"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</row>
    <row r="4113" spans="5:20" x14ac:dyDescent="0.25"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</row>
    <row r="4114" spans="5:20" x14ac:dyDescent="0.25"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</row>
    <row r="4115" spans="5:20" x14ac:dyDescent="0.25"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</row>
    <row r="4116" spans="5:20" x14ac:dyDescent="0.25"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</row>
    <row r="4117" spans="5:20" x14ac:dyDescent="0.25"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</row>
    <row r="4118" spans="5:20" x14ac:dyDescent="0.25"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</row>
    <row r="4119" spans="5:20" x14ac:dyDescent="0.25"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</row>
    <row r="4120" spans="5:20" x14ac:dyDescent="0.25"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</row>
    <row r="4121" spans="5:20" x14ac:dyDescent="0.25"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</row>
    <row r="4122" spans="5:20" x14ac:dyDescent="0.25"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</row>
    <row r="4123" spans="5:20" x14ac:dyDescent="0.25"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</row>
    <row r="4124" spans="5:20" x14ac:dyDescent="0.25"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</row>
    <row r="4125" spans="5:20" x14ac:dyDescent="0.25"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</row>
    <row r="4126" spans="5:20" x14ac:dyDescent="0.25"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</row>
    <row r="4127" spans="5:20" x14ac:dyDescent="0.25"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</row>
    <row r="4128" spans="5:20" x14ac:dyDescent="0.25"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</row>
    <row r="4129" spans="5:20" x14ac:dyDescent="0.25"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</row>
    <row r="4130" spans="5:20" x14ac:dyDescent="0.25"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</row>
    <row r="4131" spans="5:20" x14ac:dyDescent="0.25"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</row>
    <row r="4132" spans="5:20" x14ac:dyDescent="0.25"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</row>
    <row r="4133" spans="5:20" x14ac:dyDescent="0.25"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</row>
    <row r="4134" spans="5:20" x14ac:dyDescent="0.25"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</row>
    <row r="4135" spans="5:20" x14ac:dyDescent="0.25"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</row>
    <row r="4136" spans="5:20" x14ac:dyDescent="0.25"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</row>
    <row r="4137" spans="5:20" x14ac:dyDescent="0.25"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</row>
    <row r="4138" spans="5:20" x14ac:dyDescent="0.25"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</row>
    <row r="4139" spans="5:20" x14ac:dyDescent="0.25"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</row>
    <row r="4140" spans="5:20" x14ac:dyDescent="0.25"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</row>
    <row r="4141" spans="5:20" x14ac:dyDescent="0.25"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</row>
    <row r="4142" spans="5:20" x14ac:dyDescent="0.25"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</row>
    <row r="4143" spans="5:20" x14ac:dyDescent="0.25"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</row>
    <row r="4144" spans="5:20" x14ac:dyDescent="0.25"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</row>
    <row r="4145" spans="5:20" x14ac:dyDescent="0.25"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</row>
    <row r="4146" spans="5:20" x14ac:dyDescent="0.25"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</row>
    <row r="4147" spans="5:20" x14ac:dyDescent="0.25"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</row>
    <row r="4148" spans="5:20" x14ac:dyDescent="0.25"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</row>
    <row r="4149" spans="5:20" x14ac:dyDescent="0.25"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</row>
    <row r="4150" spans="5:20" x14ac:dyDescent="0.25"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</row>
    <row r="4151" spans="5:20" x14ac:dyDescent="0.25"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</row>
    <row r="4152" spans="5:20" x14ac:dyDescent="0.25"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</row>
    <row r="4153" spans="5:20" x14ac:dyDescent="0.25"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</row>
    <row r="4154" spans="5:20" x14ac:dyDescent="0.25"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</row>
    <row r="4155" spans="5:20" x14ac:dyDescent="0.25"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</row>
    <row r="4156" spans="5:20" x14ac:dyDescent="0.25"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</row>
    <row r="4157" spans="5:20" x14ac:dyDescent="0.25"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</row>
    <row r="4158" spans="5:20" x14ac:dyDescent="0.25"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</row>
    <row r="4159" spans="5:20" x14ac:dyDescent="0.25"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</row>
    <row r="4160" spans="5:20" x14ac:dyDescent="0.25"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</row>
    <row r="4161" spans="5:20" x14ac:dyDescent="0.25"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</row>
    <row r="4162" spans="5:20" x14ac:dyDescent="0.25"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</row>
    <row r="4163" spans="5:20" x14ac:dyDescent="0.25"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</row>
    <row r="4164" spans="5:20" x14ac:dyDescent="0.25"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</row>
    <row r="4165" spans="5:20" x14ac:dyDescent="0.25"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</row>
    <row r="4166" spans="5:20" x14ac:dyDescent="0.25"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</row>
    <row r="4167" spans="5:20" x14ac:dyDescent="0.25"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</row>
    <row r="4168" spans="5:20" x14ac:dyDescent="0.25"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</row>
    <row r="4169" spans="5:20" x14ac:dyDescent="0.25"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</row>
    <row r="4170" spans="5:20" x14ac:dyDescent="0.25"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</row>
    <row r="4171" spans="5:20" x14ac:dyDescent="0.25"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</row>
    <row r="4172" spans="5:20" x14ac:dyDescent="0.25"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</row>
    <row r="4173" spans="5:20" x14ac:dyDescent="0.25"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</row>
    <row r="4174" spans="5:20" x14ac:dyDescent="0.25"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</row>
    <row r="4175" spans="5:20" x14ac:dyDescent="0.25"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</row>
    <row r="4176" spans="5:20" x14ac:dyDescent="0.25"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</row>
    <row r="4177" spans="5:20" x14ac:dyDescent="0.25"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</row>
    <row r="4178" spans="5:20" x14ac:dyDescent="0.25"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</row>
    <row r="4179" spans="5:20" x14ac:dyDescent="0.25"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</row>
    <row r="4180" spans="5:20" x14ac:dyDescent="0.25"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</row>
    <row r="4181" spans="5:20" x14ac:dyDescent="0.25"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</row>
    <row r="4182" spans="5:20" x14ac:dyDescent="0.25"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</row>
    <row r="4183" spans="5:20" x14ac:dyDescent="0.25"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</row>
    <row r="4184" spans="5:20" x14ac:dyDescent="0.25"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</row>
    <row r="4185" spans="5:20" x14ac:dyDescent="0.25"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</row>
    <row r="4186" spans="5:20" x14ac:dyDescent="0.25"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</row>
    <row r="4187" spans="5:20" x14ac:dyDescent="0.25"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</row>
    <row r="4188" spans="5:20" x14ac:dyDescent="0.25"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</row>
    <row r="4189" spans="5:20" x14ac:dyDescent="0.25"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</row>
    <row r="4190" spans="5:20" x14ac:dyDescent="0.25"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</row>
    <row r="4191" spans="5:20" x14ac:dyDescent="0.25"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</row>
    <row r="4192" spans="5:20" x14ac:dyDescent="0.25"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</row>
    <row r="4193" spans="5:20" x14ac:dyDescent="0.25"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</row>
    <row r="4194" spans="5:20" x14ac:dyDescent="0.25"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</row>
    <row r="4195" spans="5:20" x14ac:dyDescent="0.25"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</row>
    <row r="4196" spans="5:20" x14ac:dyDescent="0.25"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</row>
    <row r="4197" spans="5:20" x14ac:dyDescent="0.25"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</row>
    <row r="4198" spans="5:20" x14ac:dyDescent="0.25"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</row>
    <row r="4199" spans="5:20" x14ac:dyDescent="0.25"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</row>
    <row r="4200" spans="5:20" x14ac:dyDescent="0.25"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</row>
    <row r="4201" spans="5:20" x14ac:dyDescent="0.25"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</row>
    <row r="4202" spans="5:20" x14ac:dyDescent="0.25"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</row>
    <row r="4203" spans="5:20" x14ac:dyDescent="0.25"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</row>
    <row r="4204" spans="5:20" x14ac:dyDescent="0.25"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</row>
    <row r="4205" spans="5:20" x14ac:dyDescent="0.25"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</row>
    <row r="4206" spans="5:20" x14ac:dyDescent="0.25"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</row>
    <row r="4207" spans="5:20" x14ac:dyDescent="0.25"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</row>
    <row r="4208" spans="5:20" x14ac:dyDescent="0.25"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</row>
    <row r="4209" spans="5:20" x14ac:dyDescent="0.25"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</row>
    <row r="4210" spans="5:20" x14ac:dyDescent="0.25"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</row>
    <row r="4211" spans="5:20" x14ac:dyDescent="0.25"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</row>
    <row r="4212" spans="5:20" x14ac:dyDescent="0.25"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</row>
    <row r="4213" spans="5:20" x14ac:dyDescent="0.25"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</row>
    <row r="4214" spans="5:20" x14ac:dyDescent="0.25"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</row>
    <row r="4215" spans="5:20" x14ac:dyDescent="0.25"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</row>
    <row r="4216" spans="5:20" x14ac:dyDescent="0.25"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</row>
    <row r="4217" spans="5:20" x14ac:dyDescent="0.25"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</row>
    <row r="4218" spans="5:20" x14ac:dyDescent="0.25"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</row>
    <row r="4219" spans="5:20" x14ac:dyDescent="0.25"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</row>
    <row r="4220" spans="5:20" x14ac:dyDescent="0.25"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</row>
    <row r="4221" spans="5:20" x14ac:dyDescent="0.25"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</row>
    <row r="4222" spans="5:20" x14ac:dyDescent="0.25"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</row>
    <row r="4223" spans="5:20" x14ac:dyDescent="0.25"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</row>
    <row r="4224" spans="5:20" x14ac:dyDescent="0.25"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</row>
    <row r="4225" spans="5:20" x14ac:dyDescent="0.25"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</row>
    <row r="4226" spans="5:20" x14ac:dyDescent="0.25"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</row>
    <row r="4227" spans="5:20" x14ac:dyDescent="0.25"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</row>
    <row r="4228" spans="5:20" x14ac:dyDescent="0.25"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</row>
    <row r="4229" spans="5:20" x14ac:dyDescent="0.25"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</row>
    <row r="4230" spans="5:20" x14ac:dyDescent="0.25"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</row>
    <row r="4231" spans="5:20" x14ac:dyDescent="0.25"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</row>
    <row r="4232" spans="5:20" x14ac:dyDescent="0.25"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</row>
    <row r="4233" spans="5:20" x14ac:dyDescent="0.25"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</row>
    <row r="4234" spans="5:20" x14ac:dyDescent="0.25"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</row>
    <row r="4235" spans="5:20" x14ac:dyDescent="0.25"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</row>
    <row r="4236" spans="5:20" x14ac:dyDescent="0.25"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</row>
    <row r="4237" spans="5:20" x14ac:dyDescent="0.25"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</row>
    <row r="4238" spans="5:20" x14ac:dyDescent="0.25"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</row>
    <row r="4239" spans="5:20" x14ac:dyDescent="0.25"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</row>
    <row r="4240" spans="5:20" x14ac:dyDescent="0.25"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</row>
    <row r="4241" spans="5:20" x14ac:dyDescent="0.25"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</row>
    <row r="4242" spans="5:20" x14ac:dyDescent="0.25"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</row>
    <row r="4243" spans="5:20" x14ac:dyDescent="0.25"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</row>
    <row r="4244" spans="5:20" x14ac:dyDescent="0.25"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</row>
    <row r="4245" spans="5:20" x14ac:dyDescent="0.25"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</row>
    <row r="4246" spans="5:20" x14ac:dyDescent="0.25"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</row>
    <row r="4247" spans="5:20" x14ac:dyDescent="0.25"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</row>
    <row r="4248" spans="5:20" x14ac:dyDescent="0.25"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</row>
    <row r="4249" spans="5:20" x14ac:dyDescent="0.25"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</row>
    <row r="4250" spans="5:20" x14ac:dyDescent="0.25"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</row>
    <row r="4251" spans="5:20" x14ac:dyDescent="0.25"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</row>
    <row r="4252" spans="5:20" x14ac:dyDescent="0.25"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</row>
    <row r="4253" spans="5:20" x14ac:dyDescent="0.25"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</row>
    <row r="4254" spans="5:20" x14ac:dyDescent="0.25"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</row>
    <row r="4255" spans="5:20" x14ac:dyDescent="0.25"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</row>
    <row r="4256" spans="5:20" x14ac:dyDescent="0.25"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</row>
    <row r="4257" spans="5:20" x14ac:dyDescent="0.25"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</row>
    <row r="4258" spans="5:20" x14ac:dyDescent="0.25"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</row>
    <row r="4259" spans="5:20" x14ac:dyDescent="0.25"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</row>
    <row r="4260" spans="5:20" x14ac:dyDescent="0.25"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</row>
    <row r="4261" spans="5:20" x14ac:dyDescent="0.25"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</row>
    <row r="4262" spans="5:20" x14ac:dyDescent="0.25"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</row>
    <row r="4263" spans="5:20" x14ac:dyDescent="0.25"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</row>
    <row r="4264" spans="5:20" x14ac:dyDescent="0.25"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</row>
    <row r="4265" spans="5:20" x14ac:dyDescent="0.25"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</row>
    <row r="4266" spans="5:20" x14ac:dyDescent="0.25"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</row>
    <row r="4267" spans="5:20" x14ac:dyDescent="0.25"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</row>
    <row r="4268" spans="5:20" x14ac:dyDescent="0.25"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</row>
    <row r="4269" spans="5:20" x14ac:dyDescent="0.25"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</row>
    <row r="4270" spans="5:20" x14ac:dyDescent="0.25"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</row>
    <row r="4271" spans="5:20" x14ac:dyDescent="0.25"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</row>
    <row r="4272" spans="5:20" x14ac:dyDescent="0.25"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</row>
    <row r="4273" spans="5:20" x14ac:dyDescent="0.25"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</row>
    <row r="4274" spans="5:20" x14ac:dyDescent="0.25"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</row>
    <row r="4275" spans="5:20" x14ac:dyDescent="0.25"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</row>
    <row r="4276" spans="5:20" x14ac:dyDescent="0.25"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</row>
    <row r="4277" spans="5:20" x14ac:dyDescent="0.25"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</row>
    <row r="4278" spans="5:20" x14ac:dyDescent="0.25"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</row>
    <row r="4279" spans="5:20" x14ac:dyDescent="0.25"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</row>
    <row r="4280" spans="5:20" x14ac:dyDescent="0.25"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</row>
    <row r="4281" spans="5:20" x14ac:dyDescent="0.25"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</row>
    <row r="4282" spans="5:20" x14ac:dyDescent="0.25"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</row>
    <row r="4283" spans="5:20" x14ac:dyDescent="0.25"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</row>
    <row r="4284" spans="5:20" x14ac:dyDescent="0.25"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</row>
    <row r="4285" spans="5:20" x14ac:dyDescent="0.25"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</row>
    <row r="4286" spans="5:20" x14ac:dyDescent="0.25"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</row>
    <row r="4287" spans="5:20" x14ac:dyDescent="0.25"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</row>
    <row r="4288" spans="5:20" x14ac:dyDescent="0.25"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</row>
    <row r="4289" spans="5:20" x14ac:dyDescent="0.25"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</row>
    <row r="4290" spans="5:20" x14ac:dyDescent="0.25"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</row>
    <row r="4291" spans="5:20" x14ac:dyDescent="0.25"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</row>
    <row r="4292" spans="5:20" x14ac:dyDescent="0.25"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</row>
    <row r="4293" spans="5:20" x14ac:dyDescent="0.25"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</row>
    <row r="4294" spans="5:20" x14ac:dyDescent="0.25"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</row>
    <row r="4295" spans="5:20" x14ac:dyDescent="0.25"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</row>
    <row r="4296" spans="5:20" x14ac:dyDescent="0.25"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</row>
    <row r="4297" spans="5:20" x14ac:dyDescent="0.25"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</row>
    <row r="4298" spans="5:20" x14ac:dyDescent="0.25"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</row>
    <row r="4299" spans="5:20" x14ac:dyDescent="0.25"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</row>
    <row r="4300" spans="5:20" x14ac:dyDescent="0.25"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</row>
    <row r="4301" spans="5:20" x14ac:dyDescent="0.25"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</row>
    <row r="4302" spans="5:20" x14ac:dyDescent="0.25"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</row>
    <row r="4303" spans="5:20" x14ac:dyDescent="0.25"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</row>
    <row r="4304" spans="5:20" x14ac:dyDescent="0.25"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</row>
    <row r="4305" spans="5:20" x14ac:dyDescent="0.25"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</row>
    <row r="4306" spans="5:20" x14ac:dyDescent="0.25"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</row>
    <row r="4307" spans="5:20" x14ac:dyDescent="0.25"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</row>
    <row r="4308" spans="5:20" x14ac:dyDescent="0.25"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</row>
    <row r="4309" spans="5:20" x14ac:dyDescent="0.25"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</row>
    <row r="4310" spans="5:20" x14ac:dyDescent="0.25"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</row>
    <row r="4311" spans="5:20" x14ac:dyDescent="0.25"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</row>
    <row r="4312" spans="5:20" x14ac:dyDescent="0.25"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</row>
    <row r="4313" spans="5:20" x14ac:dyDescent="0.25"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</row>
    <row r="4314" spans="5:20" x14ac:dyDescent="0.25"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</row>
    <row r="4315" spans="5:20" x14ac:dyDescent="0.25"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</row>
    <row r="4316" spans="5:20" x14ac:dyDescent="0.25"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</row>
    <row r="4317" spans="5:20" x14ac:dyDescent="0.25"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</row>
    <row r="4318" spans="5:20" x14ac:dyDescent="0.25"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</row>
    <row r="4319" spans="5:20" x14ac:dyDescent="0.25"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</row>
    <row r="4320" spans="5:20" x14ac:dyDescent="0.25"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</row>
    <row r="4321" spans="5:20" x14ac:dyDescent="0.25"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</row>
    <row r="4322" spans="5:20" x14ac:dyDescent="0.25"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</row>
    <row r="4323" spans="5:20" x14ac:dyDescent="0.25"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</row>
    <row r="4324" spans="5:20" x14ac:dyDescent="0.25"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</row>
    <row r="4325" spans="5:20" x14ac:dyDescent="0.25"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</row>
    <row r="4326" spans="5:20" x14ac:dyDescent="0.25"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</row>
    <row r="4327" spans="5:20" x14ac:dyDescent="0.25"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</row>
    <row r="4328" spans="5:20" x14ac:dyDescent="0.25"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</row>
    <row r="4329" spans="5:20" x14ac:dyDescent="0.25"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</row>
    <row r="4330" spans="5:20" x14ac:dyDescent="0.25"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</row>
    <row r="4331" spans="5:20" x14ac:dyDescent="0.25"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</row>
    <row r="4332" spans="5:20" x14ac:dyDescent="0.25"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</row>
    <row r="4333" spans="5:20" x14ac:dyDescent="0.25"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</row>
    <row r="4334" spans="5:20" x14ac:dyDescent="0.25"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</row>
    <row r="4335" spans="5:20" x14ac:dyDescent="0.25"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</row>
    <row r="4336" spans="5:20" x14ac:dyDescent="0.25"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</row>
    <row r="4337" spans="5:20" x14ac:dyDescent="0.25"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</row>
    <row r="4338" spans="5:20" x14ac:dyDescent="0.25"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</row>
    <row r="4339" spans="5:20" x14ac:dyDescent="0.25"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</row>
    <row r="4340" spans="5:20" x14ac:dyDescent="0.25"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</row>
    <row r="4341" spans="5:20" x14ac:dyDescent="0.25"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</row>
    <row r="4342" spans="5:20" x14ac:dyDescent="0.25"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</row>
    <row r="4343" spans="5:20" x14ac:dyDescent="0.25"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</row>
    <row r="4344" spans="5:20" x14ac:dyDescent="0.25"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</row>
    <row r="4345" spans="5:20" x14ac:dyDescent="0.25"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</row>
    <row r="4346" spans="5:20" x14ac:dyDescent="0.25"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</row>
    <row r="4347" spans="5:20" x14ac:dyDescent="0.25"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</row>
    <row r="4348" spans="5:20" x14ac:dyDescent="0.25"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</row>
    <row r="4349" spans="5:20" x14ac:dyDescent="0.25"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</row>
    <row r="4350" spans="5:20" x14ac:dyDescent="0.25"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</row>
    <row r="4351" spans="5:20" x14ac:dyDescent="0.25"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</row>
    <row r="4352" spans="5:20" x14ac:dyDescent="0.25"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</row>
    <row r="4353" spans="5:20" x14ac:dyDescent="0.25"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</row>
    <row r="4354" spans="5:20" x14ac:dyDescent="0.25"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</row>
    <row r="4355" spans="5:20" x14ac:dyDescent="0.25"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</row>
    <row r="4356" spans="5:20" x14ac:dyDescent="0.25"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</row>
    <row r="4357" spans="5:20" x14ac:dyDescent="0.25"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</row>
    <row r="4358" spans="5:20" x14ac:dyDescent="0.25"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</row>
    <row r="4359" spans="5:20" x14ac:dyDescent="0.25"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</row>
    <row r="4360" spans="5:20" x14ac:dyDescent="0.25"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</row>
    <row r="4361" spans="5:20" x14ac:dyDescent="0.25"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</row>
    <row r="4362" spans="5:20" x14ac:dyDescent="0.25"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</row>
    <row r="4363" spans="5:20" x14ac:dyDescent="0.25"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</row>
    <row r="4364" spans="5:20" x14ac:dyDescent="0.25"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</row>
    <row r="4365" spans="5:20" x14ac:dyDescent="0.25"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</row>
    <row r="4366" spans="5:20" x14ac:dyDescent="0.25"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</row>
    <row r="4367" spans="5:20" x14ac:dyDescent="0.25"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</row>
    <row r="4368" spans="5:20" x14ac:dyDescent="0.25"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</row>
    <row r="4369" spans="5:20" x14ac:dyDescent="0.25"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</row>
    <row r="4370" spans="5:20" x14ac:dyDescent="0.25"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</row>
    <row r="4371" spans="5:20" x14ac:dyDescent="0.25"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</row>
    <row r="4372" spans="5:20" x14ac:dyDescent="0.25"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</row>
    <row r="4373" spans="5:20" x14ac:dyDescent="0.25"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</row>
    <row r="4374" spans="5:20" x14ac:dyDescent="0.25"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</row>
    <row r="4375" spans="5:20" x14ac:dyDescent="0.25"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</row>
    <row r="4376" spans="5:20" x14ac:dyDescent="0.25"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</row>
    <row r="4377" spans="5:20" x14ac:dyDescent="0.25"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</row>
    <row r="4378" spans="5:20" x14ac:dyDescent="0.25"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</row>
    <row r="4379" spans="5:20" x14ac:dyDescent="0.25"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</row>
    <row r="4380" spans="5:20" x14ac:dyDescent="0.25"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</row>
    <row r="4381" spans="5:20" x14ac:dyDescent="0.25"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</row>
    <row r="4382" spans="5:20" x14ac:dyDescent="0.25"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</row>
    <row r="4383" spans="5:20" x14ac:dyDescent="0.25"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</row>
    <row r="4384" spans="5:20" x14ac:dyDescent="0.25"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</row>
    <row r="4385" spans="5:20" x14ac:dyDescent="0.25"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</row>
    <row r="4386" spans="5:20" x14ac:dyDescent="0.25"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</row>
    <row r="4387" spans="5:20" x14ac:dyDescent="0.25"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</row>
    <row r="4388" spans="5:20" x14ac:dyDescent="0.25"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</row>
    <row r="4389" spans="5:20" x14ac:dyDescent="0.25"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</row>
    <row r="4390" spans="5:20" x14ac:dyDescent="0.25"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</row>
    <row r="4391" spans="5:20" x14ac:dyDescent="0.25"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</row>
    <row r="4392" spans="5:20" x14ac:dyDescent="0.25"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</row>
    <row r="4393" spans="5:20" x14ac:dyDescent="0.25"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</row>
    <row r="4394" spans="5:20" x14ac:dyDescent="0.25"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</row>
    <row r="4395" spans="5:20" x14ac:dyDescent="0.25"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</row>
    <row r="4396" spans="5:20" x14ac:dyDescent="0.25"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</row>
    <row r="4397" spans="5:20" x14ac:dyDescent="0.25"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</row>
    <row r="4398" spans="5:20" x14ac:dyDescent="0.25"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</row>
    <row r="4399" spans="5:20" x14ac:dyDescent="0.25"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</row>
    <row r="4400" spans="5:20" x14ac:dyDescent="0.25"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</row>
    <row r="4401" spans="5:20" x14ac:dyDescent="0.25"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</row>
    <row r="4402" spans="5:20" x14ac:dyDescent="0.25"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</row>
    <row r="4403" spans="5:20" x14ac:dyDescent="0.25"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</row>
    <row r="4404" spans="5:20" x14ac:dyDescent="0.25"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</row>
    <row r="4405" spans="5:20" x14ac:dyDescent="0.25"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</row>
    <row r="4406" spans="5:20" x14ac:dyDescent="0.25"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</row>
    <row r="4407" spans="5:20" x14ac:dyDescent="0.25"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</row>
    <row r="4408" spans="5:20" x14ac:dyDescent="0.25"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</row>
    <row r="4409" spans="5:20" x14ac:dyDescent="0.25"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</row>
    <row r="4410" spans="5:20" x14ac:dyDescent="0.25"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</row>
    <row r="4411" spans="5:20" x14ac:dyDescent="0.25"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</row>
    <row r="4412" spans="5:20" x14ac:dyDescent="0.25"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</row>
    <row r="4413" spans="5:20" x14ac:dyDescent="0.25"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</row>
    <row r="4414" spans="5:20" x14ac:dyDescent="0.25"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</row>
    <row r="4415" spans="5:20" x14ac:dyDescent="0.25"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</row>
    <row r="4416" spans="5:20" x14ac:dyDescent="0.25"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</row>
    <row r="4417" spans="5:20" x14ac:dyDescent="0.25"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</row>
    <row r="4418" spans="5:20" x14ac:dyDescent="0.25"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</row>
    <row r="4419" spans="5:20" x14ac:dyDescent="0.25"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</row>
    <row r="4420" spans="5:20" x14ac:dyDescent="0.25"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</row>
    <row r="4421" spans="5:20" x14ac:dyDescent="0.25"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</row>
    <row r="4422" spans="5:20" x14ac:dyDescent="0.25"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</row>
    <row r="4423" spans="5:20" x14ac:dyDescent="0.25"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</row>
    <row r="4424" spans="5:20" x14ac:dyDescent="0.25"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</row>
    <row r="4425" spans="5:20" x14ac:dyDescent="0.25"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</row>
    <row r="4426" spans="5:20" x14ac:dyDescent="0.25"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</row>
    <row r="4427" spans="5:20" x14ac:dyDescent="0.25"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</row>
    <row r="4428" spans="5:20" x14ac:dyDescent="0.25"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</row>
    <row r="4429" spans="5:20" x14ac:dyDescent="0.25"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</row>
    <row r="4430" spans="5:20" x14ac:dyDescent="0.25"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</row>
    <row r="4431" spans="5:20" x14ac:dyDescent="0.25"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</row>
    <row r="4432" spans="5:20" x14ac:dyDescent="0.25"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</row>
    <row r="4433" spans="5:20" x14ac:dyDescent="0.25"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</row>
    <row r="4434" spans="5:20" x14ac:dyDescent="0.25"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</row>
    <row r="4435" spans="5:20" x14ac:dyDescent="0.25"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</row>
    <row r="4436" spans="5:20" x14ac:dyDescent="0.25"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</row>
    <row r="4437" spans="5:20" x14ac:dyDescent="0.25"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</row>
    <row r="4438" spans="5:20" x14ac:dyDescent="0.25"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</row>
    <row r="4439" spans="5:20" x14ac:dyDescent="0.25"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</row>
    <row r="4440" spans="5:20" x14ac:dyDescent="0.25"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</row>
    <row r="4441" spans="5:20" x14ac:dyDescent="0.25"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</row>
    <row r="4442" spans="5:20" x14ac:dyDescent="0.25"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</row>
    <row r="4443" spans="5:20" x14ac:dyDescent="0.25"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</row>
    <row r="4444" spans="5:20" x14ac:dyDescent="0.25"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</row>
    <row r="4445" spans="5:20" x14ac:dyDescent="0.25"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</row>
    <row r="4446" spans="5:20" x14ac:dyDescent="0.25"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</row>
    <row r="4447" spans="5:20" x14ac:dyDescent="0.25"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</row>
    <row r="4448" spans="5:20" x14ac:dyDescent="0.25"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</row>
    <row r="4449" spans="5:20" x14ac:dyDescent="0.25"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</row>
    <row r="4450" spans="5:20" x14ac:dyDescent="0.25"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</row>
    <row r="4451" spans="5:20" x14ac:dyDescent="0.25"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</row>
    <row r="4452" spans="5:20" x14ac:dyDescent="0.25"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</row>
    <row r="4453" spans="5:20" x14ac:dyDescent="0.25"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</row>
    <row r="4454" spans="5:20" x14ac:dyDescent="0.25"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</row>
    <row r="4455" spans="5:20" x14ac:dyDescent="0.25"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</row>
    <row r="4456" spans="5:20" x14ac:dyDescent="0.25"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</row>
    <row r="4457" spans="5:20" x14ac:dyDescent="0.25"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</row>
    <row r="4458" spans="5:20" x14ac:dyDescent="0.25"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</row>
    <row r="4459" spans="5:20" x14ac:dyDescent="0.25"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</row>
    <row r="4460" spans="5:20" x14ac:dyDescent="0.25"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</row>
    <row r="4461" spans="5:20" x14ac:dyDescent="0.25"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</row>
    <row r="4462" spans="5:20" x14ac:dyDescent="0.25"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</row>
    <row r="4463" spans="5:20" x14ac:dyDescent="0.25"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</row>
    <row r="4464" spans="5:20" x14ac:dyDescent="0.25"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</row>
    <row r="4465" spans="5:20" x14ac:dyDescent="0.25"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</row>
    <row r="4466" spans="5:20" x14ac:dyDescent="0.25"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</row>
    <row r="4467" spans="5:20" x14ac:dyDescent="0.25"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</row>
    <row r="4468" spans="5:20" x14ac:dyDescent="0.25"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</row>
    <row r="4469" spans="5:20" x14ac:dyDescent="0.25"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</row>
    <row r="4470" spans="5:20" x14ac:dyDescent="0.25"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</row>
    <row r="4471" spans="5:20" x14ac:dyDescent="0.25"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</row>
    <row r="4472" spans="5:20" x14ac:dyDescent="0.25"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</row>
    <row r="4473" spans="5:20" x14ac:dyDescent="0.25"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</row>
    <row r="4474" spans="5:20" x14ac:dyDescent="0.25"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</row>
    <row r="4475" spans="5:20" x14ac:dyDescent="0.25"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</row>
    <row r="4476" spans="5:20" x14ac:dyDescent="0.25"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</row>
    <row r="4477" spans="5:20" x14ac:dyDescent="0.25"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</row>
    <row r="4478" spans="5:20" x14ac:dyDescent="0.25"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</row>
    <row r="4479" spans="5:20" x14ac:dyDescent="0.25"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</row>
    <row r="4480" spans="5:20" x14ac:dyDescent="0.25"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</row>
    <row r="4481" spans="5:20" x14ac:dyDescent="0.25"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</row>
    <row r="4482" spans="5:20" x14ac:dyDescent="0.25"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</row>
    <row r="4483" spans="5:20" x14ac:dyDescent="0.25"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</row>
    <row r="4484" spans="5:20" x14ac:dyDescent="0.25"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</row>
    <row r="4485" spans="5:20" x14ac:dyDescent="0.25"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</row>
    <row r="4486" spans="5:20" x14ac:dyDescent="0.25"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</row>
    <row r="4487" spans="5:20" x14ac:dyDescent="0.25"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</row>
    <row r="4488" spans="5:20" x14ac:dyDescent="0.25"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</row>
    <row r="4489" spans="5:20" x14ac:dyDescent="0.25"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</row>
    <row r="4490" spans="5:20" x14ac:dyDescent="0.25"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</row>
    <row r="4491" spans="5:20" x14ac:dyDescent="0.25"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</row>
    <row r="4492" spans="5:20" x14ac:dyDescent="0.25"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</row>
    <row r="4493" spans="5:20" x14ac:dyDescent="0.25"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</row>
    <row r="4494" spans="5:20" x14ac:dyDescent="0.25"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</row>
    <row r="4495" spans="5:20" x14ac:dyDescent="0.25"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</row>
    <row r="4496" spans="5:20" x14ac:dyDescent="0.25"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</row>
    <row r="4497" spans="5:20" x14ac:dyDescent="0.25"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</row>
    <row r="4498" spans="5:20" x14ac:dyDescent="0.25"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</row>
    <row r="4499" spans="5:20" x14ac:dyDescent="0.25"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</row>
    <row r="4500" spans="5:20" x14ac:dyDescent="0.25"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</row>
    <row r="4501" spans="5:20" x14ac:dyDescent="0.25"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</row>
    <row r="4502" spans="5:20" x14ac:dyDescent="0.25"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</row>
    <row r="4503" spans="5:20" x14ac:dyDescent="0.25"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</row>
    <row r="4504" spans="5:20" x14ac:dyDescent="0.25"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</row>
    <row r="4505" spans="5:20" x14ac:dyDescent="0.25"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</row>
    <row r="4506" spans="5:20" x14ac:dyDescent="0.25"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</row>
    <row r="4507" spans="5:20" x14ac:dyDescent="0.25"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</row>
    <row r="4508" spans="5:20" x14ac:dyDescent="0.25"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</row>
    <row r="4509" spans="5:20" x14ac:dyDescent="0.25"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</row>
    <row r="4510" spans="5:20" x14ac:dyDescent="0.25"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</row>
    <row r="4511" spans="5:20" x14ac:dyDescent="0.25"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</row>
    <row r="4512" spans="5:20" x14ac:dyDescent="0.25"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</row>
    <row r="4513" spans="5:20" x14ac:dyDescent="0.25"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</row>
    <row r="4514" spans="5:20" x14ac:dyDescent="0.25"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</row>
    <row r="4515" spans="5:20" x14ac:dyDescent="0.25"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</row>
    <row r="4516" spans="5:20" x14ac:dyDescent="0.25"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</row>
    <row r="4517" spans="5:20" x14ac:dyDescent="0.25"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</row>
    <row r="4518" spans="5:20" x14ac:dyDescent="0.25"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</row>
    <row r="4519" spans="5:20" x14ac:dyDescent="0.25"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</row>
    <row r="4520" spans="5:20" x14ac:dyDescent="0.25"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</row>
    <row r="4521" spans="5:20" x14ac:dyDescent="0.25"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</row>
    <row r="4522" spans="5:20" x14ac:dyDescent="0.25"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</row>
    <row r="4523" spans="5:20" x14ac:dyDescent="0.25"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</row>
    <row r="4524" spans="5:20" x14ac:dyDescent="0.25"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</row>
    <row r="4525" spans="5:20" x14ac:dyDescent="0.25"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</row>
    <row r="4526" spans="5:20" x14ac:dyDescent="0.25"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</row>
    <row r="4527" spans="5:20" x14ac:dyDescent="0.25"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</row>
    <row r="4528" spans="5:20" x14ac:dyDescent="0.25"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</row>
    <row r="4529" spans="5:20" x14ac:dyDescent="0.25"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</row>
    <row r="4530" spans="5:20" x14ac:dyDescent="0.25"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</row>
    <row r="4531" spans="5:20" x14ac:dyDescent="0.25"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</row>
    <row r="4532" spans="5:20" x14ac:dyDescent="0.25"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</row>
    <row r="4533" spans="5:20" x14ac:dyDescent="0.25"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</row>
    <row r="4534" spans="5:20" x14ac:dyDescent="0.25"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</row>
    <row r="4535" spans="5:20" x14ac:dyDescent="0.25"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</row>
    <row r="4536" spans="5:20" x14ac:dyDescent="0.25"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</row>
    <row r="4537" spans="5:20" x14ac:dyDescent="0.25"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</row>
    <row r="4538" spans="5:20" x14ac:dyDescent="0.25"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</row>
    <row r="4539" spans="5:20" x14ac:dyDescent="0.25"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</row>
    <row r="4540" spans="5:20" x14ac:dyDescent="0.25"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</row>
    <row r="4541" spans="5:20" x14ac:dyDescent="0.25"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</row>
    <row r="4542" spans="5:20" x14ac:dyDescent="0.25"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</row>
    <row r="4543" spans="5:20" x14ac:dyDescent="0.25"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</row>
    <row r="4544" spans="5:20" x14ac:dyDescent="0.25"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</row>
    <row r="4545" spans="5:20" x14ac:dyDescent="0.25"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</row>
    <row r="4546" spans="5:20" x14ac:dyDescent="0.25"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</row>
    <row r="4547" spans="5:20" x14ac:dyDescent="0.25"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</row>
    <row r="4548" spans="5:20" x14ac:dyDescent="0.25"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</row>
    <row r="4549" spans="5:20" x14ac:dyDescent="0.25"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</row>
    <row r="4550" spans="5:20" x14ac:dyDescent="0.25"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</row>
    <row r="4551" spans="5:20" x14ac:dyDescent="0.25"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</row>
    <row r="4552" spans="5:20" x14ac:dyDescent="0.25"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</row>
    <row r="4553" spans="5:20" x14ac:dyDescent="0.25"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</row>
    <row r="4554" spans="5:20" x14ac:dyDescent="0.25"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</row>
    <row r="4555" spans="5:20" x14ac:dyDescent="0.25"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</row>
    <row r="4556" spans="5:20" x14ac:dyDescent="0.25"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</row>
    <row r="4557" spans="5:20" x14ac:dyDescent="0.25"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</row>
    <row r="4558" spans="5:20" x14ac:dyDescent="0.25"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</row>
    <row r="4559" spans="5:20" x14ac:dyDescent="0.25"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</row>
    <row r="4560" spans="5:20" x14ac:dyDescent="0.25"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</row>
    <row r="4561" spans="5:20" x14ac:dyDescent="0.25"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</row>
    <row r="4562" spans="5:20" x14ac:dyDescent="0.25"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</row>
    <row r="4563" spans="5:20" x14ac:dyDescent="0.25"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</row>
    <row r="4564" spans="5:20" x14ac:dyDescent="0.25"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</row>
    <row r="4565" spans="5:20" x14ac:dyDescent="0.25"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</row>
    <row r="4566" spans="5:20" x14ac:dyDescent="0.25"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</row>
    <row r="4567" spans="5:20" x14ac:dyDescent="0.25"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</row>
    <row r="4568" spans="5:20" x14ac:dyDescent="0.25"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</row>
    <row r="4569" spans="5:20" x14ac:dyDescent="0.25"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</row>
    <row r="4570" spans="5:20" x14ac:dyDescent="0.25"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</row>
    <row r="4571" spans="5:20" x14ac:dyDescent="0.25"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</row>
    <row r="4572" spans="5:20" x14ac:dyDescent="0.25"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</row>
    <row r="4573" spans="5:20" x14ac:dyDescent="0.25"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</row>
    <row r="4574" spans="5:20" x14ac:dyDescent="0.25"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</row>
    <row r="4575" spans="5:20" x14ac:dyDescent="0.25"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</row>
    <row r="4576" spans="5:20" x14ac:dyDescent="0.25"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</row>
    <row r="4577" spans="5:20" x14ac:dyDescent="0.25"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</row>
    <row r="4578" spans="5:20" x14ac:dyDescent="0.25"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</row>
    <row r="4579" spans="5:20" x14ac:dyDescent="0.25"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</row>
    <row r="4580" spans="5:20" x14ac:dyDescent="0.25"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</row>
    <row r="4581" spans="5:20" x14ac:dyDescent="0.25"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</row>
    <row r="4582" spans="5:20" x14ac:dyDescent="0.25"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</row>
    <row r="4583" spans="5:20" x14ac:dyDescent="0.25"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</row>
    <row r="4584" spans="5:20" x14ac:dyDescent="0.25"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</row>
    <row r="4585" spans="5:20" x14ac:dyDescent="0.25"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</row>
    <row r="4586" spans="5:20" x14ac:dyDescent="0.25"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</row>
    <row r="4587" spans="5:20" x14ac:dyDescent="0.25"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</row>
    <row r="4588" spans="5:20" x14ac:dyDescent="0.25"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</row>
    <row r="4589" spans="5:20" x14ac:dyDescent="0.25"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</row>
    <row r="4590" spans="5:20" x14ac:dyDescent="0.25"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</row>
    <row r="4591" spans="5:20" x14ac:dyDescent="0.25"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</row>
    <row r="4592" spans="5:20" x14ac:dyDescent="0.25"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</row>
    <row r="4593" spans="5:20" x14ac:dyDescent="0.25"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</row>
    <row r="4594" spans="5:20" x14ac:dyDescent="0.25"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</row>
    <row r="4595" spans="5:20" x14ac:dyDescent="0.25"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</row>
    <row r="4596" spans="5:20" x14ac:dyDescent="0.25"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</row>
    <row r="4597" spans="5:20" x14ac:dyDescent="0.25"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</row>
    <row r="4598" spans="5:20" x14ac:dyDescent="0.25"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</row>
    <row r="4599" spans="5:20" x14ac:dyDescent="0.25"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</row>
    <row r="4600" spans="5:20" x14ac:dyDescent="0.25"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</row>
    <row r="4601" spans="5:20" x14ac:dyDescent="0.25"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</row>
    <row r="4602" spans="5:20" x14ac:dyDescent="0.25"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</row>
    <row r="4603" spans="5:20" x14ac:dyDescent="0.25"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</row>
    <row r="4604" spans="5:20" x14ac:dyDescent="0.25"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</row>
    <row r="4605" spans="5:20" x14ac:dyDescent="0.25"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</row>
    <row r="4606" spans="5:20" x14ac:dyDescent="0.25"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</row>
    <row r="4607" spans="5:20" x14ac:dyDescent="0.25"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</row>
    <row r="4608" spans="5:20" x14ac:dyDescent="0.25"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</row>
    <row r="4609" spans="5:20" x14ac:dyDescent="0.25"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</row>
    <row r="4610" spans="5:20" x14ac:dyDescent="0.25"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</row>
    <row r="4611" spans="5:20" x14ac:dyDescent="0.25"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</row>
    <row r="4612" spans="5:20" x14ac:dyDescent="0.25"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</row>
    <row r="4613" spans="5:20" x14ac:dyDescent="0.25"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</row>
    <row r="4614" spans="5:20" x14ac:dyDescent="0.25"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</row>
    <row r="4615" spans="5:20" x14ac:dyDescent="0.25"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</row>
    <row r="4616" spans="5:20" x14ac:dyDescent="0.25"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</row>
    <row r="4617" spans="5:20" x14ac:dyDescent="0.25"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</row>
    <row r="4618" spans="5:20" x14ac:dyDescent="0.25"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</row>
    <row r="4619" spans="5:20" x14ac:dyDescent="0.25"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</row>
    <row r="4620" spans="5:20" x14ac:dyDescent="0.25"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</row>
    <row r="4621" spans="5:20" x14ac:dyDescent="0.25"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</row>
    <row r="4622" spans="5:20" x14ac:dyDescent="0.25"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</row>
    <row r="4623" spans="5:20" x14ac:dyDescent="0.25"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</row>
    <row r="4624" spans="5:20" x14ac:dyDescent="0.25"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</row>
    <row r="4625" spans="5:20" x14ac:dyDescent="0.25"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</row>
    <row r="4626" spans="5:20" x14ac:dyDescent="0.25"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</row>
    <row r="4627" spans="5:20" x14ac:dyDescent="0.25"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</row>
    <row r="4628" spans="5:20" x14ac:dyDescent="0.25"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</row>
    <row r="4629" spans="5:20" x14ac:dyDescent="0.25"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</row>
    <row r="4630" spans="5:20" x14ac:dyDescent="0.25"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</row>
    <row r="4631" spans="5:20" x14ac:dyDescent="0.25"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</row>
    <row r="4632" spans="5:20" x14ac:dyDescent="0.25"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</row>
    <row r="4633" spans="5:20" x14ac:dyDescent="0.25"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</row>
    <row r="4634" spans="5:20" x14ac:dyDescent="0.25"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</row>
    <row r="4635" spans="5:20" x14ac:dyDescent="0.25"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</row>
    <row r="4636" spans="5:20" x14ac:dyDescent="0.25"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</row>
    <row r="4637" spans="5:20" x14ac:dyDescent="0.25"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</row>
    <row r="4638" spans="5:20" x14ac:dyDescent="0.25"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</row>
    <row r="4639" spans="5:20" x14ac:dyDescent="0.25"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</row>
    <row r="4640" spans="5:20" x14ac:dyDescent="0.25"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</row>
    <row r="4641" spans="5:20" x14ac:dyDescent="0.25"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</row>
    <row r="4642" spans="5:20" x14ac:dyDescent="0.25"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</row>
    <row r="4643" spans="5:20" x14ac:dyDescent="0.25"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</row>
    <row r="4644" spans="5:20" x14ac:dyDescent="0.25"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</row>
    <row r="4645" spans="5:20" x14ac:dyDescent="0.25"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</row>
    <row r="4646" spans="5:20" x14ac:dyDescent="0.25"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</row>
    <row r="4647" spans="5:20" x14ac:dyDescent="0.25"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</row>
    <row r="4648" spans="5:20" x14ac:dyDescent="0.25"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</row>
    <row r="4649" spans="5:20" x14ac:dyDescent="0.25"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</row>
    <row r="4650" spans="5:20" x14ac:dyDescent="0.25"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</row>
    <row r="4651" spans="5:20" x14ac:dyDescent="0.25"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</row>
    <row r="4652" spans="5:20" x14ac:dyDescent="0.25"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</row>
    <row r="4653" spans="5:20" x14ac:dyDescent="0.25"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</row>
    <row r="4654" spans="5:20" x14ac:dyDescent="0.25"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</row>
    <row r="4655" spans="5:20" x14ac:dyDescent="0.25"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</row>
    <row r="4656" spans="5:20" x14ac:dyDescent="0.25"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</row>
    <row r="4657" spans="5:20" x14ac:dyDescent="0.25"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</row>
    <row r="4658" spans="5:20" x14ac:dyDescent="0.25"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</row>
    <row r="4659" spans="5:20" x14ac:dyDescent="0.25"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</row>
    <row r="4660" spans="5:20" x14ac:dyDescent="0.25"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</row>
    <row r="4661" spans="5:20" x14ac:dyDescent="0.25"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</row>
    <row r="4662" spans="5:20" x14ac:dyDescent="0.25"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</row>
    <row r="4663" spans="5:20" x14ac:dyDescent="0.25"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</row>
    <row r="4664" spans="5:20" x14ac:dyDescent="0.25"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</row>
    <row r="4665" spans="5:20" x14ac:dyDescent="0.25"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</row>
    <row r="4666" spans="5:20" x14ac:dyDescent="0.25"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</row>
    <row r="4667" spans="5:20" x14ac:dyDescent="0.25"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</row>
    <row r="4668" spans="5:20" x14ac:dyDescent="0.25"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</row>
    <row r="4669" spans="5:20" x14ac:dyDescent="0.25"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</row>
    <row r="4670" spans="5:20" x14ac:dyDescent="0.25"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</row>
    <row r="4671" spans="5:20" x14ac:dyDescent="0.25"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</row>
    <row r="4672" spans="5:20" x14ac:dyDescent="0.25"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</row>
    <row r="4673" spans="5:20" x14ac:dyDescent="0.25"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</row>
    <row r="4674" spans="5:20" x14ac:dyDescent="0.25"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</row>
    <row r="4675" spans="5:20" x14ac:dyDescent="0.25"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</row>
    <row r="4676" spans="5:20" x14ac:dyDescent="0.25"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</row>
    <row r="4677" spans="5:20" x14ac:dyDescent="0.25"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</row>
    <row r="4678" spans="5:20" x14ac:dyDescent="0.25"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</row>
    <row r="4679" spans="5:20" x14ac:dyDescent="0.25"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</row>
    <row r="4680" spans="5:20" x14ac:dyDescent="0.25"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</row>
    <row r="4681" spans="5:20" x14ac:dyDescent="0.25"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</row>
    <row r="4682" spans="5:20" x14ac:dyDescent="0.25"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</row>
    <row r="4683" spans="5:20" x14ac:dyDescent="0.25"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</row>
    <row r="4684" spans="5:20" x14ac:dyDescent="0.25"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</row>
    <row r="4685" spans="5:20" x14ac:dyDescent="0.25"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</row>
    <row r="4686" spans="5:20" x14ac:dyDescent="0.25"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</row>
    <row r="4687" spans="5:20" x14ac:dyDescent="0.25"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</row>
    <row r="4688" spans="5:20" x14ac:dyDescent="0.25"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</row>
    <row r="4689" spans="5:20" x14ac:dyDescent="0.25"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</row>
    <row r="4690" spans="5:20" x14ac:dyDescent="0.25"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</row>
    <row r="4691" spans="5:20" x14ac:dyDescent="0.25"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</row>
    <row r="4692" spans="5:20" x14ac:dyDescent="0.25"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</row>
    <row r="4693" spans="5:20" x14ac:dyDescent="0.25"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</row>
    <row r="4694" spans="5:20" x14ac:dyDescent="0.25"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</row>
    <row r="4695" spans="5:20" x14ac:dyDescent="0.25"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</row>
    <row r="4696" spans="5:20" x14ac:dyDescent="0.25"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</row>
    <row r="4697" spans="5:20" x14ac:dyDescent="0.25"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</row>
    <row r="4698" spans="5:20" x14ac:dyDescent="0.25"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</row>
    <row r="4699" spans="5:20" x14ac:dyDescent="0.25"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</row>
    <row r="4700" spans="5:20" x14ac:dyDescent="0.25"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</row>
    <row r="4701" spans="5:20" x14ac:dyDescent="0.25"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</row>
    <row r="4702" spans="5:20" x14ac:dyDescent="0.25"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</row>
    <row r="4703" spans="5:20" x14ac:dyDescent="0.25"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</row>
    <row r="4704" spans="5:20" x14ac:dyDescent="0.25"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</row>
    <row r="4705" spans="5:20" x14ac:dyDescent="0.25"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</row>
    <row r="4706" spans="5:20" x14ac:dyDescent="0.25"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</row>
    <row r="4707" spans="5:20" x14ac:dyDescent="0.25"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</row>
    <row r="4708" spans="5:20" x14ac:dyDescent="0.25"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</row>
    <row r="4709" spans="5:20" x14ac:dyDescent="0.25"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</row>
    <row r="4710" spans="5:20" x14ac:dyDescent="0.25"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</row>
    <row r="4711" spans="5:20" x14ac:dyDescent="0.25"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</row>
    <row r="4712" spans="5:20" x14ac:dyDescent="0.25"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</row>
    <row r="4713" spans="5:20" x14ac:dyDescent="0.25"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</row>
    <row r="4714" spans="5:20" x14ac:dyDescent="0.25"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</row>
    <row r="4715" spans="5:20" x14ac:dyDescent="0.25"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</row>
    <row r="4716" spans="5:20" x14ac:dyDescent="0.25"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</row>
    <row r="4717" spans="5:20" x14ac:dyDescent="0.25"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</row>
    <row r="4718" spans="5:20" x14ac:dyDescent="0.25"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</row>
    <row r="4719" spans="5:20" x14ac:dyDescent="0.25"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</row>
    <row r="4720" spans="5:20" x14ac:dyDescent="0.25"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</row>
    <row r="4721" spans="5:20" x14ac:dyDescent="0.25"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</row>
    <row r="4722" spans="5:20" x14ac:dyDescent="0.25"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</row>
    <row r="4723" spans="5:20" x14ac:dyDescent="0.25"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</row>
    <row r="4724" spans="5:20" x14ac:dyDescent="0.25"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</row>
    <row r="4725" spans="5:20" x14ac:dyDescent="0.25"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</row>
    <row r="4726" spans="5:20" x14ac:dyDescent="0.25"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</row>
    <row r="4727" spans="5:20" x14ac:dyDescent="0.25"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</row>
    <row r="4728" spans="5:20" x14ac:dyDescent="0.25"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</row>
    <row r="4729" spans="5:20" x14ac:dyDescent="0.25"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</row>
    <row r="4730" spans="5:20" x14ac:dyDescent="0.25"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</row>
    <row r="4731" spans="5:20" x14ac:dyDescent="0.25"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</row>
    <row r="4732" spans="5:20" x14ac:dyDescent="0.25"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</row>
    <row r="4733" spans="5:20" x14ac:dyDescent="0.25"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</row>
    <row r="4734" spans="5:20" x14ac:dyDescent="0.25"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</row>
    <row r="4735" spans="5:20" x14ac:dyDescent="0.25"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</row>
    <row r="4736" spans="5:20" x14ac:dyDescent="0.25"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</row>
    <row r="4737" spans="5:20" x14ac:dyDescent="0.25"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</row>
    <row r="4738" spans="5:20" x14ac:dyDescent="0.25"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</row>
    <row r="4739" spans="5:20" x14ac:dyDescent="0.25"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</row>
    <row r="4740" spans="5:20" x14ac:dyDescent="0.25"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</row>
    <row r="4741" spans="5:20" x14ac:dyDescent="0.25"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</row>
    <row r="4742" spans="5:20" x14ac:dyDescent="0.25"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</row>
    <row r="4743" spans="5:20" x14ac:dyDescent="0.25"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</row>
    <row r="4744" spans="5:20" x14ac:dyDescent="0.25"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</row>
    <row r="4745" spans="5:20" x14ac:dyDescent="0.25"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</row>
    <row r="4746" spans="5:20" x14ac:dyDescent="0.25"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</row>
    <row r="4747" spans="5:20" x14ac:dyDescent="0.25"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</row>
    <row r="4748" spans="5:20" x14ac:dyDescent="0.25"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</row>
    <row r="4749" spans="5:20" x14ac:dyDescent="0.25"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</row>
    <row r="4750" spans="5:20" x14ac:dyDescent="0.25"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</row>
    <row r="4751" spans="5:20" x14ac:dyDescent="0.25"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</row>
    <row r="4752" spans="5:20" x14ac:dyDescent="0.25"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</row>
    <row r="4753" spans="5:20" x14ac:dyDescent="0.25"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</row>
    <row r="4754" spans="5:20" x14ac:dyDescent="0.25"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</row>
    <row r="4755" spans="5:20" x14ac:dyDescent="0.25"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</row>
    <row r="4756" spans="5:20" x14ac:dyDescent="0.25"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</row>
    <row r="4757" spans="5:20" x14ac:dyDescent="0.25"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</row>
    <row r="4758" spans="5:20" x14ac:dyDescent="0.25"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</row>
    <row r="4759" spans="5:20" x14ac:dyDescent="0.25"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</row>
    <row r="4760" spans="5:20" x14ac:dyDescent="0.25"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</row>
    <row r="4761" spans="5:20" x14ac:dyDescent="0.25"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</row>
    <row r="4762" spans="5:20" x14ac:dyDescent="0.25"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</row>
    <row r="4763" spans="5:20" x14ac:dyDescent="0.25"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</row>
    <row r="4764" spans="5:20" x14ac:dyDescent="0.25"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</row>
    <row r="4765" spans="5:20" x14ac:dyDescent="0.25"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</row>
    <row r="4766" spans="5:20" x14ac:dyDescent="0.25"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</row>
    <row r="4767" spans="5:20" x14ac:dyDescent="0.25"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</row>
    <row r="4768" spans="5:20" x14ac:dyDescent="0.25"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</row>
    <row r="4769" spans="5:20" x14ac:dyDescent="0.25"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</row>
    <row r="4770" spans="5:20" x14ac:dyDescent="0.25"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</row>
    <row r="4771" spans="5:20" x14ac:dyDescent="0.25"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</row>
    <row r="4772" spans="5:20" x14ac:dyDescent="0.25"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</row>
    <row r="4773" spans="5:20" x14ac:dyDescent="0.25"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</row>
    <row r="4774" spans="5:20" x14ac:dyDescent="0.25"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</row>
    <row r="4775" spans="5:20" x14ac:dyDescent="0.25"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</row>
    <row r="4776" spans="5:20" x14ac:dyDescent="0.25"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</row>
    <row r="4777" spans="5:20" x14ac:dyDescent="0.25"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</row>
    <row r="4778" spans="5:20" x14ac:dyDescent="0.25"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</row>
    <row r="4779" spans="5:20" x14ac:dyDescent="0.25"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</row>
    <row r="4780" spans="5:20" x14ac:dyDescent="0.25"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</row>
    <row r="4781" spans="5:20" x14ac:dyDescent="0.25"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</row>
    <row r="4782" spans="5:20" x14ac:dyDescent="0.25"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</row>
    <row r="4783" spans="5:20" x14ac:dyDescent="0.25"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</row>
    <row r="4784" spans="5:20" x14ac:dyDescent="0.25"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</row>
    <row r="4785" spans="5:20" x14ac:dyDescent="0.25"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</row>
    <row r="4786" spans="5:20" x14ac:dyDescent="0.25"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</row>
    <row r="4787" spans="5:20" x14ac:dyDescent="0.25"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</row>
    <row r="4788" spans="5:20" x14ac:dyDescent="0.25"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</row>
    <row r="4789" spans="5:20" x14ac:dyDescent="0.25"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</row>
    <row r="4790" spans="5:20" x14ac:dyDescent="0.25"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</row>
    <row r="4791" spans="5:20" x14ac:dyDescent="0.25"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</row>
    <row r="4792" spans="5:20" x14ac:dyDescent="0.25"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</row>
    <row r="4793" spans="5:20" x14ac:dyDescent="0.25"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</row>
    <row r="4794" spans="5:20" x14ac:dyDescent="0.25"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</row>
    <row r="4795" spans="5:20" x14ac:dyDescent="0.25"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</row>
    <row r="4796" spans="5:20" x14ac:dyDescent="0.25"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</row>
    <row r="4797" spans="5:20" x14ac:dyDescent="0.25"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</row>
    <row r="4798" spans="5:20" x14ac:dyDescent="0.25"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</row>
    <row r="4799" spans="5:20" x14ac:dyDescent="0.25"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</row>
    <row r="4800" spans="5:20" x14ac:dyDescent="0.25"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</row>
    <row r="4801" spans="5:20" x14ac:dyDescent="0.25"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</row>
    <row r="4802" spans="5:20" x14ac:dyDescent="0.25"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</row>
    <row r="4803" spans="5:20" x14ac:dyDescent="0.25"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</row>
    <row r="4804" spans="5:20" x14ac:dyDescent="0.25"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</row>
    <row r="4805" spans="5:20" x14ac:dyDescent="0.25"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</row>
    <row r="4806" spans="5:20" x14ac:dyDescent="0.25"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</row>
    <row r="4807" spans="5:20" x14ac:dyDescent="0.25"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</row>
    <row r="4808" spans="5:20" x14ac:dyDescent="0.25"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</row>
    <row r="4809" spans="5:20" x14ac:dyDescent="0.25"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</row>
    <row r="4810" spans="5:20" x14ac:dyDescent="0.25"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</row>
    <row r="4811" spans="5:20" x14ac:dyDescent="0.25"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</row>
    <row r="4812" spans="5:20" x14ac:dyDescent="0.25"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</row>
    <row r="4813" spans="5:20" x14ac:dyDescent="0.25"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</row>
    <row r="4814" spans="5:20" x14ac:dyDescent="0.25"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</row>
    <row r="4815" spans="5:20" x14ac:dyDescent="0.25"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</row>
    <row r="4816" spans="5:20" x14ac:dyDescent="0.25"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</row>
    <row r="4817" spans="5:20" x14ac:dyDescent="0.25"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</row>
    <row r="4818" spans="5:20" x14ac:dyDescent="0.25"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</row>
    <row r="4819" spans="5:20" x14ac:dyDescent="0.25"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</row>
    <row r="4820" spans="5:20" x14ac:dyDescent="0.25"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</row>
    <row r="4821" spans="5:20" x14ac:dyDescent="0.25"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</row>
    <row r="4822" spans="5:20" x14ac:dyDescent="0.25"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</row>
    <row r="4823" spans="5:20" x14ac:dyDescent="0.25"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</row>
    <row r="4824" spans="5:20" x14ac:dyDescent="0.25"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</row>
    <row r="4825" spans="5:20" x14ac:dyDescent="0.25"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</row>
    <row r="4826" spans="5:20" x14ac:dyDescent="0.25"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</row>
    <row r="4827" spans="5:20" x14ac:dyDescent="0.25"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</row>
    <row r="4828" spans="5:20" x14ac:dyDescent="0.25"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</row>
    <row r="4829" spans="5:20" x14ac:dyDescent="0.25"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</row>
    <row r="4830" spans="5:20" x14ac:dyDescent="0.25"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</row>
    <row r="4831" spans="5:20" x14ac:dyDescent="0.25"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</row>
    <row r="4832" spans="5:20" x14ac:dyDescent="0.25"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</row>
    <row r="4833" spans="5:20" x14ac:dyDescent="0.25"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</row>
    <row r="4834" spans="5:20" x14ac:dyDescent="0.25"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</row>
    <row r="4835" spans="5:20" x14ac:dyDescent="0.25"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</row>
    <row r="4836" spans="5:20" x14ac:dyDescent="0.25"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</row>
    <row r="4837" spans="5:20" x14ac:dyDescent="0.25"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</row>
    <row r="4838" spans="5:20" x14ac:dyDescent="0.25"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</row>
    <row r="4839" spans="5:20" x14ac:dyDescent="0.25"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</row>
    <row r="4840" spans="5:20" x14ac:dyDescent="0.25"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</row>
    <row r="4841" spans="5:20" x14ac:dyDescent="0.25"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</row>
    <row r="4842" spans="5:20" x14ac:dyDescent="0.25"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</row>
    <row r="4843" spans="5:20" x14ac:dyDescent="0.25"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</row>
    <row r="4844" spans="5:20" x14ac:dyDescent="0.25"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</row>
    <row r="4845" spans="5:20" x14ac:dyDescent="0.25"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</row>
    <row r="4846" spans="5:20" x14ac:dyDescent="0.25"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</row>
    <row r="4847" spans="5:20" x14ac:dyDescent="0.25"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</row>
    <row r="4848" spans="5:20" x14ac:dyDescent="0.25"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</row>
    <row r="4849" spans="5:20" x14ac:dyDescent="0.25"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</row>
    <row r="4850" spans="5:20" x14ac:dyDescent="0.25"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</row>
    <row r="4851" spans="5:20" x14ac:dyDescent="0.25"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</row>
    <row r="4852" spans="5:20" x14ac:dyDescent="0.25"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</row>
    <row r="4853" spans="5:20" x14ac:dyDescent="0.25"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</row>
    <row r="4854" spans="5:20" x14ac:dyDescent="0.25"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</row>
    <row r="4855" spans="5:20" x14ac:dyDescent="0.25"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</row>
    <row r="4856" spans="5:20" x14ac:dyDescent="0.25"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</row>
    <row r="4857" spans="5:20" x14ac:dyDescent="0.25"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</row>
    <row r="4858" spans="5:20" x14ac:dyDescent="0.25"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</row>
    <row r="4859" spans="5:20" x14ac:dyDescent="0.25"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</row>
    <row r="4860" spans="5:20" x14ac:dyDescent="0.25"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</row>
    <row r="4861" spans="5:20" x14ac:dyDescent="0.25"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</row>
    <row r="4862" spans="5:20" x14ac:dyDescent="0.25"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</row>
    <row r="4863" spans="5:20" x14ac:dyDescent="0.25"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</row>
    <row r="4864" spans="5:20" x14ac:dyDescent="0.25"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</row>
    <row r="4865" spans="5:20" x14ac:dyDescent="0.25"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</row>
    <row r="4866" spans="5:20" x14ac:dyDescent="0.25"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</row>
    <row r="4867" spans="5:20" x14ac:dyDescent="0.25"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</row>
    <row r="4868" spans="5:20" x14ac:dyDescent="0.25"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</row>
    <row r="4869" spans="5:20" x14ac:dyDescent="0.25"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</row>
    <row r="4870" spans="5:20" x14ac:dyDescent="0.25"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</row>
    <row r="4871" spans="5:20" x14ac:dyDescent="0.25"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</row>
    <row r="4872" spans="5:20" x14ac:dyDescent="0.25"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</row>
    <row r="4873" spans="5:20" x14ac:dyDescent="0.25"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</row>
    <row r="4874" spans="5:20" x14ac:dyDescent="0.25"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</row>
    <row r="4875" spans="5:20" x14ac:dyDescent="0.25"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</row>
    <row r="4876" spans="5:20" x14ac:dyDescent="0.25"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</row>
    <row r="4877" spans="5:20" x14ac:dyDescent="0.25"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</row>
    <row r="4878" spans="5:20" x14ac:dyDescent="0.25"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</row>
    <row r="4879" spans="5:20" x14ac:dyDescent="0.25"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</row>
    <row r="4880" spans="5:20" x14ac:dyDescent="0.25"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</row>
    <row r="4881" spans="5:20" x14ac:dyDescent="0.25"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</row>
    <row r="4882" spans="5:20" x14ac:dyDescent="0.25"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</row>
    <row r="4883" spans="5:20" x14ac:dyDescent="0.25"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</row>
    <row r="4884" spans="5:20" x14ac:dyDescent="0.25"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</row>
    <row r="4885" spans="5:20" x14ac:dyDescent="0.25"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</row>
    <row r="4886" spans="5:20" x14ac:dyDescent="0.25"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</row>
    <row r="4887" spans="5:20" x14ac:dyDescent="0.25"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</row>
    <row r="4888" spans="5:20" x14ac:dyDescent="0.25"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</row>
    <row r="4889" spans="5:20" x14ac:dyDescent="0.25"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</row>
    <row r="4890" spans="5:20" x14ac:dyDescent="0.25"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</row>
    <row r="4891" spans="5:20" x14ac:dyDescent="0.25"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</row>
    <row r="4892" spans="5:20" x14ac:dyDescent="0.25"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</row>
    <row r="4893" spans="5:20" x14ac:dyDescent="0.25"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</row>
    <row r="4894" spans="5:20" x14ac:dyDescent="0.25"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</row>
    <row r="4895" spans="5:20" x14ac:dyDescent="0.25"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</row>
    <row r="4896" spans="5:20" x14ac:dyDescent="0.25"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</row>
    <row r="4897" spans="5:20" x14ac:dyDescent="0.25"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</row>
    <row r="4898" spans="5:20" x14ac:dyDescent="0.25"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</row>
    <row r="4899" spans="5:20" x14ac:dyDescent="0.25"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</row>
    <row r="4900" spans="5:20" x14ac:dyDescent="0.25"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</row>
    <row r="4901" spans="5:20" x14ac:dyDescent="0.25"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</row>
    <row r="4902" spans="5:20" x14ac:dyDescent="0.25"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</row>
    <row r="4903" spans="5:20" x14ac:dyDescent="0.25"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</row>
    <row r="4904" spans="5:20" x14ac:dyDescent="0.25"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</row>
    <row r="4905" spans="5:20" x14ac:dyDescent="0.25"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</row>
    <row r="4906" spans="5:20" x14ac:dyDescent="0.25"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</row>
    <row r="4907" spans="5:20" x14ac:dyDescent="0.25"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</row>
    <row r="4908" spans="5:20" x14ac:dyDescent="0.25"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</row>
    <row r="4909" spans="5:20" x14ac:dyDescent="0.25"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</row>
    <row r="4910" spans="5:20" x14ac:dyDescent="0.25"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</row>
    <row r="4911" spans="5:20" x14ac:dyDescent="0.25"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</row>
    <row r="4912" spans="5:20" x14ac:dyDescent="0.25"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</row>
    <row r="4913" spans="5:20" x14ac:dyDescent="0.25"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</row>
    <row r="4914" spans="5:20" x14ac:dyDescent="0.25"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</row>
    <row r="4915" spans="5:20" x14ac:dyDescent="0.25"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</row>
    <row r="4916" spans="5:20" x14ac:dyDescent="0.25"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</row>
    <row r="4917" spans="5:20" x14ac:dyDescent="0.25"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</row>
    <row r="4918" spans="5:20" x14ac:dyDescent="0.25"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</row>
    <row r="4919" spans="5:20" x14ac:dyDescent="0.25"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</row>
    <row r="4920" spans="5:20" x14ac:dyDescent="0.25"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</row>
    <row r="4921" spans="5:20" x14ac:dyDescent="0.25"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</row>
    <row r="4922" spans="5:20" x14ac:dyDescent="0.25"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</row>
    <row r="4923" spans="5:20" x14ac:dyDescent="0.25"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</row>
    <row r="4924" spans="5:20" x14ac:dyDescent="0.25"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</row>
    <row r="4925" spans="5:20" x14ac:dyDescent="0.25"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</row>
    <row r="4926" spans="5:20" x14ac:dyDescent="0.25"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</row>
    <row r="4927" spans="5:20" x14ac:dyDescent="0.25"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</row>
    <row r="4928" spans="5:20" x14ac:dyDescent="0.25"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</row>
    <row r="4929" spans="5:20" x14ac:dyDescent="0.25"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</row>
    <row r="4930" spans="5:20" x14ac:dyDescent="0.25"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</row>
    <row r="4931" spans="5:20" x14ac:dyDescent="0.25"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</row>
    <row r="4932" spans="5:20" x14ac:dyDescent="0.25"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</row>
    <row r="4933" spans="5:20" x14ac:dyDescent="0.25"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</row>
    <row r="4934" spans="5:20" x14ac:dyDescent="0.25"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</row>
    <row r="4935" spans="5:20" x14ac:dyDescent="0.25"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</row>
    <row r="4936" spans="5:20" x14ac:dyDescent="0.25"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</row>
    <row r="4937" spans="5:20" x14ac:dyDescent="0.25"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</row>
    <row r="4938" spans="5:20" x14ac:dyDescent="0.25"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</row>
    <row r="4939" spans="5:20" x14ac:dyDescent="0.25"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</row>
    <row r="4940" spans="5:20" x14ac:dyDescent="0.25"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</row>
    <row r="4941" spans="5:20" x14ac:dyDescent="0.25"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</row>
    <row r="4942" spans="5:20" x14ac:dyDescent="0.25"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</row>
    <row r="4943" spans="5:20" x14ac:dyDescent="0.25"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</row>
    <row r="4944" spans="5:20" x14ac:dyDescent="0.25"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</row>
    <row r="4945" spans="5:20" x14ac:dyDescent="0.25"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</row>
    <row r="4946" spans="5:20" x14ac:dyDescent="0.25"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</row>
    <row r="4947" spans="5:20" x14ac:dyDescent="0.25"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</row>
    <row r="4948" spans="5:20" x14ac:dyDescent="0.25"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</row>
    <row r="4949" spans="5:20" x14ac:dyDescent="0.25"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</row>
    <row r="4950" spans="5:20" x14ac:dyDescent="0.25"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</row>
    <row r="4951" spans="5:20" x14ac:dyDescent="0.25"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</row>
    <row r="4952" spans="5:20" x14ac:dyDescent="0.25"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</row>
    <row r="4953" spans="5:20" x14ac:dyDescent="0.25"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</row>
    <row r="4954" spans="5:20" x14ac:dyDescent="0.25"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</row>
    <row r="4955" spans="5:20" x14ac:dyDescent="0.25"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</row>
    <row r="4956" spans="5:20" x14ac:dyDescent="0.25"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</row>
    <row r="4957" spans="5:20" x14ac:dyDescent="0.25"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</row>
    <row r="4958" spans="5:20" x14ac:dyDescent="0.25"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</row>
    <row r="4959" spans="5:20" x14ac:dyDescent="0.25"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</row>
    <row r="4960" spans="5:20" x14ac:dyDescent="0.25"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</row>
    <row r="4961" spans="5:20" x14ac:dyDescent="0.25"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</row>
    <row r="4962" spans="5:20" x14ac:dyDescent="0.25"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</row>
    <row r="4963" spans="5:20" x14ac:dyDescent="0.25"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</row>
    <row r="4964" spans="5:20" x14ac:dyDescent="0.25"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</row>
    <row r="4965" spans="5:20" x14ac:dyDescent="0.25"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</row>
    <row r="4966" spans="5:20" x14ac:dyDescent="0.25"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</row>
    <row r="4967" spans="5:20" x14ac:dyDescent="0.25"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</row>
    <row r="4968" spans="5:20" x14ac:dyDescent="0.25"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</row>
    <row r="4969" spans="5:20" x14ac:dyDescent="0.25"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</row>
    <row r="4970" spans="5:20" x14ac:dyDescent="0.25"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</row>
    <row r="4971" spans="5:20" x14ac:dyDescent="0.25"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</row>
    <row r="4972" spans="5:20" x14ac:dyDescent="0.25"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</row>
    <row r="4973" spans="5:20" x14ac:dyDescent="0.25"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</row>
    <row r="4974" spans="5:20" x14ac:dyDescent="0.25"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</row>
    <row r="4975" spans="5:20" x14ac:dyDescent="0.25"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</row>
    <row r="4976" spans="5:20" x14ac:dyDescent="0.25"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</row>
    <row r="4977" spans="5:20" x14ac:dyDescent="0.25"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</row>
    <row r="4978" spans="5:20" x14ac:dyDescent="0.25"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</row>
    <row r="4979" spans="5:20" x14ac:dyDescent="0.25"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</row>
    <row r="4980" spans="5:20" x14ac:dyDescent="0.25"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</row>
    <row r="4981" spans="5:20" x14ac:dyDescent="0.25"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</row>
    <row r="4982" spans="5:20" x14ac:dyDescent="0.25"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</row>
    <row r="4983" spans="5:20" x14ac:dyDescent="0.25"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</row>
    <row r="4984" spans="5:20" x14ac:dyDescent="0.25"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</row>
    <row r="4985" spans="5:20" x14ac:dyDescent="0.25"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</row>
    <row r="4986" spans="5:20" x14ac:dyDescent="0.25"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</row>
    <row r="4987" spans="5:20" x14ac:dyDescent="0.25"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</row>
    <row r="4988" spans="5:20" x14ac:dyDescent="0.25"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</row>
    <row r="4989" spans="5:20" x14ac:dyDescent="0.25"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</row>
    <row r="4990" spans="5:20" x14ac:dyDescent="0.25"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</row>
    <row r="4991" spans="5:20" x14ac:dyDescent="0.25"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</row>
    <row r="4992" spans="5:20" x14ac:dyDescent="0.25"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</row>
    <row r="4993" spans="5:20" x14ac:dyDescent="0.25"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</row>
    <row r="4994" spans="5:20" x14ac:dyDescent="0.25"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</row>
    <row r="4995" spans="5:20" x14ac:dyDescent="0.25"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</row>
    <row r="4996" spans="5:20" x14ac:dyDescent="0.25"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</row>
    <row r="4997" spans="5:20" x14ac:dyDescent="0.25"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</row>
    <row r="4998" spans="5:20" x14ac:dyDescent="0.25"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</row>
    <row r="4999" spans="5:20" x14ac:dyDescent="0.25"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</row>
    <row r="5000" spans="5:20" x14ac:dyDescent="0.25"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</row>
    <row r="5001" spans="5:20" x14ac:dyDescent="0.25"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</row>
    <row r="5002" spans="5:20" x14ac:dyDescent="0.25"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</row>
    <row r="5003" spans="5:20" x14ac:dyDescent="0.25"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</row>
    <row r="5004" spans="5:20" x14ac:dyDescent="0.25"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</row>
    <row r="5005" spans="5:20" x14ac:dyDescent="0.25"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</row>
    <row r="5006" spans="5:20" x14ac:dyDescent="0.25"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</row>
    <row r="5007" spans="5:20" x14ac:dyDescent="0.25"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</row>
    <row r="5008" spans="5:20" x14ac:dyDescent="0.25"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</row>
    <row r="5009" spans="5:20" x14ac:dyDescent="0.25"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</row>
    <row r="5010" spans="5:20" x14ac:dyDescent="0.25"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</row>
    <row r="5011" spans="5:20" x14ac:dyDescent="0.25"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</row>
    <row r="5012" spans="5:20" x14ac:dyDescent="0.25"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</row>
    <row r="5013" spans="5:20" x14ac:dyDescent="0.25"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</row>
    <row r="5014" spans="5:20" x14ac:dyDescent="0.25"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</row>
    <row r="5015" spans="5:20" x14ac:dyDescent="0.25"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</row>
    <row r="5016" spans="5:20" x14ac:dyDescent="0.25"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</row>
    <row r="5017" spans="5:20" x14ac:dyDescent="0.25"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</row>
    <row r="5018" spans="5:20" x14ac:dyDescent="0.25"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</row>
    <row r="5019" spans="5:20" x14ac:dyDescent="0.25"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</row>
    <row r="5020" spans="5:20" x14ac:dyDescent="0.25"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</row>
    <row r="5021" spans="5:20" x14ac:dyDescent="0.25"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</row>
    <row r="5022" spans="5:20" x14ac:dyDescent="0.25"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</row>
    <row r="5023" spans="5:20" x14ac:dyDescent="0.25"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</row>
    <row r="5024" spans="5:20" x14ac:dyDescent="0.25"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</row>
    <row r="5025" spans="5:20" x14ac:dyDescent="0.25"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</row>
    <row r="5026" spans="5:20" x14ac:dyDescent="0.25"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</row>
    <row r="5027" spans="5:20" x14ac:dyDescent="0.25"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</row>
    <row r="5028" spans="5:20" x14ac:dyDescent="0.25"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</row>
    <row r="5029" spans="5:20" x14ac:dyDescent="0.25"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</row>
    <row r="5030" spans="5:20" x14ac:dyDescent="0.25"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</row>
    <row r="5031" spans="5:20" x14ac:dyDescent="0.25"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</row>
    <row r="5032" spans="5:20" x14ac:dyDescent="0.25"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</row>
    <row r="5033" spans="5:20" x14ac:dyDescent="0.25"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</row>
    <row r="5034" spans="5:20" x14ac:dyDescent="0.25"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</row>
    <row r="5035" spans="5:20" x14ac:dyDescent="0.25"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</row>
    <row r="5036" spans="5:20" x14ac:dyDescent="0.25"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</row>
    <row r="5037" spans="5:20" x14ac:dyDescent="0.25"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</row>
    <row r="5038" spans="5:20" x14ac:dyDescent="0.25"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</row>
    <row r="5039" spans="5:20" x14ac:dyDescent="0.25"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</row>
    <row r="5040" spans="5:20" x14ac:dyDescent="0.25"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</row>
    <row r="5041" spans="5:20" x14ac:dyDescent="0.25"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</row>
    <row r="5042" spans="5:20" x14ac:dyDescent="0.25"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</row>
    <row r="5043" spans="5:20" x14ac:dyDescent="0.25"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</row>
    <row r="5044" spans="5:20" x14ac:dyDescent="0.25"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</row>
    <row r="5045" spans="5:20" x14ac:dyDescent="0.25"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</row>
    <row r="5046" spans="5:20" x14ac:dyDescent="0.25"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</row>
    <row r="5047" spans="5:20" x14ac:dyDescent="0.25"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</row>
    <row r="5048" spans="5:20" x14ac:dyDescent="0.25"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</row>
    <row r="5049" spans="5:20" x14ac:dyDescent="0.25"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</row>
    <row r="5050" spans="5:20" x14ac:dyDescent="0.25"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</row>
    <row r="5051" spans="5:20" x14ac:dyDescent="0.25"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</row>
    <row r="5052" spans="5:20" x14ac:dyDescent="0.25"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</row>
    <row r="5053" spans="5:20" x14ac:dyDescent="0.25"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</row>
    <row r="5054" spans="5:20" x14ac:dyDescent="0.25"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</row>
    <row r="5055" spans="5:20" x14ac:dyDescent="0.25"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</row>
    <row r="5056" spans="5:20" x14ac:dyDescent="0.25"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</row>
    <row r="5057" spans="5:20" x14ac:dyDescent="0.25"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</row>
    <row r="5058" spans="5:20" x14ac:dyDescent="0.25"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</row>
    <row r="5059" spans="5:20" x14ac:dyDescent="0.25"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</row>
    <row r="5060" spans="5:20" x14ac:dyDescent="0.25"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</row>
    <row r="5061" spans="5:20" x14ac:dyDescent="0.25"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</row>
    <row r="5062" spans="5:20" x14ac:dyDescent="0.25"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</row>
    <row r="5063" spans="5:20" x14ac:dyDescent="0.25"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</row>
    <row r="5064" spans="5:20" x14ac:dyDescent="0.25"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</row>
    <row r="5065" spans="5:20" x14ac:dyDescent="0.25"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</row>
    <row r="5066" spans="5:20" x14ac:dyDescent="0.25"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</row>
    <row r="5067" spans="5:20" x14ac:dyDescent="0.25"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</row>
    <row r="5068" spans="5:20" x14ac:dyDescent="0.25"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</row>
    <row r="5069" spans="5:20" x14ac:dyDescent="0.25"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</row>
    <row r="5070" spans="5:20" x14ac:dyDescent="0.25"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</row>
    <row r="5071" spans="5:20" x14ac:dyDescent="0.25"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</row>
    <row r="5072" spans="5:20" x14ac:dyDescent="0.25"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</row>
    <row r="5073" spans="5:20" x14ac:dyDescent="0.25"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</row>
    <row r="5074" spans="5:20" x14ac:dyDescent="0.25"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</row>
    <row r="5075" spans="5:20" x14ac:dyDescent="0.25"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</row>
    <row r="5076" spans="5:20" x14ac:dyDescent="0.25"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</row>
    <row r="5077" spans="5:20" x14ac:dyDescent="0.25"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</row>
    <row r="5078" spans="5:20" x14ac:dyDescent="0.25"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</row>
    <row r="5079" spans="5:20" x14ac:dyDescent="0.25"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</row>
    <row r="5080" spans="5:20" x14ac:dyDescent="0.25"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</row>
    <row r="5081" spans="5:20" x14ac:dyDescent="0.25"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</row>
    <row r="5082" spans="5:20" x14ac:dyDescent="0.25"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</row>
    <row r="5083" spans="5:20" x14ac:dyDescent="0.25"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</row>
    <row r="5084" spans="5:20" x14ac:dyDescent="0.25"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</row>
    <row r="5085" spans="5:20" x14ac:dyDescent="0.25"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</row>
    <row r="5086" spans="5:20" x14ac:dyDescent="0.25"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</row>
    <row r="5087" spans="5:20" x14ac:dyDescent="0.25"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</row>
    <row r="5088" spans="5:20" x14ac:dyDescent="0.25"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</row>
    <row r="5089" spans="5:20" x14ac:dyDescent="0.25"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</row>
    <row r="5090" spans="5:20" x14ac:dyDescent="0.25"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</row>
    <row r="5091" spans="5:20" x14ac:dyDescent="0.25"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</row>
    <row r="5092" spans="5:20" x14ac:dyDescent="0.25"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</row>
    <row r="5093" spans="5:20" x14ac:dyDescent="0.25"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</row>
    <row r="5094" spans="5:20" x14ac:dyDescent="0.25"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</row>
    <row r="5095" spans="5:20" x14ac:dyDescent="0.25"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</row>
    <row r="5096" spans="5:20" x14ac:dyDescent="0.25"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</row>
    <row r="5097" spans="5:20" x14ac:dyDescent="0.25"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</row>
    <row r="5098" spans="5:20" x14ac:dyDescent="0.25"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</row>
    <row r="5099" spans="5:20" x14ac:dyDescent="0.25"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</row>
    <row r="5100" spans="5:20" x14ac:dyDescent="0.25"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</row>
    <row r="5101" spans="5:20" x14ac:dyDescent="0.25"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</row>
    <row r="5102" spans="5:20" x14ac:dyDescent="0.25"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</row>
    <row r="5103" spans="5:20" x14ac:dyDescent="0.25"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</row>
    <row r="5104" spans="5:20" x14ac:dyDescent="0.25"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</row>
    <row r="5105" spans="5:20" x14ac:dyDescent="0.25"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</row>
    <row r="5106" spans="5:20" x14ac:dyDescent="0.25"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</row>
    <row r="5107" spans="5:20" x14ac:dyDescent="0.25"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</row>
    <row r="5108" spans="5:20" x14ac:dyDescent="0.25"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</row>
    <row r="5109" spans="5:20" x14ac:dyDescent="0.25"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</row>
    <row r="5110" spans="5:20" x14ac:dyDescent="0.25"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</row>
    <row r="5111" spans="5:20" x14ac:dyDescent="0.25"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</row>
    <row r="5112" spans="5:20" x14ac:dyDescent="0.25"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</row>
    <row r="5113" spans="5:20" x14ac:dyDescent="0.25"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</row>
    <row r="5114" spans="5:20" x14ac:dyDescent="0.25"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</row>
    <row r="5115" spans="5:20" x14ac:dyDescent="0.25"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</row>
    <row r="5116" spans="5:20" x14ac:dyDescent="0.25"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</row>
    <row r="5117" spans="5:20" x14ac:dyDescent="0.25"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</row>
    <row r="5118" spans="5:20" x14ac:dyDescent="0.25"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</row>
    <row r="5119" spans="5:20" x14ac:dyDescent="0.25"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</row>
    <row r="5120" spans="5:20" x14ac:dyDescent="0.25"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</row>
    <row r="5121" spans="5:20" x14ac:dyDescent="0.25"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</row>
    <row r="5122" spans="5:20" x14ac:dyDescent="0.25"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</row>
    <row r="5123" spans="5:20" x14ac:dyDescent="0.25"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</row>
    <row r="5124" spans="5:20" x14ac:dyDescent="0.25"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</row>
    <row r="5125" spans="5:20" x14ac:dyDescent="0.25"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</row>
    <row r="5126" spans="5:20" x14ac:dyDescent="0.25"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</row>
    <row r="5127" spans="5:20" x14ac:dyDescent="0.25"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</row>
    <row r="5128" spans="5:20" x14ac:dyDescent="0.25"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</row>
    <row r="5129" spans="5:20" x14ac:dyDescent="0.25"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</row>
    <row r="5130" spans="5:20" x14ac:dyDescent="0.25"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</row>
    <row r="5131" spans="5:20" x14ac:dyDescent="0.25"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</row>
    <row r="5132" spans="5:20" x14ac:dyDescent="0.25"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</row>
    <row r="5133" spans="5:20" x14ac:dyDescent="0.25"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</row>
    <row r="5134" spans="5:20" x14ac:dyDescent="0.25"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</row>
    <row r="5135" spans="5:20" x14ac:dyDescent="0.25"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</row>
    <row r="5136" spans="5:20" x14ac:dyDescent="0.25"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</row>
    <row r="5137" spans="5:20" x14ac:dyDescent="0.25"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</row>
    <row r="5138" spans="5:20" x14ac:dyDescent="0.25"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</row>
    <row r="5139" spans="5:20" x14ac:dyDescent="0.25"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</row>
    <row r="5140" spans="5:20" x14ac:dyDescent="0.25"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</row>
    <row r="5141" spans="5:20" x14ac:dyDescent="0.25"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</row>
    <row r="5142" spans="5:20" x14ac:dyDescent="0.25"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</row>
    <row r="5143" spans="5:20" x14ac:dyDescent="0.25"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</row>
    <row r="5144" spans="5:20" x14ac:dyDescent="0.25"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</row>
    <row r="5145" spans="5:20" x14ac:dyDescent="0.25"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</row>
    <row r="5146" spans="5:20" x14ac:dyDescent="0.25"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</row>
    <row r="5147" spans="5:20" x14ac:dyDescent="0.25"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</row>
    <row r="5148" spans="5:20" x14ac:dyDescent="0.25"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</row>
    <row r="5149" spans="5:20" x14ac:dyDescent="0.25"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</row>
    <row r="5150" spans="5:20" x14ac:dyDescent="0.25"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</row>
    <row r="5151" spans="5:20" x14ac:dyDescent="0.25"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</row>
    <row r="5152" spans="5:20" x14ac:dyDescent="0.25"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</row>
    <row r="5153" spans="5:20" x14ac:dyDescent="0.25"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</row>
    <row r="5154" spans="5:20" x14ac:dyDescent="0.25"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</row>
    <row r="5155" spans="5:20" x14ac:dyDescent="0.25"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</row>
    <row r="5156" spans="5:20" x14ac:dyDescent="0.25"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</row>
    <row r="5157" spans="5:20" x14ac:dyDescent="0.25"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</row>
    <row r="5158" spans="5:20" x14ac:dyDescent="0.25"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</row>
    <row r="5159" spans="5:20" x14ac:dyDescent="0.25"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</row>
    <row r="5160" spans="5:20" x14ac:dyDescent="0.25"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</row>
    <row r="5161" spans="5:20" x14ac:dyDescent="0.25"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</row>
    <row r="5162" spans="5:20" x14ac:dyDescent="0.25"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</row>
    <row r="5163" spans="5:20" x14ac:dyDescent="0.25"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</row>
    <row r="5164" spans="5:20" x14ac:dyDescent="0.25"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</row>
    <row r="5165" spans="5:20" x14ac:dyDescent="0.25"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</row>
    <row r="5166" spans="5:20" x14ac:dyDescent="0.25"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</row>
    <row r="5167" spans="5:20" x14ac:dyDescent="0.25"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</row>
    <row r="5168" spans="5:20" x14ac:dyDescent="0.25"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</row>
    <row r="5169" spans="5:20" x14ac:dyDescent="0.25"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</row>
    <row r="5170" spans="5:20" x14ac:dyDescent="0.25"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</row>
    <row r="5171" spans="5:20" x14ac:dyDescent="0.25"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</row>
    <row r="5172" spans="5:20" x14ac:dyDescent="0.25"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</row>
    <row r="5173" spans="5:20" x14ac:dyDescent="0.25"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</row>
    <row r="5174" spans="5:20" x14ac:dyDescent="0.25"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</row>
    <row r="5175" spans="5:20" x14ac:dyDescent="0.25"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</row>
    <row r="5176" spans="5:20" x14ac:dyDescent="0.25"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</row>
    <row r="5177" spans="5:20" x14ac:dyDescent="0.25"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</row>
    <row r="5178" spans="5:20" x14ac:dyDescent="0.25"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</row>
    <row r="5179" spans="5:20" x14ac:dyDescent="0.25"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</row>
    <row r="5180" spans="5:20" x14ac:dyDescent="0.25"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</row>
    <row r="5181" spans="5:20" x14ac:dyDescent="0.25"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</row>
    <row r="5182" spans="5:20" x14ac:dyDescent="0.25"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</row>
    <row r="5183" spans="5:20" x14ac:dyDescent="0.25"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</row>
    <row r="5184" spans="5:20" x14ac:dyDescent="0.25"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</row>
    <row r="5185" spans="5:20" x14ac:dyDescent="0.25"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</row>
    <row r="5186" spans="5:20" x14ac:dyDescent="0.25"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</row>
    <row r="5187" spans="5:20" x14ac:dyDescent="0.25"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</row>
    <row r="5188" spans="5:20" x14ac:dyDescent="0.25"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</row>
    <row r="5189" spans="5:20" x14ac:dyDescent="0.25"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</row>
    <row r="5190" spans="5:20" x14ac:dyDescent="0.25"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</row>
    <row r="5191" spans="5:20" x14ac:dyDescent="0.25"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</row>
    <row r="5192" spans="5:20" x14ac:dyDescent="0.25"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</row>
    <row r="5193" spans="5:20" x14ac:dyDescent="0.25"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</row>
    <row r="5194" spans="5:20" x14ac:dyDescent="0.25"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</row>
    <row r="5195" spans="5:20" x14ac:dyDescent="0.25"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</row>
    <row r="5196" spans="5:20" x14ac:dyDescent="0.25"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</row>
    <row r="5197" spans="5:20" x14ac:dyDescent="0.25"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</row>
    <row r="5198" spans="5:20" x14ac:dyDescent="0.25"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</row>
    <row r="5199" spans="5:20" x14ac:dyDescent="0.25"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</row>
    <row r="5200" spans="5:20" x14ac:dyDescent="0.25"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</row>
    <row r="5201" spans="5:20" x14ac:dyDescent="0.25"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</row>
    <row r="5202" spans="5:20" x14ac:dyDescent="0.25"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</row>
    <row r="5203" spans="5:20" x14ac:dyDescent="0.25"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</row>
    <row r="5204" spans="5:20" x14ac:dyDescent="0.25"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</row>
    <row r="5205" spans="5:20" x14ac:dyDescent="0.25"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</row>
    <row r="5206" spans="5:20" x14ac:dyDescent="0.25"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</row>
    <row r="5207" spans="5:20" x14ac:dyDescent="0.25"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</row>
    <row r="5208" spans="5:20" x14ac:dyDescent="0.25"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</row>
    <row r="5209" spans="5:20" x14ac:dyDescent="0.25"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</row>
    <row r="5210" spans="5:20" x14ac:dyDescent="0.25"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</row>
    <row r="5211" spans="5:20" x14ac:dyDescent="0.25"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</row>
    <row r="5212" spans="5:20" x14ac:dyDescent="0.25"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</row>
    <row r="5213" spans="5:20" x14ac:dyDescent="0.25"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</row>
    <row r="5214" spans="5:20" x14ac:dyDescent="0.25"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</row>
    <row r="5215" spans="5:20" x14ac:dyDescent="0.25"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</row>
    <row r="5216" spans="5:20" x14ac:dyDescent="0.25"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</row>
    <row r="5217" spans="5:20" x14ac:dyDescent="0.25"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</row>
    <row r="5218" spans="5:20" x14ac:dyDescent="0.25"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</row>
    <row r="5219" spans="5:20" x14ac:dyDescent="0.25"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</row>
    <row r="5220" spans="5:20" x14ac:dyDescent="0.25"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</row>
    <row r="5221" spans="5:20" x14ac:dyDescent="0.25"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</row>
    <row r="5222" spans="5:20" x14ac:dyDescent="0.25"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</row>
    <row r="5223" spans="5:20" x14ac:dyDescent="0.25"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</row>
    <row r="5224" spans="5:20" x14ac:dyDescent="0.25"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</row>
    <row r="5225" spans="5:20" x14ac:dyDescent="0.25"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</row>
    <row r="5226" spans="5:20" x14ac:dyDescent="0.25"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</row>
    <row r="5227" spans="5:20" x14ac:dyDescent="0.25"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</row>
    <row r="5228" spans="5:20" x14ac:dyDescent="0.25"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</row>
    <row r="5229" spans="5:20" x14ac:dyDescent="0.25"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</row>
    <row r="5230" spans="5:20" x14ac:dyDescent="0.25"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</row>
    <row r="5231" spans="5:20" x14ac:dyDescent="0.25"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</row>
    <row r="5232" spans="5:20" x14ac:dyDescent="0.25"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</row>
    <row r="5233" spans="5:20" x14ac:dyDescent="0.25"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</row>
    <row r="5234" spans="5:20" x14ac:dyDescent="0.25"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</row>
    <row r="5235" spans="5:20" x14ac:dyDescent="0.25"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</row>
    <row r="5236" spans="5:20" x14ac:dyDescent="0.25"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</row>
    <row r="5237" spans="5:20" x14ac:dyDescent="0.25"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</row>
    <row r="5238" spans="5:20" x14ac:dyDescent="0.25"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</row>
    <row r="5239" spans="5:20" x14ac:dyDescent="0.25"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</row>
    <row r="5240" spans="5:20" x14ac:dyDescent="0.25"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</row>
    <row r="5241" spans="5:20" x14ac:dyDescent="0.25"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</row>
    <row r="5242" spans="5:20" x14ac:dyDescent="0.25"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</row>
    <row r="5243" spans="5:20" x14ac:dyDescent="0.25"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</row>
    <row r="5244" spans="5:20" x14ac:dyDescent="0.25"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</row>
    <row r="5245" spans="5:20" x14ac:dyDescent="0.25"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</row>
    <row r="5246" spans="5:20" x14ac:dyDescent="0.25"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</row>
    <row r="5247" spans="5:20" x14ac:dyDescent="0.25"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</row>
    <row r="5248" spans="5:20" x14ac:dyDescent="0.25"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</row>
    <row r="5249" spans="5:20" x14ac:dyDescent="0.25"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</row>
    <row r="5250" spans="5:20" x14ac:dyDescent="0.25"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</row>
    <row r="5251" spans="5:20" x14ac:dyDescent="0.25"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</row>
    <row r="5252" spans="5:20" x14ac:dyDescent="0.25"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</row>
    <row r="5253" spans="5:20" x14ac:dyDescent="0.25"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</row>
    <row r="5254" spans="5:20" x14ac:dyDescent="0.25"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</row>
    <row r="5255" spans="5:20" x14ac:dyDescent="0.25"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</row>
    <row r="5256" spans="5:20" x14ac:dyDescent="0.25"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</row>
    <row r="5257" spans="5:20" x14ac:dyDescent="0.25"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</row>
    <row r="5258" spans="5:20" x14ac:dyDescent="0.25"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</row>
    <row r="5259" spans="5:20" x14ac:dyDescent="0.25"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</row>
    <row r="5260" spans="5:20" x14ac:dyDescent="0.25"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</row>
    <row r="5261" spans="5:20" x14ac:dyDescent="0.25"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</row>
    <row r="5262" spans="5:20" x14ac:dyDescent="0.25"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</row>
    <row r="5263" spans="5:20" x14ac:dyDescent="0.25"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</row>
    <row r="5264" spans="5:20" x14ac:dyDescent="0.25"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</row>
    <row r="5265" spans="5:20" x14ac:dyDescent="0.25"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</row>
    <row r="5266" spans="5:20" x14ac:dyDescent="0.25"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</row>
    <row r="5267" spans="5:20" x14ac:dyDescent="0.25"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</row>
    <row r="5268" spans="5:20" x14ac:dyDescent="0.25"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</row>
    <row r="5269" spans="5:20" x14ac:dyDescent="0.25"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</row>
    <row r="5270" spans="5:20" x14ac:dyDescent="0.25"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</row>
    <row r="5271" spans="5:20" x14ac:dyDescent="0.25"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</row>
    <row r="5272" spans="5:20" x14ac:dyDescent="0.25"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</row>
    <row r="5273" spans="5:20" x14ac:dyDescent="0.25"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</row>
    <row r="5274" spans="5:20" x14ac:dyDescent="0.25"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</row>
    <row r="5275" spans="5:20" x14ac:dyDescent="0.25"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</row>
    <row r="5276" spans="5:20" x14ac:dyDescent="0.25"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</row>
    <row r="5277" spans="5:20" x14ac:dyDescent="0.25"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</row>
    <row r="5278" spans="5:20" x14ac:dyDescent="0.25"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</row>
    <row r="5279" spans="5:20" x14ac:dyDescent="0.25"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</row>
    <row r="5280" spans="5:20" x14ac:dyDescent="0.25"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</row>
    <row r="5281" spans="5:20" x14ac:dyDescent="0.25"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</row>
    <row r="5282" spans="5:20" x14ac:dyDescent="0.25"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</row>
    <row r="5283" spans="5:20" x14ac:dyDescent="0.25"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</row>
    <row r="5284" spans="5:20" x14ac:dyDescent="0.25"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</row>
    <row r="5285" spans="5:20" x14ac:dyDescent="0.25"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</row>
    <row r="5286" spans="5:20" x14ac:dyDescent="0.25"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</row>
    <row r="5287" spans="5:20" x14ac:dyDescent="0.25"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</row>
    <row r="5288" spans="5:20" x14ac:dyDescent="0.25"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</row>
    <row r="5289" spans="5:20" x14ac:dyDescent="0.25"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</row>
    <row r="5290" spans="5:20" x14ac:dyDescent="0.25"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</row>
    <row r="5291" spans="5:20" x14ac:dyDescent="0.25"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</row>
    <row r="5292" spans="5:20" x14ac:dyDescent="0.25"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</row>
    <row r="5293" spans="5:20" x14ac:dyDescent="0.25"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</row>
    <row r="5294" spans="5:20" x14ac:dyDescent="0.25"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</row>
    <row r="5295" spans="5:20" x14ac:dyDescent="0.25"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</row>
    <row r="5296" spans="5:20" x14ac:dyDescent="0.25"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</row>
    <row r="5297" spans="5:20" x14ac:dyDescent="0.25"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</row>
    <row r="5298" spans="5:20" x14ac:dyDescent="0.25"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</row>
    <row r="5299" spans="5:20" x14ac:dyDescent="0.25"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</row>
    <row r="5300" spans="5:20" x14ac:dyDescent="0.25"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</row>
    <row r="5301" spans="5:20" x14ac:dyDescent="0.25"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</row>
    <row r="5302" spans="5:20" x14ac:dyDescent="0.25"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</row>
    <row r="5303" spans="5:20" x14ac:dyDescent="0.25"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</row>
    <row r="5304" spans="5:20" x14ac:dyDescent="0.25"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</row>
    <row r="5305" spans="5:20" x14ac:dyDescent="0.25"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</row>
    <row r="5306" spans="5:20" x14ac:dyDescent="0.25"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</row>
    <row r="5307" spans="5:20" x14ac:dyDescent="0.25"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</row>
    <row r="5308" spans="5:20" x14ac:dyDescent="0.25"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</row>
    <row r="5309" spans="5:20" x14ac:dyDescent="0.25"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</row>
    <row r="5310" spans="5:20" x14ac:dyDescent="0.25"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</row>
    <row r="5311" spans="5:20" x14ac:dyDescent="0.25"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</row>
    <row r="5312" spans="5:20" x14ac:dyDescent="0.25"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</row>
    <row r="5313" spans="5:20" x14ac:dyDescent="0.25"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</row>
    <row r="5314" spans="5:20" x14ac:dyDescent="0.25"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</row>
    <row r="5315" spans="5:20" x14ac:dyDescent="0.25"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</row>
    <row r="5316" spans="5:20" x14ac:dyDescent="0.25"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</row>
    <row r="5317" spans="5:20" x14ac:dyDescent="0.25"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</row>
    <row r="5318" spans="5:20" x14ac:dyDescent="0.25"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</row>
    <row r="5319" spans="5:20" x14ac:dyDescent="0.25"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</row>
    <row r="5320" spans="5:20" x14ac:dyDescent="0.25"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</row>
    <row r="5321" spans="5:20" x14ac:dyDescent="0.25"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</row>
    <row r="5322" spans="5:20" x14ac:dyDescent="0.25"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</row>
    <row r="5323" spans="5:20" x14ac:dyDescent="0.25"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</row>
    <row r="5324" spans="5:20" x14ac:dyDescent="0.25"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</row>
    <row r="5325" spans="5:20" x14ac:dyDescent="0.25"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</row>
    <row r="5326" spans="5:20" x14ac:dyDescent="0.25"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</row>
    <row r="5327" spans="5:20" x14ac:dyDescent="0.25"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</row>
    <row r="5328" spans="5:20" x14ac:dyDescent="0.25"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</row>
    <row r="5329" spans="5:20" x14ac:dyDescent="0.25"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</row>
    <row r="5330" spans="5:20" x14ac:dyDescent="0.25"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</row>
    <row r="5331" spans="5:20" x14ac:dyDescent="0.25"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</row>
    <row r="5332" spans="5:20" x14ac:dyDescent="0.25"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</row>
    <row r="5333" spans="5:20" x14ac:dyDescent="0.25"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</row>
    <row r="5334" spans="5:20" x14ac:dyDescent="0.25"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</row>
    <row r="5335" spans="5:20" x14ac:dyDescent="0.25"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</row>
    <row r="5336" spans="5:20" x14ac:dyDescent="0.25"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</row>
    <row r="5337" spans="5:20" x14ac:dyDescent="0.25"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</row>
    <row r="5338" spans="5:20" x14ac:dyDescent="0.25"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</row>
    <row r="5339" spans="5:20" x14ac:dyDescent="0.25"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</row>
    <row r="5340" spans="5:20" x14ac:dyDescent="0.25"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</row>
    <row r="5341" spans="5:20" x14ac:dyDescent="0.25"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</row>
    <row r="5342" spans="5:20" x14ac:dyDescent="0.25"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</row>
    <row r="5343" spans="5:20" x14ac:dyDescent="0.25"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</row>
    <row r="5344" spans="5:20" x14ac:dyDescent="0.25"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</row>
    <row r="5345" spans="5:20" x14ac:dyDescent="0.25"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</row>
    <row r="5346" spans="5:20" x14ac:dyDescent="0.25"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</row>
    <row r="5347" spans="5:20" x14ac:dyDescent="0.25"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</row>
    <row r="5348" spans="5:20" x14ac:dyDescent="0.25"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</row>
    <row r="5349" spans="5:20" x14ac:dyDescent="0.25"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</row>
    <row r="5350" spans="5:20" x14ac:dyDescent="0.25"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</row>
    <row r="5351" spans="5:20" x14ac:dyDescent="0.25"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</row>
    <row r="5352" spans="5:20" x14ac:dyDescent="0.25"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</row>
    <row r="5353" spans="5:20" x14ac:dyDescent="0.25"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</row>
    <row r="5354" spans="5:20" x14ac:dyDescent="0.25"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</row>
    <row r="5355" spans="5:20" x14ac:dyDescent="0.25"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</row>
    <row r="5356" spans="5:20" x14ac:dyDescent="0.25"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</row>
    <row r="5357" spans="5:20" x14ac:dyDescent="0.25"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</row>
    <row r="5358" spans="5:20" x14ac:dyDescent="0.25"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</row>
    <row r="5359" spans="5:20" x14ac:dyDescent="0.25"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</row>
    <row r="5360" spans="5:20" x14ac:dyDescent="0.25"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</row>
    <row r="5361" spans="5:20" x14ac:dyDescent="0.25"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</row>
    <row r="5362" spans="5:20" x14ac:dyDescent="0.25"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</row>
    <row r="5363" spans="5:20" x14ac:dyDescent="0.25"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</row>
    <row r="5364" spans="5:20" x14ac:dyDescent="0.25"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</row>
    <row r="5365" spans="5:20" x14ac:dyDescent="0.25"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</row>
    <row r="5366" spans="5:20" x14ac:dyDescent="0.25"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</row>
    <row r="5367" spans="5:20" x14ac:dyDescent="0.25"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</row>
    <row r="5368" spans="5:20" x14ac:dyDescent="0.25"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</row>
    <row r="5369" spans="5:20" x14ac:dyDescent="0.25"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</row>
    <row r="5370" spans="5:20" x14ac:dyDescent="0.25"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</row>
    <row r="5371" spans="5:20" x14ac:dyDescent="0.25"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</row>
    <row r="5372" spans="5:20" x14ac:dyDescent="0.25"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</row>
    <row r="5373" spans="5:20" x14ac:dyDescent="0.25"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</row>
    <row r="5374" spans="5:20" x14ac:dyDescent="0.25"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</row>
    <row r="5375" spans="5:20" x14ac:dyDescent="0.25"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</row>
    <row r="5376" spans="5:20" x14ac:dyDescent="0.25"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</row>
    <row r="5377" spans="5:20" x14ac:dyDescent="0.25"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</row>
    <row r="5378" spans="5:20" x14ac:dyDescent="0.25"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</row>
    <row r="5379" spans="5:20" x14ac:dyDescent="0.25"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</row>
    <row r="5380" spans="5:20" x14ac:dyDescent="0.25"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</row>
    <row r="5381" spans="5:20" x14ac:dyDescent="0.25"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</row>
    <row r="5382" spans="5:20" x14ac:dyDescent="0.25"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</row>
    <row r="5383" spans="5:20" x14ac:dyDescent="0.25"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</row>
    <row r="5384" spans="5:20" x14ac:dyDescent="0.25"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</row>
    <row r="5385" spans="5:20" x14ac:dyDescent="0.25"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</row>
    <row r="5386" spans="5:20" x14ac:dyDescent="0.25"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</row>
    <row r="5387" spans="5:20" x14ac:dyDescent="0.25"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</row>
    <row r="5388" spans="5:20" x14ac:dyDescent="0.25"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</row>
    <row r="5389" spans="5:20" x14ac:dyDescent="0.25"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</row>
    <row r="5390" spans="5:20" x14ac:dyDescent="0.25"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</row>
    <row r="5391" spans="5:20" x14ac:dyDescent="0.25"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</row>
    <row r="5392" spans="5:20" x14ac:dyDescent="0.25"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</row>
    <row r="5393" spans="5:20" x14ac:dyDescent="0.25"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</row>
    <row r="5394" spans="5:20" x14ac:dyDescent="0.25"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</row>
    <row r="5395" spans="5:20" x14ac:dyDescent="0.25"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</row>
    <row r="5396" spans="5:20" x14ac:dyDescent="0.25"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</row>
    <row r="5397" spans="5:20" x14ac:dyDescent="0.25"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</row>
    <row r="5398" spans="5:20" x14ac:dyDescent="0.25"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</row>
    <row r="5399" spans="5:20" x14ac:dyDescent="0.25"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</row>
    <row r="5400" spans="5:20" x14ac:dyDescent="0.25"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</row>
    <row r="5401" spans="5:20" x14ac:dyDescent="0.25"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</row>
    <row r="5402" spans="5:20" x14ac:dyDescent="0.25"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</row>
    <row r="5403" spans="5:20" x14ac:dyDescent="0.25"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</row>
    <row r="5404" spans="5:20" x14ac:dyDescent="0.25"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</row>
    <row r="5405" spans="5:20" x14ac:dyDescent="0.25"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</row>
    <row r="5406" spans="5:20" x14ac:dyDescent="0.25"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</row>
    <row r="5407" spans="5:20" x14ac:dyDescent="0.25"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</row>
    <row r="5408" spans="5:20" x14ac:dyDescent="0.25"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</row>
    <row r="5409" spans="5:20" x14ac:dyDescent="0.25"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</row>
    <row r="5410" spans="5:20" x14ac:dyDescent="0.25"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</row>
    <row r="5411" spans="5:20" x14ac:dyDescent="0.25"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</row>
    <row r="5412" spans="5:20" x14ac:dyDescent="0.25"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</row>
    <row r="5413" spans="5:20" x14ac:dyDescent="0.25"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</row>
    <row r="5414" spans="5:20" x14ac:dyDescent="0.25"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</row>
    <row r="5415" spans="5:20" x14ac:dyDescent="0.25"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</row>
    <row r="5416" spans="5:20" x14ac:dyDescent="0.25"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</row>
    <row r="5417" spans="5:20" x14ac:dyDescent="0.25"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</row>
    <row r="5418" spans="5:20" x14ac:dyDescent="0.25"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</row>
    <row r="5419" spans="5:20" x14ac:dyDescent="0.25"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</row>
    <row r="5420" spans="5:20" x14ac:dyDescent="0.25"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</row>
    <row r="5421" spans="5:20" x14ac:dyDescent="0.25"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</row>
    <row r="5422" spans="5:20" x14ac:dyDescent="0.25"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</row>
    <row r="5423" spans="5:20" x14ac:dyDescent="0.25"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</row>
    <row r="5424" spans="5:20" x14ac:dyDescent="0.25"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</row>
    <row r="5425" spans="5:20" x14ac:dyDescent="0.25"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</row>
    <row r="5426" spans="5:20" x14ac:dyDescent="0.25"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</row>
    <row r="5427" spans="5:20" x14ac:dyDescent="0.25"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</row>
    <row r="5428" spans="5:20" x14ac:dyDescent="0.25"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</row>
    <row r="5429" spans="5:20" x14ac:dyDescent="0.25"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</row>
    <row r="5430" spans="5:20" x14ac:dyDescent="0.25"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</row>
    <row r="5431" spans="5:20" x14ac:dyDescent="0.25"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</row>
    <row r="5432" spans="5:20" x14ac:dyDescent="0.25"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</row>
    <row r="5433" spans="5:20" x14ac:dyDescent="0.25"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</row>
    <row r="5434" spans="5:20" x14ac:dyDescent="0.25"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</row>
    <row r="5435" spans="5:20" x14ac:dyDescent="0.25"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</row>
    <row r="5436" spans="5:20" x14ac:dyDescent="0.25"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</row>
    <row r="5437" spans="5:20" x14ac:dyDescent="0.25"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</row>
    <row r="5438" spans="5:20" x14ac:dyDescent="0.25"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</row>
    <row r="5439" spans="5:20" x14ac:dyDescent="0.25"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</row>
    <row r="5440" spans="5:20" x14ac:dyDescent="0.25"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</row>
    <row r="5441" spans="5:20" x14ac:dyDescent="0.25"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</row>
    <row r="5442" spans="5:20" x14ac:dyDescent="0.25"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</row>
    <row r="5443" spans="5:20" x14ac:dyDescent="0.25"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</row>
    <row r="5444" spans="5:20" x14ac:dyDescent="0.25"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</row>
    <row r="5445" spans="5:20" x14ac:dyDescent="0.25"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</row>
    <row r="5446" spans="5:20" x14ac:dyDescent="0.25"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</row>
    <row r="5447" spans="5:20" x14ac:dyDescent="0.25"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</row>
    <row r="5448" spans="5:20" x14ac:dyDescent="0.25"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</row>
    <row r="5449" spans="5:20" x14ac:dyDescent="0.25"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</row>
    <row r="5450" spans="5:20" x14ac:dyDescent="0.25"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</row>
    <row r="5451" spans="5:20" x14ac:dyDescent="0.25"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</row>
    <row r="5452" spans="5:20" x14ac:dyDescent="0.25"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</row>
    <row r="5453" spans="5:20" x14ac:dyDescent="0.25"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</row>
    <row r="5454" spans="5:20" x14ac:dyDescent="0.25"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</row>
    <row r="5455" spans="5:20" x14ac:dyDescent="0.25"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</row>
    <row r="5456" spans="5:20" x14ac:dyDescent="0.25"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</row>
    <row r="5457" spans="5:20" x14ac:dyDescent="0.25"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</row>
    <row r="5458" spans="5:20" x14ac:dyDescent="0.25"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</row>
    <row r="5459" spans="5:20" x14ac:dyDescent="0.25"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</row>
    <row r="5460" spans="5:20" x14ac:dyDescent="0.25"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</row>
    <row r="5461" spans="5:20" x14ac:dyDescent="0.25"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</row>
    <row r="5462" spans="5:20" x14ac:dyDescent="0.25"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</row>
    <row r="5463" spans="5:20" x14ac:dyDescent="0.25"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</row>
    <row r="5464" spans="5:20" x14ac:dyDescent="0.25"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</row>
    <row r="5465" spans="5:20" x14ac:dyDescent="0.25"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</row>
    <row r="5466" spans="5:20" x14ac:dyDescent="0.25"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</row>
    <row r="5467" spans="5:20" x14ac:dyDescent="0.25"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</row>
    <row r="5468" spans="5:20" x14ac:dyDescent="0.25"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</row>
    <row r="5469" spans="5:20" x14ac:dyDescent="0.25"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</row>
    <row r="5470" spans="5:20" x14ac:dyDescent="0.25"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</row>
    <row r="5471" spans="5:20" x14ac:dyDescent="0.25"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</row>
    <row r="5472" spans="5:20" x14ac:dyDescent="0.25"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</row>
    <row r="5473" spans="5:20" x14ac:dyDescent="0.25"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</row>
    <row r="5474" spans="5:20" x14ac:dyDescent="0.25"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</row>
    <row r="5475" spans="5:20" x14ac:dyDescent="0.25"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</row>
    <row r="5476" spans="5:20" x14ac:dyDescent="0.25"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</row>
    <row r="5477" spans="5:20" x14ac:dyDescent="0.25"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</row>
    <row r="5478" spans="5:20" x14ac:dyDescent="0.25"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</row>
    <row r="5479" spans="5:20" x14ac:dyDescent="0.25"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</row>
    <row r="5480" spans="5:20" x14ac:dyDescent="0.25"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</row>
    <row r="5481" spans="5:20" x14ac:dyDescent="0.25"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</row>
    <row r="5482" spans="5:20" x14ac:dyDescent="0.25"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</row>
    <row r="5483" spans="5:20" x14ac:dyDescent="0.25"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</row>
    <row r="5484" spans="5:20" x14ac:dyDescent="0.25"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</row>
    <row r="5485" spans="5:20" x14ac:dyDescent="0.25"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</row>
    <row r="5486" spans="5:20" x14ac:dyDescent="0.25"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</row>
    <row r="5487" spans="5:20" x14ac:dyDescent="0.25"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</row>
    <row r="5488" spans="5:20" x14ac:dyDescent="0.25"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</row>
    <row r="5489" spans="5:20" x14ac:dyDescent="0.25"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</row>
    <row r="5490" spans="5:20" x14ac:dyDescent="0.25"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</row>
    <row r="5491" spans="5:20" x14ac:dyDescent="0.25"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</row>
    <row r="5492" spans="5:20" x14ac:dyDescent="0.25"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</row>
    <row r="5493" spans="5:20" x14ac:dyDescent="0.25"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</row>
    <row r="5494" spans="5:20" x14ac:dyDescent="0.25"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</row>
    <row r="5495" spans="5:20" x14ac:dyDescent="0.25"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</row>
    <row r="5496" spans="5:20" x14ac:dyDescent="0.25"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</row>
    <row r="5497" spans="5:20" x14ac:dyDescent="0.25"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</row>
    <row r="5498" spans="5:20" x14ac:dyDescent="0.25"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</row>
    <row r="5499" spans="5:20" x14ac:dyDescent="0.25"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</row>
    <row r="5500" spans="5:20" x14ac:dyDescent="0.25"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</row>
    <row r="5501" spans="5:20" x14ac:dyDescent="0.25"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</row>
    <row r="5502" spans="5:20" x14ac:dyDescent="0.25"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</row>
    <row r="5503" spans="5:20" x14ac:dyDescent="0.25"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</row>
    <row r="5504" spans="5:20" x14ac:dyDescent="0.25"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</row>
    <row r="5505" spans="5:20" x14ac:dyDescent="0.25"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</row>
    <row r="5506" spans="5:20" x14ac:dyDescent="0.25"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</row>
    <row r="5507" spans="5:20" x14ac:dyDescent="0.25"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</row>
    <row r="5508" spans="5:20" x14ac:dyDescent="0.25"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</row>
    <row r="5509" spans="5:20" x14ac:dyDescent="0.25"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</row>
    <row r="5510" spans="5:20" x14ac:dyDescent="0.25"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</row>
    <row r="5511" spans="5:20" x14ac:dyDescent="0.25"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</row>
    <row r="5512" spans="5:20" x14ac:dyDescent="0.25"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</row>
    <row r="5513" spans="5:20" x14ac:dyDescent="0.25"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</row>
    <row r="5514" spans="5:20" x14ac:dyDescent="0.25"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</row>
    <row r="5515" spans="5:20" x14ac:dyDescent="0.25"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</row>
    <row r="5516" spans="5:20" x14ac:dyDescent="0.25"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</row>
    <row r="5517" spans="5:20" x14ac:dyDescent="0.25"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</row>
    <row r="5518" spans="5:20" x14ac:dyDescent="0.25"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</row>
    <row r="5519" spans="5:20" x14ac:dyDescent="0.25"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</row>
    <row r="5520" spans="5:20" x14ac:dyDescent="0.25"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</row>
    <row r="5521" spans="5:20" x14ac:dyDescent="0.25"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</row>
    <row r="5522" spans="5:20" x14ac:dyDescent="0.25"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</row>
    <row r="5523" spans="5:20" x14ac:dyDescent="0.25"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</row>
    <row r="5524" spans="5:20" x14ac:dyDescent="0.25"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</row>
    <row r="5525" spans="5:20" x14ac:dyDescent="0.25"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</row>
    <row r="5526" spans="5:20" x14ac:dyDescent="0.25"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</row>
    <row r="5527" spans="5:20" x14ac:dyDescent="0.25"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</row>
    <row r="5528" spans="5:20" x14ac:dyDescent="0.25"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</row>
    <row r="5529" spans="5:20" x14ac:dyDescent="0.25"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</row>
    <row r="5530" spans="5:20" x14ac:dyDescent="0.25"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</row>
    <row r="5531" spans="5:20" x14ac:dyDescent="0.25"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</row>
    <row r="5532" spans="5:20" x14ac:dyDescent="0.25"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</row>
    <row r="5533" spans="5:20" x14ac:dyDescent="0.25"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</row>
    <row r="5534" spans="5:20" x14ac:dyDescent="0.25"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</row>
    <row r="5535" spans="5:20" x14ac:dyDescent="0.25"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</row>
    <row r="5536" spans="5:20" x14ac:dyDescent="0.25"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</row>
    <row r="5537" spans="5:20" x14ac:dyDescent="0.25"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</row>
    <row r="5538" spans="5:20" x14ac:dyDescent="0.25"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</row>
    <row r="5539" spans="5:20" x14ac:dyDescent="0.25"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</row>
    <row r="5540" spans="5:20" x14ac:dyDescent="0.25"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</row>
    <row r="5541" spans="5:20" x14ac:dyDescent="0.25"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</row>
    <row r="5542" spans="5:20" x14ac:dyDescent="0.25"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</row>
    <row r="5543" spans="5:20" x14ac:dyDescent="0.25"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</row>
    <row r="5544" spans="5:20" x14ac:dyDescent="0.25"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</row>
    <row r="5545" spans="5:20" x14ac:dyDescent="0.25"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</row>
    <row r="5546" spans="5:20" x14ac:dyDescent="0.25"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</row>
    <row r="5547" spans="5:20" x14ac:dyDescent="0.25"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</row>
    <row r="5548" spans="5:20" x14ac:dyDescent="0.25"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</row>
    <row r="5549" spans="5:20" x14ac:dyDescent="0.25"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</row>
    <row r="5550" spans="5:20" x14ac:dyDescent="0.25"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</row>
    <row r="5551" spans="5:20" x14ac:dyDescent="0.25"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</row>
    <row r="5552" spans="5:20" x14ac:dyDescent="0.25"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</row>
    <row r="5553" spans="5:20" x14ac:dyDescent="0.25"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</row>
    <row r="5554" spans="5:20" x14ac:dyDescent="0.25"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</row>
    <row r="5555" spans="5:20" x14ac:dyDescent="0.25"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</row>
    <row r="5556" spans="5:20" x14ac:dyDescent="0.25"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</row>
    <row r="5557" spans="5:20" x14ac:dyDescent="0.25"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</row>
    <row r="5558" spans="5:20" x14ac:dyDescent="0.25"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</row>
    <row r="5559" spans="5:20" x14ac:dyDescent="0.25"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</row>
    <row r="5560" spans="5:20" x14ac:dyDescent="0.25"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</row>
    <row r="5561" spans="5:20" x14ac:dyDescent="0.25"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</row>
    <row r="5562" spans="5:20" x14ac:dyDescent="0.25"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</row>
    <row r="5563" spans="5:20" x14ac:dyDescent="0.25"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</row>
    <row r="5564" spans="5:20" x14ac:dyDescent="0.25"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</row>
    <row r="5565" spans="5:20" x14ac:dyDescent="0.25"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</row>
    <row r="5566" spans="5:20" x14ac:dyDescent="0.25"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</row>
    <row r="5567" spans="5:20" x14ac:dyDescent="0.25"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</row>
    <row r="5568" spans="5:20" x14ac:dyDescent="0.25"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</row>
    <row r="5569" spans="5:20" x14ac:dyDescent="0.25"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</row>
    <row r="5570" spans="5:20" x14ac:dyDescent="0.25"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</row>
    <row r="5571" spans="5:20" x14ac:dyDescent="0.25"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</row>
    <row r="5572" spans="5:20" x14ac:dyDescent="0.25"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</row>
    <row r="5573" spans="5:20" x14ac:dyDescent="0.25"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</row>
    <row r="5574" spans="5:20" x14ac:dyDescent="0.25"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</row>
    <row r="5575" spans="5:20" x14ac:dyDescent="0.25"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</row>
    <row r="5576" spans="5:20" x14ac:dyDescent="0.25"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</row>
    <row r="5577" spans="5:20" x14ac:dyDescent="0.25"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</row>
    <row r="5578" spans="5:20" x14ac:dyDescent="0.25"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</row>
    <row r="5579" spans="5:20" x14ac:dyDescent="0.25"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</row>
    <row r="5580" spans="5:20" x14ac:dyDescent="0.25"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</row>
    <row r="5581" spans="5:20" x14ac:dyDescent="0.25"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</row>
    <row r="5582" spans="5:20" x14ac:dyDescent="0.25"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</row>
    <row r="5583" spans="5:20" x14ac:dyDescent="0.25"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</row>
    <row r="5584" spans="5:20" x14ac:dyDescent="0.25"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</row>
    <row r="5585" spans="5:20" x14ac:dyDescent="0.25"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</row>
    <row r="5586" spans="5:20" x14ac:dyDescent="0.25"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</row>
    <row r="5587" spans="5:20" x14ac:dyDescent="0.25"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</row>
    <row r="5588" spans="5:20" x14ac:dyDescent="0.25"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</row>
    <row r="5589" spans="5:20" x14ac:dyDescent="0.25"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</row>
    <row r="5590" spans="5:20" x14ac:dyDescent="0.25"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</row>
    <row r="5591" spans="5:20" x14ac:dyDescent="0.25"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</row>
    <row r="5592" spans="5:20" x14ac:dyDescent="0.25"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</row>
    <row r="5593" spans="5:20" x14ac:dyDescent="0.25"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</row>
    <row r="5594" spans="5:20" x14ac:dyDescent="0.25"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</row>
    <row r="5595" spans="5:20" x14ac:dyDescent="0.25"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</row>
    <row r="5596" spans="5:20" x14ac:dyDescent="0.25"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</row>
    <row r="5597" spans="5:20" x14ac:dyDescent="0.25"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</row>
    <row r="5598" spans="5:20" x14ac:dyDescent="0.25"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</row>
    <row r="5599" spans="5:20" x14ac:dyDescent="0.25"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</row>
    <row r="5600" spans="5:20" x14ac:dyDescent="0.25"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</row>
    <row r="5601" spans="5:20" x14ac:dyDescent="0.25"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</row>
    <row r="5602" spans="5:20" x14ac:dyDescent="0.25"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</row>
    <row r="5603" spans="5:20" x14ac:dyDescent="0.25"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</row>
    <row r="5604" spans="5:20" x14ac:dyDescent="0.25"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</row>
    <row r="5605" spans="5:20" x14ac:dyDescent="0.25"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</row>
    <row r="5606" spans="5:20" x14ac:dyDescent="0.25"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</row>
    <row r="5607" spans="5:20" x14ac:dyDescent="0.25"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</row>
    <row r="5608" spans="5:20" x14ac:dyDescent="0.25"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</row>
    <row r="5609" spans="5:20" x14ac:dyDescent="0.25"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</row>
    <row r="5610" spans="5:20" x14ac:dyDescent="0.25"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</row>
    <row r="5611" spans="5:20" x14ac:dyDescent="0.25"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</row>
    <row r="5612" spans="5:20" x14ac:dyDescent="0.25"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</row>
    <row r="5613" spans="5:20" x14ac:dyDescent="0.25"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</row>
    <row r="5614" spans="5:20" x14ac:dyDescent="0.25"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</row>
    <row r="5615" spans="5:20" x14ac:dyDescent="0.25"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</row>
    <row r="5616" spans="5:20" x14ac:dyDescent="0.25"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</row>
    <row r="5617" spans="5:20" x14ac:dyDescent="0.25"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</row>
    <row r="5618" spans="5:20" x14ac:dyDescent="0.25"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</row>
    <row r="5619" spans="5:20" x14ac:dyDescent="0.25"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</row>
    <row r="5620" spans="5:20" x14ac:dyDescent="0.25"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</row>
    <row r="5621" spans="5:20" x14ac:dyDescent="0.25"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</row>
    <row r="5622" spans="5:20" x14ac:dyDescent="0.25"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</row>
    <row r="5623" spans="5:20" x14ac:dyDescent="0.25"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</row>
    <row r="5624" spans="5:20" x14ac:dyDescent="0.25"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</row>
    <row r="5625" spans="5:20" x14ac:dyDescent="0.25"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</row>
    <row r="5626" spans="5:20" x14ac:dyDescent="0.25"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</row>
    <row r="5627" spans="5:20" x14ac:dyDescent="0.25"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</row>
    <row r="5628" spans="5:20" x14ac:dyDescent="0.25"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</row>
    <row r="5629" spans="5:20" x14ac:dyDescent="0.25"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</row>
    <row r="5630" spans="5:20" x14ac:dyDescent="0.25"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</row>
    <row r="5631" spans="5:20" x14ac:dyDescent="0.25"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</row>
    <row r="5632" spans="5:20" x14ac:dyDescent="0.25"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</row>
    <row r="5633" spans="5:20" x14ac:dyDescent="0.25"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</row>
    <row r="5634" spans="5:20" x14ac:dyDescent="0.25"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</row>
    <row r="5635" spans="5:20" x14ac:dyDescent="0.25"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</row>
    <row r="5636" spans="5:20" x14ac:dyDescent="0.25"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</row>
    <row r="5637" spans="5:20" x14ac:dyDescent="0.25"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</row>
    <row r="5638" spans="5:20" x14ac:dyDescent="0.25"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</row>
    <row r="5639" spans="5:20" x14ac:dyDescent="0.25"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</row>
    <row r="5640" spans="5:20" x14ac:dyDescent="0.25"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</row>
    <row r="5641" spans="5:20" x14ac:dyDescent="0.25"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</row>
    <row r="5642" spans="5:20" x14ac:dyDescent="0.25"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</row>
    <row r="5643" spans="5:20" x14ac:dyDescent="0.25"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</row>
    <row r="5644" spans="5:20" x14ac:dyDescent="0.25"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</row>
    <row r="5645" spans="5:20" x14ac:dyDescent="0.25"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</row>
    <row r="5646" spans="5:20" x14ac:dyDescent="0.25"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</row>
    <row r="5647" spans="5:20" x14ac:dyDescent="0.25"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</row>
    <row r="5648" spans="5:20" x14ac:dyDescent="0.25"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</row>
    <row r="5649" spans="5:20" x14ac:dyDescent="0.25"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</row>
    <row r="5650" spans="5:20" x14ac:dyDescent="0.25"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</row>
    <row r="5651" spans="5:20" x14ac:dyDescent="0.25"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</row>
    <row r="5652" spans="5:20" x14ac:dyDescent="0.25"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</row>
    <row r="5653" spans="5:20" x14ac:dyDescent="0.25"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</row>
    <row r="5654" spans="5:20" x14ac:dyDescent="0.25"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</row>
    <row r="5655" spans="5:20" x14ac:dyDescent="0.25"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</row>
    <row r="5656" spans="5:20" x14ac:dyDescent="0.25"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</row>
    <row r="5657" spans="5:20" x14ac:dyDescent="0.25"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</row>
    <row r="5658" spans="5:20" x14ac:dyDescent="0.25"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</row>
    <row r="5659" spans="5:20" x14ac:dyDescent="0.25"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</row>
    <row r="5660" spans="5:20" x14ac:dyDescent="0.25"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</row>
    <row r="5661" spans="5:20" x14ac:dyDescent="0.25"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</row>
    <row r="5662" spans="5:20" x14ac:dyDescent="0.25"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</row>
    <row r="5663" spans="5:20" x14ac:dyDescent="0.25"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</row>
    <row r="5664" spans="5:20" x14ac:dyDescent="0.25"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</row>
    <row r="5665" spans="5:20" x14ac:dyDescent="0.25"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</row>
    <row r="5666" spans="5:20" x14ac:dyDescent="0.25"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</row>
    <row r="5667" spans="5:20" x14ac:dyDescent="0.25"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</row>
    <row r="5668" spans="5:20" x14ac:dyDescent="0.25"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</row>
    <row r="5669" spans="5:20" x14ac:dyDescent="0.25"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</row>
    <row r="5670" spans="5:20" x14ac:dyDescent="0.25"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</row>
    <row r="5671" spans="5:20" x14ac:dyDescent="0.25"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</row>
    <row r="5672" spans="5:20" x14ac:dyDescent="0.25"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</row>
    <row r="5673" spans="5:20" x14ac:dyDescent="0.25"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</row>
    <row r="5674" spans="5:20" x14ac:dyDescent="0.25"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</row>
    <row r="5675" spans="5:20" x14ac:dyDescent="0.25"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</row>
    <row r="5676" spans="5:20" x14ac:dyDescent="0.25"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</row>
    <row r="5677" spans="5:20" x14ac:dyDescent="0.25"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</row>
    <row r="5678" spans="5:20" x14ac:dyDescent="0.25"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</row>
    <row r="5679" spans="5:20" x14ac:dyDescent="0.25"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</row>
    <row r="5680" spans="5:20" x14ac:dyDescent="0.25"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</row>
    <row r="5681" spans="5:20" x14ac:dyDescent="0.25"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</row>
    <row r="5682" spans="5:20" x14ac:dyDescent="0.25"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</row>
    <row r="5683" spans="5:20" x14ac:dyDescent="0.25"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</row>
    <row r="5684" spans="5:20" x14ac:dyDescent="0.25"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</row>
    <row r="5685" spans="5:20" x14ac:dyDescent="0.25"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</row>
    <row r="5686" spans="5:20" x14ac:dyDescent="0.25"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</row>
    <row r="5687" spans="5:20" x14ac:dyDescent="0.25"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</row>
    <row r="5688" spans="5:20" x14ac:dyDescent="0.25"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</row>
    <row r="5689" spans="5:20" x14ac:dyDescent="0.25"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</row>
    <row r="5690" spans="5:20" x14ac:dyDescent="0.25"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</row>
    <row r="5691" spans="5:20" x14ac:dyDescent="0.25"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</row>
    <row r="5692" spans="5:20" x14ac:dyDescent="0.25"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</row>
    <row r="5693" spans="5:20" x14ac:dyDescent="0.25"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</row>
    <row r="5694" spans="5:20" x14ac:dyDescent="0.25"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</row>
    <row r="5695" spans="5:20" x14ac:dyDescent="0.25"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</row>
    <row r="5696" spans="5:20" x14ac:dyDescent="0.25"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</row>
    <row r="5697" spans="5:20" x14ac:dyDescent="0.25"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</row>
    <row r="5698" spans="5:20" x14ac:dyDescent="0.25"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</row>
    <row r="5699" spans="5:20" x14ac:dyDescent="0.25"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</row>
    <row r="5700" spans="5:20" x14ac:dyDescent="0.25"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</row>
    <row r="5701" spans="5:20" x14ac:dyDescent="0.25"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</row>
    <row r="5702" spans="5:20" x14ac:dyDescent="0.25"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</row>
    <row r="5703" spans="5:20" x14ac:dyDescent="0.25"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</row>
    <row r="5704" spans="5:20" x14ac:dyDescent="0.25"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</row>
    <row r="5705" spans="5:20" x14ac:dyDescent="0.25"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</row>
    <row r="5706" spans="5:20" x14ac:dyDescent="0.25"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</row>
    <row r="5707" spans="5:20" x14ac:dyDescent="0.25"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</row>
    <row r="5708" spans="5:20" x14ac:dyDescent="0.25"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</row>
    <row r="5709" spans="5:20" x14ac:dyDescent="0.25"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</row>
    <row r="5710" spans="5:20" x14ac:dyDescent="0.25"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</row>
    <row r="5711" spans="5:20" x14ac:dyDescent="0.25"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</row>
    <row r="5712" spans="5:20" x14ac:dyDescent="0.25"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</row>
    <row r="5713" spans="5:20" x14ac:dyDescent="0.25"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</row>
    <row r="5714" spans="5:20" x14ac:dyDescent="0.25"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</row>
    <row r="5715" spans="5:20" x14ac:dyDescent="0.25"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</row>
    <row r="5716" spans="5:20" x14ac:dyDescent="0.25"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</row>
    <row r="5717" spans="5:20" x14ac:dyDescent="0.25"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</row>
    <row r="5718" spans="5:20" x14ac:dyDescent="0.25"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</row>
    <row r="5719" spans="5:20" x14ac:dyDescent="0.25"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</row>
    <row r="5720" spans="5:20" x14ac:dyDescent="0.25"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</row>
    <row r="5721" spans="5:20" x14ac:dyDescent="0.25"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</row>
    <row r="5722" spans="5:20" x14ac:dyDescent="0.25"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</row>
    <row r="5723" spans="5:20" x14ac:dyDescent="0.25"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</row>
    <row r="5724" spans="5:20" x14ac:dyDescent="0.25"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</row>
    <row r="5725" spans="5:20" x14ac:dyDescent="0.25"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</row>
    <row r="5726" spans="5:20" x14ac:dyDescent="0.25"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</row>
    <row r="5727" spans="5:20" x14ac:dyDescent="0.25"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</row>
    <row r="5728" spans="5:20" x14ac:dyDescent="0.25"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</row>
    <row r="5729" spans="5:20" x14ac:dyDescent="0.25"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</row>
    <row r="5730" spans="5:20" x14ac:dyDescent="0.25"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</row>
    <row r="5731" spans="5:20" x14ac:dyDescent="0.25"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</row>
    <row r="5732" spans="5:20" x14ac:dyDescent="0.25"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</row>
    <row r="5733" spans="5:20" x14ac:dyDescent="0.25"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</row>
    <row r="5734" spans="5:20" x14ac:dyDescent="0.25"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</row>
    <row r="5735" spans="5:20" x14ac:dyDescent="0.25"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</row>
    <row r="5736" spans="5:20" x14ac:dyDescent="0.25"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</row>
    <row r="5737" spans="5:20" x14ac:dyDescent="0.25"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</row>
    <row r="5738" spans="5:20" x14ac:dyDescent="0.25"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</row>
    <row r="5739" spans="5:20" x14ac:dyDescent="0.25"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</row>
    <row r="5740" spans="5:20" x14ac:dyDescent="0.25"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</row>
    <row r="5741" spans="5:20" x14ac:dyDescent="0.25"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</row>
    <row r="5742" spans="5:20" x14ac:dyDescent="0.25"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</row>
    <row r="5743" spans="5:20" x14ac:dyDescent="0.25"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</row>
    <row r="5744" spans="5:20" x14ac:dyDescent="0.25"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</row>
    <row r="5745" spans="5:20" x14ac:dyDescent="0.25"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</row>
    <row r="5746" spans="5:20" x14ac:dyDescent="0.25"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</row>
    <row r="5747" spans="5:20" x14ac:dyDescent="0.25"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</row>
    <row r="5748" spans="5:20" x14ac:dyDescent="0.25"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</row>
    <row r="5749" spans="5:20" x14ac:dyDescent="0.25"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</row>
    <row r="5750" spans="5:20" x14ac:dyDescent="0.25"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</row>
    <row r="5751" spans="5:20" x14ac:dyDescent="0.25"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</row>
    <row r="5752" spans="5:20" x14ac:dyDescent="0.25"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</row>
    <row r="5753" spans="5:20" x14ac:dyDescent="0.25"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</row>
    <row r="5754" spans="5:20" x14ac:dyDescent="0.25"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</row>
    <row r="5755" spans="5:20" x14ac:dyDescent="0.25"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</row>
    <row r="5756" spans="5:20" x14ac:dyDescent="0.25"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</row>
    <row r="5757" spans="5:20" x14ac:dyDescent="0.25"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</row>
    <row r="5758" spans="5:20" x14ac:dyDescent="0.25"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</row>
    <row r="5759" spans="5:20" x14ac:dyDescent="0.25"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</row>
    <row r="5760" spans="5:20" x14ac:dyDescent="0.25"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</row>
    <row r="5761" spans="5:20" x14ac:dyDescent="0.25"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</row>
    <row r="5762" spans="5:20" x14ac:dyDescent="0.25"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</row>
    <row r="5763" spans="5:20" x14ac:dyDescent="0.25"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</row>
    <row r="5764" spans="5:20" x14ac:dyDescent="0.25"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</row>
    <row r="5765" spans="5:20" x14ac:dyDescent="0.25"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</row>
    <row r="5766" spans="5:20" x14ac:dyDescent="0.25"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</row>
    <row r="5767" spans="5:20" x14ac:dyDescent="0.25"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</row>
    <row r="5768" spans="5:20" x14ac:dyDescent="0.25"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</row>
    <row r="5769" spans="5:20" x14ac:dyDescent="0.25"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</row>
    <row r="5770" spans="5:20" x14ac:dyDescent="0.25"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</row>
    <row r="5771" spans="5:20" x14ac:dyDescent="0.25"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</row>
    <row r="5772" spans="5:20" x14ac:dyDescent="0.25"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</row>
    <row r="5773" spans="5:20" x14ac:dyDescent="0.25"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</row>
    <row r="5774" spans="5:20" x14ac:dyDescent="0.25"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</row>
    <row r="5775" spans="5:20" x14ac:dyDescent="0.25"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</row>
    <row r="5776" spans="5:20" x14ac:dyDescent="0.25"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</row>
    <row r="5777" spans="5:20" x14ac:dyDescent="0.25"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</row>
    <row r="5778" spans="5:20" x14ac:dyDescent="0.25"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</row>
    <row r="5779" spans="5:20" x14ac:dyDescent="0.25"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</row>
    <row r="5780" spans="5:20" x14ac:dyDescent="0.25"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</row>
    <row r="5781" spans="5:20" x14ac:dyDescent="0.25"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</row>
    <row r="5782" spans="5:20" x14ac:dyDescent="0.25"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</row>
    <row r="5783" spans="5:20" x14ac:dyDescent="0.25"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</row>
    <row r="5784" spans="5:20" x14ac:dyDescent="0.25"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</row>
    <row r="5785" spans="5:20" x14ac:dyDescent="0.25"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</row>
    <row r="5786" spans="5:20" x14ac:dyDescent="0.25"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</row>
    <row r="5787" spans="5:20" x14ac:dyDescent="0.25"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</row>
    <row r="5788" spans="5:20" x14ac:dyDescent="0.25"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</row>
    <row r="5789" spans="5:20" x14ac:dyDescent="0.25"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</row>
    <row r="5790" spans="5:20" x14ac:dyDescent="0.25"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</row>
    <row r="5791" spans="5:20" x14ac:dyDescent="0.25"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</row>
    <row r="5792" spans="5:20" x14ac:dyDescent="0.25"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</row>
    <row r="5793" spans="5:20" x14ac:dyDescent="0.25"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</row>
    <row r="5794" spans="5:20" x14ac:dyDescent="0.25"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</row>
    <row r="5795" spans="5:20" x14ac:dyDescent="0.25"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</row>
    <row r="5796" spans="5:20" x14ac:dyDescent="0.25"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</row>
    <row r="5797" spans="5:20" x14ac:dyDescent="0.25"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</row>
    <row r="5798" spans="5:20" x14ac:dyDescent="0.25"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</row>
    <row r="5799" spans="5:20" x14ac:dyDescent="0.25"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</row>
    <row r="5800" spans="5:20" x14ac:dyDescent="0.25"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</row>
    <row r="5801" spans="5:20" x14ac:dyDescent="0.25"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</row>
    <row r="5802" spans="5:20" x14ac:dyDescent="0.25"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</row>
    <row r="5803" spans="5:20" x14ac:dyDescent="0.25"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</row>
    <row r="5804" spans="5:20" x14ac:dyDescent="0.25"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</row>
    <row r="5805" spans="5:20" x14ac:dyDescent="0.25"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</row>
    <row r="5806" spans="5:20" x14ac:dyDescent="0.25"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</row>
    <row r="5807" spans="5:20" x14ac:dyDescent="0.25"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</row>
    <row r="5808" spans="5:20" x14ac:dyDescent="0.25"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</row>
    <row r="5809" spans="5:20" x14ac:dyDescent="0.25"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</row>
    <row r="5810" spans="5:20" x14ac:dyDescent="0.25"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</row>
    <row r="5811" spans="5:20" x14ac:dyDescent="0.25"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</row>
    <row r="5812" spans="5:20" x14ac:dyDescent="0.25"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</row>
    <row r="5813" spans="5:20" x14ac:dyDescent="0.25"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</row>
    <row r="5814" spans="5:20" x14ac:dyDescent="0.25"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</row>
    <row r="5815" spans="5:20" x14ac:dyDescent="0.25"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</row>
    <row r="5816" spans="5:20" x14ac:dyDescent="0.25"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</row>
    <row r="5817" spans="5:20" x14ac:dyDescent="0.25"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</row>
    <row r="5818" spans="5:20" x14ac:dyDescent="0.25"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</row>
    <row r="5819" spans="5:20" x14ac:dyDescent="0.25"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</row>
    <row r="5820" spans="5:20" x14ac:dyDescent="0.25"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</row>
    <row r="5821" spans="5:20" x14ac:dyDescent="0.25"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</row>
    <row r="5822" spans="5:20" x14ac:dyDescent="0.25"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</row>
    <row r="5823" spans="5:20" x14ac:dyDescent="0.25"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</row>
    <row r="5824" spans="5:20" x14ac:dyDescent="0.25"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</row>
    <row r="5825" spans="5:20" x14ac:dyDescent="0.25"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</row>
    <row r="5826" spans="5:20" x14ac:dyDescent="0.25"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</row>
    <row r="5827" spans="5:20" x14ac:dyDescent="0.25"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</row>
    <row r="5828" spans="5:20" x14ac:dyDescent="0.25"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</row>
    <row r="5829" spans="5:20" x14ac:dyDescent="0.25"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</row>
    <row r="5830" spans="5:20" x14ac:dyDescent="0.25"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</row>
    <row r="5831" spans="5:20" x14ac:dyDescent="0.25"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</row>
    <row r="5832" spans="5:20" x14ac:dyDescent="0.25"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</row>
    <row r="5833" spans="5:20" x14ac:dyDescent="0.25"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</row>
    <row r="5834" spans="5:20" x14ac:dyDescent="0.25"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</row>
    <row r="5835" spans="5:20" x14ac:dyDescent="0.25"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</row>
    <row r="5836" spans="5:20" x14ac:dyDescent="0.25"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</row>
    <row r="5837" spans="5:20" x14ac:dyDescent="0.25"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</row>
    <row r="5838" spans="5:20" x14ac:dyDescent="0.25"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</row>
    <row r="5839" spans="5:20" x14ac:dyDescent="0.25"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</row>
    <row r="5840" spans="5:20" x14ac:dyDescent="0.25"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</row>
    <row r="5841" spans="5:20" x14ac:dyDescent="0.25"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</row>
    <row r="5842" spans="5:20" x14ac:dyDescent="0.25"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</row>
    <row r="5843" spans="5:20" x14ac:dyDescent="0.25"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</row>
    <row r="5844" spans="5:20" x14ac:dyDescent="0.25"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</row>
    <row r="5845" spans="5:20" x14ac:dyDescent="0.25"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</row>
    <row r="5846" spans="5:20" x14ac:dyDescent="0.25"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</row>
    <row r="5847" spans="5:20" x14ac:dyDescent="0.25"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</row>
    <row r="5848" spans="5:20" x14ac:dyDescent="0.25"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</row>
    <row r="5849" spans="5:20" x14ac:dyDescent="0.25"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</row>
    <row r="5850" spans="5:20" x14ac:dyDescent="0.25"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</row>
    <row r="5851" spans="5:20" x14ac:dyDescent="0.25"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</row>
    <row r="5852" spans="5:20" x14ac:dyDescent="0.25"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</row>
    <row r="5853" spans="5:20" x14ac:dyDescent="0.25"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</row>
    <row r="5854" spans="5:20" x14ac:dyDescent="0.25"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</row>
    <row r="5855" spans="5:20" x14ac:dyDescent="0.25"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</row>
    <row r="5856" spans="5:20" x14ac:dyDescent="0.25"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</row>
    <row r="5857" spans="5:20" x14ac:dyDescent="0.25"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</row>
    <row r="5858" spans="5:20" x14ac:dyDescent="0.25"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</row>
    <row r="5859" spans="5:20" x14ac:dyDescent="0.25"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</row>
    <row r="5860" spans="5:20" x14ac:dyDescent="0.25"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</row>
    <row r="5861" spans="5:20" x14ac:dyDescent="0.25"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</row>
    <row r="5862" spans="5:20" x14ac:dyDescent="0.25"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</row>
    <row r="5863" spans="5:20" x14ac:dyDescent="0.25"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</row>
    <row r="5864" spans="5:20" x14ac:dyDescent="0.25"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</row>
    <row r="5865" spans="5:20" x14ac:dyDescent="0.25"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</row>
    <row r="5866" spans="5:20" x14ac:dyDescent="0.25"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</row>
    <row r="5867" spans="5:20" x14ac:dyDescent="0.25"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</row>
    <row r="5868" spans="5:20" x14ac:dyDescent="0.25"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</row>
    <row r="5869" spans="5:20" x14ac:dyDescent="0.25"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</row>
    <row r="5870" spans="5:20" x14ac:dyDescent="0.25"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</row>
    <row r="5871" spans="5:20" x14ac:dyDescent="0.25"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</row>
    <row r="5872" spans="5:20" x14ac:dyDescent="0.25"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</row>
    <row r="5873" spans="5:20" x14ac:dyDescent="0.25"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</row>
    <row r="5874" spans="5:20" x14ac:dyDescent="0.25"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</row>
    <row r="5875" spans="5:20" x14ac:dyDescent="0.25"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</row>
    <row r="5876" spans="5:20" x14ac:dyDescent="0.25"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</row>
    <row r="5877" spans="5:20" x14ac:dyDescent="0.25"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</row>
    <row r="5878" spans="5:20" x14ac:dyDescent="0.25"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</row>
    <row r="5879" spans="5:20" x14ac:dyDescent="0.25"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</row>
    <row r="5880" spans="5:20" x14ac:dyDescent="0.25"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</row>
    <row r="5881" spans="5:20" x14ac:dyDescent="0.25"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</row>
    <row r="5882" spans="5:20" x14ac:dyDescent="0.25"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</row>
    <row r="5883" spans="5:20" x14ac:dyDescent="0.25"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</row>
    <row r="5884" spans="5:20" x14ac:dyDescent="0.25"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</row>
    <row r="5885" spans="5:20" x14ac:dyDescent="0.25"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</row>
    <row r="5886" spans="5:20" x14ac:dyDescent="0.25"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</row>
    <row r="5887" spans="5:20" x14ac:dyDescent="0.25"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</row>
    <row r="5888" spans="5:20" x14ac:dyDescent="0.25"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</row>
    <row r="5889" spans="5:20" x14ac:dyDescent="0.25"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</row>
    <row r="5890" spans="5:20" x14ac:dyDescent="0.25"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</row>
    <row r="5891" spans="5:20" x14ac:dyDescent="0.25"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</row>
    <row r="5892" spans="5:20" x14ac:dyDescent="0.25"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</row>
    <row r="5893" spans="5:20" x14ac:dyDescent="0.25"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</row>
    <row r="5894" spans="5:20" x14ac:dyDescent="0.25"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</row>
    <row r="5895" spans="5:20" x14ac:dyDescent="0.25"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</row>
    <row r="5896" spans="5:20" x14ac:dyDescent="0.25"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</row>
    <row r="5897" spans="5:20" x14ac:dyDescent="0.25"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</row>
    <row r="5898" spans="5:20" x14ac:dyDescent="0.25"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</row>
    <row r="5899" spans="5:20" x14ac:dyDescent="0.25"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</row>
    <row r="5900" spans="5:20" x14ac:dyDescent="0.25"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</row>
    <row r="5901" spans="5:20" x14ac:dyDescent="0.25"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</row>
    <row r="5902" spans="5:20" x14ac:dyDescent="0.25"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</row>
    <row r="5903" spans="5:20" x14ac:dyDescent="0.25"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</row>
    <row r="5904" spans="5:20" x14ac:dyDescent="0.25"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</row>
    <row r="5905" spans="5:20" x14ac:dyDescent="0.25"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</row>
    <row r="5906" spans="5:20" x14ac:dyDescent="0.25"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</row>
    <row r="5907" spans="5:20" x14ac:dyDescent="0.25"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</row>
    <row r="5908" spans="5:20" x14ac:dyDescent="0.25"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</row>
    <row r="5909" spans="5:20" x14ac:dyDescent="0.25"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</row>
    <row r="5910" spans="5:20" x14ac:dyDescent="0.25"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</row>
    <row r="5911" spans="5:20" x14ac:dyDescent="0.25"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</row>
    <row r="5912" spans="5:20" x14ac:dyDescent="0.25"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</row>
    <row r="5913" spans="5:20" x14ac:dyDescent="0.25"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</row>
    <row r="5914" spans="5:20" x14ac:dyDescent="0.25"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</row>
    <row r="5915" spans="5:20" x14ac:dyDescent="0.25"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</row>
    <row r="5916" spans="5:20" x14ac:dyDescent="0.25"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</row>
    <row r="5917" spans="5:20" x14ac:dyDescent="0.25"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</row>
    <row r="5918" spans="5:20" x14ac:dyDescent="0.25"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</row>
    <row r="5919" spans="5:20" x14ac:dyDescent="0.25"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</row>
    <row r="5920" spans="5:20" x14ac:dyDescent="0.25"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</row>
    <row r="5921" spans="5:20" x14ac:dyDescent="0.25"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</row>
    <row r="5922" spans="5:20" x14ac:dyDescent="0.25"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</row>
    <row r="5923" spans="5:20" x14ac:dyDescent="0.25"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</row>
    <row r="5924" spans="5:20" x14ac:dyDescent="0.25"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</row>
    <row r="5925" spans="5:20" x14ac:dyDescent="0.25"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</row>
    <row r="5926" spans="5:20" x14ac:dyDescent="0.25"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</row>
    <row r="5927" spans="5:20" x14ac:dyDescent="0.25"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</row>
    <row r="5928" spans="5:20" x14ac:dyDescent="0.25"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</row>
    <row r="5929" spans="5:20" x14ac:dyDescent="0.25"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</row>
    <row r="5930" spans="5:20" x14ac:dyDescent="0.25"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</row>
    <row r="5931" spans="5:20" x14ac:dyDescent="0.25"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</row>
    <row r="5932" spans="5:20" x14ac:dyDescent="0.25"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</row>
    <row r="5933" spans="5:20" x14ac:dyDescent="0.25"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</row>
    <row r="5934" spans="5:20" x14ac:dyDescent="0.25"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</row>
    <row r="5935" spans="5:20" x14ac:dyDescent="0.25"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</row>
    <row r="5936" spans="5:20" x14ac:dyDescent="0.25"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</row>
    <row r="5937" spans="5:20" x14ac:dyDescent="0.25"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</row>
    <row r="5938" spans="5:20" x14ac:dyDescent="0.25"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</row>
    <row r="5939" spans="5:20" x14ac:dyDescent="0.25"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</row>
    <row r="5940" spans="5:20" x14ac:dyDescent="0.25"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</row>
    <row r="5941" spans="5:20" x14ac:dyDescent="0.25"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</row>
    <row r="5942" spans="5:20" x14ac:dyDescent="0.25"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</row>
    <row r="5943" spans="5:20" x14ac:dyDescent="0.25"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</row>
    <row r="5944" spans="5:20" x14ac:dyDescent="0.25"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</row>
    <row r="5945" spans="5:20" x14ac:dyDescent="0.25"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</row>
    <row r="5946" spans="5:20" x14ac:dyDescent="0.25"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</row>
    <row r="5947" spans="5:20" x14ac:dyDescent="0.25"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</row>
    <row r="5948" spans="5:20" x14ac:dyDescent="0.25"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</row>
    <row r="5949" spans="5:20" x14ac:dyDescent="0.25"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</row>
    <row r="5950" spans="5:20" x14ac:dyDescent="0.25"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</row>
    <row r="5951" spans="5:20" x14ac:dyDescent="0.25"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</row>
    <row r="5952" spans="5:20" x14ac:dyDescent="0.25"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</row>
    <row r="5953" spans="5:20" x14ac:dyDescent="0.25"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</row>
    <row r="5954" spans="5:20" x14ac:dyDescent="0.25"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</row>
    <row r="5955" spans="5:20" x14ac:dyDescent="0.25"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</row>
    <row r="5956" spans="5:20" x14ac:dyDescent="0.25"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</row>
    <row r="5957" spans="5:20" x14ac:dyDescent="0.25"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</row>
    <row r="5958" spans="5:20" x14ac:dyDescent="0.25"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</row>
    <row r="5959" spans="5:20" x14ac:dyDescent="0.25"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</row>
    <row r="5960" spans="5:20" x14ac:dyDescent="0.25"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</row>
    <row r="5961" spans="5:20" x14ac:dyDescent="0.25"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</row>
    <row r="5962" spans="5:20" x14ac:dyDescent="0.25"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</row>
    <row r="5963" spans="5:20" x14ac:dyDescent="0.25"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</row>
    <row r="5964" spans="5:20" x14ac:dyDescent="0.25"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</row>
    <row r="5965" spans="5:20" x14ac:dyDescent="0.25"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</row>
    <row r="5966" spans="5:20" x14ac:dyDescent="0.25"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</row>
    <row r="5967" spans="5:20" x14ac:dyDescent="0.25"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</row>
    <row r="5968" spans="5:20" x14ac:dyDescent="0.25"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</row>
    <row r="5969" spans="5:20" x14ac:dyDescent="0.25"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</row>
    <row r="5970" spans="5:20" x14ac:dyDescent="0.25"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</row>
    <row r="5971" spans="5:20" x14ac:dyDescent="0.25"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</row>
    <row r="5972" spans="5:20" x14ac:dyDescent="0.25"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</row>
    <row r="5973" spans="5:20" x14ac:dyDescent="0.25"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</row>
    <row r="5974" spans="5:20" x14ac:dyDescent="0.25"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</row>
    <row r="5975" spans="5:20" x14ac:dyDescent="0.25"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</row>
    <row r="5976" spans="5:20" x14ac:dyDescent="0.25"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</row>
    <row r="5977" spans="5:20" x14ac:dyDescent="0.25"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</row>
    <row r="5978" spans="5:20" x14ac:dyDescent="0.25"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</row>
    <row r="5979" spans="5:20" x14ac:dyDescent="0.25"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</row>
    <row r="5980" spans="5:20" x14ac:dyDescent="0.25"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</row>
    <row r="5981" spans="5:20" x14ac:dyDescent="0.25"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</row>
    <row r="5982" spans="5:20" x14ac:dyDescent="0.25"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</row>
    <row r="5983" spans="5:20" x14ac:dyDescent="0.25"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</row>
    <row r="5984" spans="5:20" x14ac:dyDescent="0.25"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</row>
    <row r="5985" spans="5:20" x14ac:dyDescent="0.25"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</row>
    <row r="5986" spans="5:20" x14ac:dyDescent="0.25"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</row>
    <row r="5987" spans="5:20" x14ac:dyDescent="0.25"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</row>
    <row r="5988" spans="5:20" x14ac:dyDescent="0.25"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</row>
    <row r="5989" spans="5:20" x14ac:dyDescent="0.25"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</row>
    <row r="5990" spans="5:20" x14ac:dyDescent="0.25"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</row>
    <row r="5991" spans="5:20" x14ac:dyDescent="0.25"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</row>
    <row r="5992" spans="5:20" x14ac:dyDescent="0.25"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</row>
    <row r="5993" spans="5:20" x14ac:dyDescent="0.25"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</row>
    <row r="5994" spans="5:20" x14ac:dyDescent="0.25"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</row>
    <row r="5995" spans="5:20" x14ac:dyDescent="0.25"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</row>
    <row r="5996" spans="5:20" x14ac:dyDescent="0.25"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</row>
    <row r="5997" spans="5:20" x14ac:dyDescent="0.25"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</row>
    <row r="5998" spans="5:20" x14ac:dyDescent="0.25"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</row>
    <row r="5999" spans="5:20" x14ac:dyDescent="0.25"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</row>
    <row r="6000" spans="5:20" x14ac:dyDescent="0.25"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</row>
    <row r="6001" spans="5:20" x14ac:dyDescent="0.25"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</row>
    <row r="6002" spans="5:20" x14ac:dyDescent="0.25"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</row>
    <row r="6003" spans="5:20" x14ac:dyDescent="0.25"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</row>
    <row r="6004" spans="5:20" x14ac:dyDescent="0.25"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</row>
    <row r="6005" spans="5:20" x14ac:dyDescent="0.25"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</row>
    <row r="6006" spans="5:20" x14ac:dyDescent="0.25"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</row>
    <row r="6007" spans="5:20" x14ac:dyDescent="0.25"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</row>
    <row r="6008" spans="5:20" x14ac:dyDescent="0.25"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</row>
    <row r="6009" spans="5:20" x14ac:dyDescent="0.25"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</row>
    <row r="6010" spans="5:20" x14ac:dyDescent="0.25"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</row>
    <row r="6011" spans="5:20" x14ac:dyDescent="0.25"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</row>
    <row r="6012" spans="5:20" x14ac:dyDescent="0.25"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</row>
    <row r="6013" spans="5:20" x14ac:dyDescent="0.25"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</row>
    <row r="6014" spans="5:20" x14ac:dyDescent="0.25"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</row>
    <row r="6015" spans="5:20" x14ac:dyDescent="0.25"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</row>
    <row r="6016" spans="5:20" x14ac:dyDescent="0.25"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</row>
    <row r="6017" spans="5:20" x14ac:dyDescent="0.25"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</row>
    <row r="6018" spans="5:20" x14ac:dyDescent="0.25"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</row>
    <row r="6019" spans="5:20" x14ac:dyDescent="0.25"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</row>
    <row r="6020" spans="5:20" x14ac:dyDescent="0.25"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</row>
    <row r="6021" spans="5:20" x14ac:dyDescent="0.25"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</row>
    <row r="6022" spans="5:20" x14ac:dyDescent="0.25"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</row>
    <row r="6023" spans="5:20" x14ac:dyDescent="0.25"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</row>
    <row r="6024" spans="5:20" x14ac:dyDescent="0.25"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</row>
    <row r="6025" spans="5:20" x14ac:dyDescent="0.25"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</row>
    <row r="6026" spans="5:20" x14ac:dyDescent="0.25"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</row>
    <row r="6027" spans="5:20" x14ac:dyDescent="0.25"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</row>
    <row r="6028" spans="5:20" x14ac:dyDescent="0.25"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</row>
    <row r="6029" spans="5:20" x14ac:dyDescent="0.25"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</row>
    <row r="6030" spans="5:20" x14ac:dyDescent="0.25"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</row>
    <row r="6031" spans="5:20" x14ac:dyDescent="0.25"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</row>
    <row r="6032" spans="5:20" x14ac:dyDescent="0.25"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</row>
    <row r="6033" spans="5:20" x14ac:dyDescent="0.25"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</row>
    <row r="6034" spans="5:20" x14ac:dyDescent="0.25"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</row>
    <row r="6035" spans="5:20" x14ac:dyDescent="0.25"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</row>
    <row r="6036" spans="5:20" x14ac:dyDescent="0.25"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</row>
    <row r="6037" spans="5:20" x14ac:dyDescent="0.25"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</row>
    <row r="6038" spans="5:20" x14ac:dyDescent="0.25"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</row>
    <row r="6039" spans="5:20" x14ac:dyDescent="0.25"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</row>
    <row r="6040" spans="5:20" x14ac:dyDescent="0.25"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</row>
    <row r="6041" spans="5:20" x14ac:dyDescent="0.25"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</row>
    <row r="6042" spans="5:20" x14ac:dyDescent="0.25"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</row>
    <row r="6043" spans="5:20" x14ac:dyDescent="0.25"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</row>
    <row r="6044" spans="5:20" x14ac:dyDescent="0.25"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</row>
    <row r="6045" spans="5:20" x14ac:dyDescent="0.25"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</row>
    <row r="6046" spans="5:20" x14ac:dyDescent="0.25"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</row>
    <row r="6047" spans="5:20" x14ac:dyDescent="0.25"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</row>
    <row r="6048" spans="5:20" x14ac:dyDescent="0.25"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</row>
    <row r="6049" spans="5:20" x14ac:dyDescent="0.25"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</row>
    <row r="6050" spans="5:20" x14ac:dyDescent="0.25"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</row>
    <row r="6051" spans="5:20" x14ac:dyDescent="0.25"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</row>
    <row r="6052" spans="5:20" x14ac:dyDescent="0.25"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</row>
    <row r="6053" spans="5:20" x14ac:dyDescent="0.25"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</row>
    <row r="6054" spans="5:20" x14ac:dyDescent="0.25"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</row>
    <row r="6055" spans="5:20" x14ac:dyDescent="0.25"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</row>
    <row r="6056" spans="5:20" x14ac:dyDescent="0.25"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</row>
    <row r="6057" spans="5:20" x14ac:dyDescent="0.25"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</row>
    <row r="6058" spans="5:20" x14ac:dyDescent="0.25"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</row>
    <row r="6059" spans="5:20" x14ac:dyDescent="0.25"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</row>
    <row r="6060" spans="5:20" x14ac:dyDescent="0.25"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</row>
    <row r="6061" spans="5:20" x14ac:dyDescent="0.25"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</row>
    <row r="6062" spans="5:20" x14ac:dyDescent="0.25"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</row>
    <row r="6063" spans="5:20" x14ac:dyDescent="0.25"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</row>
    <row r="6064" spans="5:20" x14ac:dyDescent="0.25"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</row>
    <row r="6065" spans="5:20" x14ac:dyDescent="0.25"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</row>
    <row r="6066" spans="5:20" x14ac:dyDescent="0.25"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</row>
    <row r="6067" spans="5:20" x14ac:dyDescent="0.25"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</row>
    <row r="6068" spans="5:20" x14ac:dyDescent="0.25"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</row>
    <row r="6069" spans="5:20" x14ac:dyDescent="0.25"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</row>
    <row r="6070" spans="5:20" x14ac:dyDescent="0.25"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</row>
    <row r="6071" spans="5:20" x14ac:dyDescent="0.25"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</row>
    <row r="6072" spans="5:20" x14ac:dyDescent="0.25"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</row>
    <row r="6073" spans="5:20" x14ac:dyDescent="0.25"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</row>
    <row r="6074" spans="5:20" x14ac:dyDescent="0.25"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</row>
    <row r="6075" spans="5:20" x14ac:dyDescent="0.25"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</row>
    <row r="6076" spans="5:20" x14ac:dyDescent="0.25"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</row>
    <row r="6077" spans="5:20" x14ac:dyDescent="0.25"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</row>
    <row r="6078" spans="5:20" x14ac:dyDescent="0.25"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</row>
    <row r="6079" spans="5:20" x14ac:dyDescent="0.25"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</row>
    <row r="6080" spans="5:20" x14ac:dyDescent="0.25"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</row>
    <row r="6081" spans="5:20" x14ac:dyDescent="0.25"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</row>
    <row r="6082" spans="5:20" x14ac:dyDescent="0.25"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</row>
    <row r="6083" spans="5:20" x14ac:dyDescent="0.25"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</row>
    <row r="6084" spans="5:20" x14ac:dyDescent="0.25"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</row>
    <row r="6085" spans="5:20" x14ac:dyDescent="0.25"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</row>
    <row r="6086" spans="5:20" x14ac:dyDescent="0.25"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</row>
    <row r="6087" spans="5:20" x14ac:dyDescent="0.25"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</row>
    <row r="6088" spans="5:20" x14ac:dyDescent="0.25"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</row>
    <row r="6089" spans="5:20" x14ac:dyDescent="0.25"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</row>
    <row r="6090" spans="5:20" x14ac:dyDescent="0.25"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</row>
    <row r="6091" spans="5:20" x14ac:dyDescent="0.25"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</row>
    <row r="6092" spans="5:20" x14ac:dyDescent="0.25"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</row>
    <row r="6093" spans="5:20" x14ac:dyDescent="0.25"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</row>
    <row r="6094" spans="5:20" x14ac:dyDescent="0.25"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</row>
    <row r="6095" spans="5:20" x14ac:dyDescent="0.25"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</row>
    <row r="6096" spans="5:20" x14ac:dyDescent="0.25"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</row>
    <row r="6097" spans="5:20" x14ac:dyDescent="0.25"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</row>
    <row r="6098" spans="5:20" x14ac:dyDescent="0.25"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</row>
    <row r="6099" spans="5:20" x14ac:dyDescent="0.25"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</row>
    <row r="6100" spans="5:20" x14ac:dyDescent="0.25"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</row>
    <row r="6101" spans="5:20" x14ac:dyDescent="0.25"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</row>
    <row r="6102" spans="5:20" x14ac:dyDescent="0.25"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</row>
    <row r="6103" spans="5:20" x14ac:dyDescent="0.25"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</row>
    <row r="6104" spans="5:20" x14ac:dyDescent="0.25"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</row>
    <row r="6105" spans="5:20" x14ac:dyDescent="0.25"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</row>
    <row r="6106" spans="5:20" x14ac:dyDescent="0.25"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</row>
    <row r="6107" spans="5:20" x14ac:dyDescent="0.25"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</row>
    <row r="6108" spans="5:20" x14ac:dyDescent="0.25"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</row>
    <row r="6109" spans="5:20" x14ac:dyDescent="0.25"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</row>
    <row r="6110" spans="5:20" x14ac:dyDescent="0.25"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</row>
    <row r="6111" spans="5:20" x14ac:dyDescent="0.25"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</row>
    <row r="6112" spans="5:20" x14ac:dyDescent="0.25"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</row>
    <row r="6113" spans="5:20" x14ac:dyDescent="0.25"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</row>
    <row r="6114" spans="5:20" x14ac:dyDescent="0.25"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</row>
    <row r="6115" spans="5:20" x14ac:dyDescent="0.25"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</row>
    <row r="6116" spans="5:20" x14ac:dyDescent="0.25"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</row>
    <row r="6117" spans="5:20" x14ac:dyDescent="0.25"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</row>
    <row r="6118" spans="5:20" x14ac:dyDescent="0.25"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</row>
    <row r="6119" spans="5:20" x14ac:dyDescent="0.25"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</row>
    <row r="6120" spans="5:20" x14ac:dyDescent="0.25"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</row>
    <row r="6121" spans="5:20" x14ac:dyDescent="0.25"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</row>
    <row r="6122" spans="5:20" x14ac:dyDescent="0.25"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</row>
    <row r="6123" spans="5:20" x14ac:dyDescent="0.25"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</row>
    <row r="6124" spans="5:20" x14ac:dyDescent="0.25"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</row>
    <row r="6125" spans="5:20" x14ac:dyDescent="0.25"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</row>
    <row r="6126" spans="5:20" x14ac:dyDescent="0.25"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</row>
    <row r="6127" spans="5:20" x14ac:dyDescent="0.25"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</row>
    <row r="6128" spans="5:20" x14ac:dyDescent="0.25"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</row>
    <row r="6129" spans="5:20" x14ac:dyDescent="0.25"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</row>
    <row r="6130" spans="5:20" x14ac:dyDescent="0.25"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</row>
    <row r="6131" spans="5:20" x14ac:dyDescent="0.25"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</row>
    <row r="6132" spans="5:20" x14ac:dyDescent="0.25"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</row>
    <row r="6133" spans="5:20" x14ac:dyDescent="0.25"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</row>
    <row r="6134" spans="5:20" x14ac:dyDescent="0.25"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</row>
    <row r="6135" spans="5:20" x14ac:dyDescent="0.25"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</row>
    <row r="6136" spans="5:20" x14ac:dyDescent="0.25"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</row>
    <row r="6137" spans="5:20" x14ac:dyDescent="0.25"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</row>
    <row r="6138" spans="5:20" x14ac:dyDescent="0.25"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</row>
    <row r="6139" spans="5:20" x14ac:dyDescent="0.25"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</row>
    <row r="6140" spans="5:20" x14ac:dyDescent="0.25"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</row>
    <row r="6141" spans="5:20" x14ac:dyDescent="0.25"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</row>
    <row r="6142" spans="5:20" x14ac:dyDescent="0.25"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</row>
    <row r="6143" spans="5:20" x14ac:dyDescent="0.25"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</row>
    <row r="6144" spans="5:20" x14ac:dyDescent="0.25"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</row>
    <row r="6145" spans="5:20" x14ac:dyDescent="0.25"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</row>
    <row r="6146" spans="5:20" x14ac:dyDescent="0.25"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</row>
    <row r="6147" spans="5:20" x14ac:dyDescent="0.25"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</row>
    <row r="6148" spans="5:20" x14ac:dyDescent="0.25"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</row>
    <row r="6149" spans="5:20" x14ac:dyDescent="0.25"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</row>
    <row r="6150" spans="5:20" x14ac:dyDescent="0.25"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</row>
    <row r="6151" spans="5:20" x14ac:dyDescent="0.25"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</row>
    <row r="6152" spans="5:20" x14ac:dyDescent="0.25"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</row>
    <row r="6153" spans="5:20" x14ac:dyDescent="0.25"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</row>
    <row r="6154" spans="5:20" x14ac:dyDescent="0.25"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</row>
    <row r="6155" spans="5:20" x14ac:dyDescent="0.25"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</row>
    <row r="6156" spans="5:20" x14ac:dyDescent="0.25"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</row>
    <row r="6157" spans="5:20" x14ac:dyDescent="0.25"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</row>
    <row r="6158" spans="5:20" x14ac:dyDescent="0.25"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</row>
    <row r="6159" spans="5:20" x14ac:dyDescent="0.25"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</row>
    <row r="6160" spans="5:20" x14ac:dyDescent="0.25"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</row>
    <row r="6161" spans="5:20" x14ac:dyDescent="0.25"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</row>
    <row r="6162" spans="5:20" x14ac:dyDescent="0.25"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</row>
    <row r="6163" spans="5:20" x14ac:dyDescent="0.25"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</row>
    <row r="6164" spans="5:20" x14ac:dyDescent="0.25"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</row>
    <row r="6165" spans="5:20" x14ac:dyDescent="0.25"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</row>
    <row r="6166" spans="5:20" x14ac:dyDescent="0.25"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</row>
    <row r="6167" spans="5:20" x14ac:dyDescent="0.25"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</row>
    <row r="6168" spans="5:20" x14ac:dyDescent="0.25"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</row>
    <row r="6169" spans="5:20" x14ac:dyDescent="0.25"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</row>
    <row r="6170" spans="5:20" x14ac:dyDescent="0.25"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</row>
    <row r="6171" spans="5:20" x14ac:dyDescent="0.25"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</row>
    <row r="6172" spans="5:20" x14ac:dyDescent="0.25"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</row>
    <row r="6173" spans="5:20" x14ac:dyDescent="0.25"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</row>
    <row r="6174" spans="5:20" x14ac:dyDescent="0.25"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</row>
    <row r="6175" spans="5:20" x14ac:dyDescent="0.25"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</row>
    <row r="6176" spans="5:20" x14ac:dyDescent="0.25"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</row>
    <row r="6177" spans="5:20" x14ac:dyDescent="0.25"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</row>
    <row r="6178" spans="5:20" x14ac:dyDescent="0.25"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</row>
    <row r="6179" spans="5:20" x14ac:dyDescent="0.25"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</row>
    <row r="6180" spans="5:20" x14ac:dyDescent="0.25"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</row>
    <row r="6181" spans="5:20" x14ac:dyDescent="0.25"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</row>
    <row r="6182" spans="5:20" x14ac:dyDescent="0.25"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</row>
    <row r="6183" spans="5:20" x14ac:dyDescent="0.25"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</row>
    <row r="6184" spans="5:20" x14ac:dyDescent="0.25"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</row>
    <row r="6185" spans="5:20" x14ac:dyDescent="0.25"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</row>
    <row r="6186" spans="5:20" x14ac:dyDescent="0.25"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</row>
    <row r="6187" spans="5:20" x14ac:dyDescent="0.25"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</row>
    <row r="6188" spans="5:20" x14ac:dyDescent="0.25"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</row>
    <row r="6189" spans="5:20" x14ac:dyDescent="0.25"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</row>
    <row r="6190" spans="5:20" x14ac:dyDescent="0.25"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</row>
    <row r="6191" spans="5:20" x14ac:dyDescent="0.25"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</row>
    <row r="6192" spans="5:20" x14ac:dyDescent="0.25"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</row>
    <row r="6193" spans="5:20" x14ac:dyDescent="0.25"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</row>
    <row r="6194" spans="5:20" x14ac:dyDescent="0.25"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</row>
    <row r="6195" spans="5:20" x14ac:dyDescent="0.25"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</row>
    <row r="6196" spans="5:20" x14ac:dyDescent="0.25"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</row>
    <row r="6197" spans="5:20" x14ac:dyDescent="0.25"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</row>
    <row r="6198" spans="5:20" x14ac:dyDescent="0.25"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</row>
    <row r="6199" spans="5:20" x14ac:dyDescent="0.25"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</row>
    <row r="6200" spans="5:20" x14ac:dyDescent="0.25"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</row>
    <row r="6201" spans="5:20" x14ac:dyDescent="0.25"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</row>
    <row r="6202" spans="5:20" x14ac:dyDescent="0.25"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</row>
    <row r="6203" spans="5:20" x14ac:dyDescent="0.25"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</row>
    <row r="6204" spans="5:20" x14ac:dyDescent="0.25"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</row>
    <row r="6205" spans="5:20" x14ac:dyDescent="0.25"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</row>
    <row r="6206" spans="5:20" x14ac:dyDescent="0.25"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</row>
    <row r="6207" spans="5:20" x14ac:dyDescent="0.25"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</row>
    <row r="6208" spans="5:20" x14ac:dyDescent="0.25"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</row>
    <row r="6209" spans="5:20" x14ac:dyDescent="0.25"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</row>
    <row r="6210" spans="5:20" x14ac:dyDescent="0.25"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</row>
    <row r="6211" spans="5:20" x14ac:dyDescent="0.25"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</row>
    <row r="6212" spans="5:20" x14ac:dyDescent="0.25"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</row>
    <row r="6213" spans="5:20" x14ac:dyDescent="0.25"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</row>
    <row r="6214" spans="5:20" x14ac:dyDescent="0.25"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</row>
    <row r="6215" spans="5:20" x14ac:dyDescent="0.25"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</row>
    <row r="6216" spans="5:20" x14ac:dyDescent="0.25"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</row>
    <row r="6217" spans="5:20" x14ac:dyDescent="0.25"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</row>
    <row r="6218" spans="5:20" x14ac:dyDescent="0.25"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</row>
    <row r="6219" spans="5:20" x14ac:dyDescent="0.25"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</row>
    <row r="6220" spans="5:20" x14ac:dyDescent="0.25"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</row>
    <row r="6221" spans="5:20" x14ac:dyDescent="0.25"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</row>
    <row r="6222" spans="5:20" x14ac:dyDescent="0.25"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</row>
    <row r="6223" spans="5:20" x14ac:dyDescent="0.25"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</row>
    <row r="6224" spans="5:20" x14ac:dyDescent="0.25"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</row>
    <row r="6225" spans="5:20" x14ac:dyDescent="0.25"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</row>
    <row r="6226" spans="5:20" x14ac:dyDescent="0.25"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</row>
    <row r="6227" spans="5:20" x14ac:dyDescent="0.25"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</row>
    <row r="6228" spans="5:20" x14ac:dyDescent="0.25"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</row>
    <row r="6229" spans="5:20" x14ac:dyDescent="0.25"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</row>
    <row r="6230" spans="5:20" x14ac:dyDescent="0.25"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</row>
    <row r="6231" spans="5:20" x14ac:dyDescent="0.25"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</row>
    <row r="6232" spans="5:20" x14ac:dyDescent="0.25"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</row>
    <row r="6233" spans="5:20" x14ac:dyDescent="0.25"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</row>
    <row r="6234" spans="5:20" x14ac:dyDescent="0.25"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</row>
    <row r="6235" spans="5:20" x14ac:dyDescent="0.25"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</row>
    <row r="6236" spans="5:20" x14ac:dyDescent="0.25"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</row>
    <row r="6237" spans="5:20" x14ac:dyDescent="0.25"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</row>
    <row r="6238" spans="5:20" x14ac:dyDescent="0.25"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</row>
    <row r="6239" spans="5:20" x14ac:dyDescent="0.25"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</row>
    <row r="6240" spans="5:20" x14ac:dyDescent="0.25"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</row>
    <row r="6241" spans="5:20" x14ac:dyDescent="0.25"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</row>
    <row r="6242" spans="5:20" x14ac:dyDescent="0.25"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</row>
    <row r="6243" spans="5:20" x14ac:dyDescent="0.25"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</row>
    <row r="6244" spans="5:20" x14ac:dyDescent="0.25"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</row>
    <row r="6245" spans="5:20" x14ac:dyDescent="0.25"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</row>
    <row r="6246" spans="5:20" x14ac:dyDescent="0.25"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</row>
    <row r="6247" spans="5:20" x14ac:dyDescent="0.25"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</row>
    <row r="6248" spans="5:20" x14ac:dyDescent="0.25"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</row>
    <row r="6249" spans="5:20" x14ac:dyDescent="0.25"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</row>
    <row r="6250" spans="5:20" x14ac:dyDescent="0.25"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</row>
    <row r="6251" spans="5:20" x14ac:dyDescent="0.25"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</row>
    <row r="6252" spans="5:20" x14ac:dyDescent="0.25"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</row>
    <row r="6253" spans="5:20" x14ac:dyDescent="0.25"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</row>
    <row r="6254" spans="5:20" x14ac:dyDescent="0.25"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</row>
    <row r="6255" spans="5:20" x14ac:dyDescent="0.25"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</row>
    <row r="6256" spans="5:20" x14ac:dyDescent="0.25"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</row>
    <row r="6257" spans="5:20" x14ac:dyDescent="0.25"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</row>
    <row r="6258" spans="5:20" x14ac:dyDescent="0.25"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</row>
    <row r="6259" spans="5:20" x14ac:dyDescent="0.25"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</row>
    <row r="6260" spans="5:20" x14ac:dyDescent="0.25"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</row>
    <row r="6261" spans="5:20" x14ac:dyDescent="0.25"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</row>
    <row r="6262" spans="5:20" x14ac:dyDescent="0.25"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</row>
    <row r="6263" spans="5:20" x14ac:dyDescent="0.25"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</row>
    <row r="6264" spans="5:20" x14ac:dyDescent="0.25"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</row>
    <row r="6265" spans="5:20" x14ac:dyDescent="0.25"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</row>
    <row r="6266" spans="5:20" x14ac:dyDescent="0.25"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</row>
    <row r="6267" spans="5:20" x14ac:dyDescent="0.25"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</row>
    <row r="6268" spans="5:20" x14ac:dyDescent="0.25"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</row>
    <row r="6269" spans="5:20" x14ac:dyDescent="0.25"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</row>
    <row r="6270" spans="5:20" x14ac:dyDescent="0.25"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</row>
    <row r="6271" spans="5:20" x14ac:dyDescent="0.25"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</row>
    <row r="6272" spans="5:20" x14ac:dyDescent="0.25"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</row>
    <row r="6273" spans="5:20" x14ac:dyDescent="0.25"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</row>
    <row r="6274" spans="5:20" x14ac:dyDescent="0.25"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</row>
    <row r="6275" spans="5:20" x14ac:dyDescent="0.25"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</row>
    <row r="6276" spans="5:20" x14ac:dyDescent="0.25"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</row>
    <row r="6277" spans="5:20" x14ac:dyDescent="0.25"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</row>
    <row r="6278" spans="5:20" x14ac:dyDescent="0.25"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</row>
    <row r="6279" spans="5:20" x14ac:dyDescent="0.25"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</row>
    <row r="6280" spans="5:20" x14ac:dyDescent="0.25"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</row>
    <row r="6281" spans="5:20" x14ac:dyDescent="0.25"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</row>
    <row r="6282" spans="5:20" x14ac:dyDescent="0.25"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</row>
    <row r="6283" spans="5:20" x14ac:dyDescent="0.25"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</row>
    <row r="6284" spans="5:20" x14ac:dyDescent="0.25"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</row>
    <row r="6285" spans="5:20" x14ac:dyDescent="0.25"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</row>
    <row r="6286" spans="5:20" x14ac:dyDescent="0.25"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</row>
    <row r="6287" spans="5:20" x14ac:dyDescent="0.25"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</row>
    <row r="6288" spans="5:20" x14ac:dyDescent="0.25"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</row>
    <row r="6289" spans="5:20" x14ac:dyDescent="0.25"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</row>
    <row r="6290" spans="5:20" x14ac:dyDescent="0.25"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</row>
    <row r="6291" spans="5:20" x14ac:dyDescent="0.25"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</row>
    <row r="6292" spans="5:20" x14ac:dyDescent="0.25"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</row>
    <row r="6293" spans="5:20" x14ac:dyDescent="0.25"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</row>
    <row r="6294" spans="5:20" x14ac:dyDescent="0.25"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</row>
    <row r="6295" spans="5:20" x14ac:dyDescent="0.25"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</row>
    <row r="6296" spans="5:20" x14ac:dyDescent="0.25"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</row>
    <row r="6297" spans="5:20" x14ac:dyDescent="0.25"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</row>
    <row r="6298" spans="5:20" x14ac:dyDescent="0.25"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</row>
    <row r="6299" spans="5:20" x14ac:dyDescent="0.25"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</row>
    <row r="6300" spans="5:20" x14ac:dyDescent="0.25"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</row>
    <row r="6301" spans="5:20" x14ac:dyDescent="0.25"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</row>
    <row r="6302" spans="5:20" x14ac:dyDescent="0.25"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</row>
    <row r="6303" spans="5:20" x14ac:dyDescent="0.25"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</row>
    <row r="6304" spans="5:20" x14ac:dyDescent="0.25"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</row>
    <row r="6305" spans="5:20" x14ac:dyDescent="0.25"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</row>
    <row r="6306" spans="5:20" x14ac:dyDescent="0.25"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</row>
    <row r="6307" spans="5:20" x14ac:dyDescent="0.25"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</row>
    <row r="6308" spans="5:20" x14ac:dyDescent="0.25"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</row>
    <row r="6309" spans="5:20" x14ac:dyDescent="0.25"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</row>
    <row r="6310" spans="5:20" x14ac:dyDescent="0.25"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</row>
    <row r="6311" spans="5:20" x14ac:dyDescent="0.25"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</row>
    <row r="6312" spans="5:20" x14ac:dyDescent="0.25"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</row>
    <row r="6313" spans="5:20" x14ac:dyDescent="0.25"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</row>
    <row r="6314" spans="5:20" x14ac:dyDescent="0.25"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</row>
    <row r="6315" spans="5:20" x14ac:dyDescent="0.25"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</row>
    <row r="6316" spans="5:20" x14ac:dyDescent="0.25"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</row>
    <row r="6317" spans="5:20" x14ac:dyDescent="0.25"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</row>
    <row r="6318" spans="5:20" x14ac:dyDescent="0.25"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</row>
    <row r="6319" spans="5:20" x14ac:dyDescent="0.25"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</row>
    <row r="6320" spans="5:20" x14ac:dyDescent="0.25"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</row>
    <row r="6321" spans="5:20" x14ac:dyDescent="0.25"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</row>
    <row r="6322" spans="5:20" x14ac:dyDescent="0.25"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</row>
    <row r="6323" spans="5:20" x14ac:dyDescent="0.25"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</row>
    <row r="6324" spans="5:20" x14ac:dyDescent="0.25"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</row>
    <row r="6325" spans="5:20" x14ac:dyDescent="0.25"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</row>
    <row r="6326" spans="5:20" x14ac:dyDescent="0.25"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</row>
    <row r="6327" spans="5:20" x14ac:dyDescent="0.25"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</row>
    <row r="6328" spans="5:20" x14ac:dyDescent="0.25"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</row>
    <row r="6329" spans="5:20" x14ac:dyDescent="0.25"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</row>
    <row r="6330" spans="5:20" x14ac:dyDescent="0.25"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</row>
    <row r="6331" spans="5:20" x14ac:dyDescent="0.25"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</row>
    <row r="6332" spans="5:20" x14ac:dyDescent="0.25"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</row>
    <row r="6333" spans="5:20" x14ac:dyDescent="0.25"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</row>
    <row r="6334" spans="5:20" x14ac:dyDescent="0.25"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</row>
    <row r="6335" spans="5:20" x14ac:dyDescent="0.25"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</row>
    <row r="6336" spans="5:20" x14ac:dyDescent="0.25"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</row>
    <row r="6337" spans="5:20" x14ac:dyDescent="0.25"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</row>
    <row r="6338" spans="5:20" x14ac:dyDescent="0.25"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</row>
    <row r="6339" spans="5:20" x14ac:dyDescent="0.25"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</row>
    <row r="6340" spans="5:20" x14ac:dyDescent="0.25"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</row>
    <row r="6341" spans="5:20" x14ac:dyDescent="0.25"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</row>
    <row r="6342" spans="5:20" x14ac:dyDescent="0.25"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</row>
    <row r="6343" spans="5:20" x14ac:dyDescent="0.25"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</row>
    <row r="6344" spans="5:20" x14ac:dyDescent="0.25"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</row>
    <row r="6345" spans="5:20" x14ac:dyDescent="0.25"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</row>
    <row r="6346" spans="5:20" x14ac:dyDescent="0.25"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</row>
    <row r="6347" spans="5:20" x14ac:dyDescent="0.25"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</row>
    <row r="6348" spans="5:20" x14ac:dyDescent="0.25"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</row>
    <row r="6349" spans="5:20" x14ac:dyDescent="0.25"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</row>
    <row r="6350" spans="5:20" x14ac:dyDescent="0.25"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</row>
    <row r="6351" spans="5:20" x14ac:dyDescent="0.25"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</row>
    <row r="6352" spans="5:20" x14ac:dyDescent="0.25"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</row>
    <row r="6353" spans="5:20" x14ac:dyDescent="0.25"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</row>
    <row r="6354" spans="5:20" x14ac:dyDescent="0.25"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</row>
    <row r="6355" spans="5:20" x14ac:dyDescent="0.25"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</row>
    <row r="6356" spans="5:20" x14ac:dyDescent="0.25"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</row>
    <row r="6357" spans="5:20" x14ac:dyDescent="0.25"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</row>
    <row r="6358" spans="5:20" x14ac:dyDescent="0.25"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</row>
    <row r="6359" spans="5:20" x14ac:dyDescent="0.25"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</row>
    <row r="6360" spans="5:20" x14ac:dyDescent="0.25"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</row>
    <row r="6361" spans="5:20" x14ac:dyDescent="0.25"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</row>
    <row r="6362" spans="5:20" x14ac:dyDescent="0.25"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</row>
    <row r="6363" spans="5:20" x14ac:dyDescent="0.25"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</row>
    <row r="6364" spans="5:20" x14ac:dyDescent="0.25"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</row>
    <row r="6365" spans="5:20" x14ac:dyDescent="0.25"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</row>
    <row r="6366" spans="5:20" x14ac:dyDescent="0.25"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</row>
    <row r="6367" spans="5:20" x14ac:dyDescent="0.25"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</row>
    <row r="6368" spans="5:20" x14ac:dyDescent="0.25"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</row>
    <row r="6369" spans="5:20" x14ac:dyDescent="0.25"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</row>
    <row r="6370" spans="5:20" x14ac:dyDescent="0.25"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</row>
    <row r="6371" spans="5:20" x14ac:dyDescent="0.25"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</row>
    <row r="6372" spans="5:20" x14ac:dyDescent="0.25"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</row>
    <row r="6373" spans="5:20" x14ac:dyDescent="0.25"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</row>
    <row r="6374" spans="5:20" x14ac:dyDescent="0.25"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</row>
    <row r="6375" spans="5:20" x14ac:dyDescent="0.25"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</row>
    <row r="6376" spans="5:20" x14ac:dyDescent="0.25"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</row>
    <row r="6377" spans="5:20" x14ac:dyDescent="0.25"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</row>
    <row r="6378" spans="5:20" x14ac:dyDescent="0.25"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</row>
    <row r="6379" spans="5:20" x14ac:dyDescent="0.25"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</row>
    <row r="6380" spans="5:20" x14ac:dyDescent="0.25"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</row>
    <row r="6381" spans="5:20" x14ac:dyDescent="0.25"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</row>
    <row r="6382" spans="5:20" x14ac:dyDescent="0.25"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</row>
    <row r="6383" spans="5:20" x14ac:dyDescent="0.25"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</row>
    <row r="6384" spans="5:20" x14ac:dyDescent="0.25"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</row>
    <row r="6385" spans="5:20" x14ac:dyDescent="0.25"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</row>
    <row r="6386" spans="5:20" x14ac:dyDescent="0.25"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</row>
    <row r="6387" spans="5:20" x14ac:dyDescent="0.25"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</row>
    <row r="6388" spans="5:20" x14ac:dyDescent="0.25"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</row>
    <row r="6389" spans="5:20" x14ac:dyDescent="0.25"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</row>
    <row r="6390" spans="5:20" x14ac:dyDescent="0.25"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</row>
    <row r="6391" spans="5:20" x14ac:dyDescent="0.25"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</row>
    <row r="6392" spans="5:20" x14ac:dyDescent="0.25"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</row>
    <row r="6393" spans="5:20" x14ac:dyDescent="0.25"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</row>
    <row r="6394" spans="5:20" x14ac:dyDescent="0.25"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</row>
    <row r="6395" spans="5:20" x14ac:dyDescent="0.25"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</row>
    <row r="6396" spans="5:20" x14ac:dyDescent="0.25"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</row>
    <row r="6397" spans="5:20" x14ac:dyDescent="0.25"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</row>
    <row r="6398" spans="5:20" x14ac:dyDescent="0.25"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</row>
    <row r="6399" spans="5:20" x14ac:dyDescent="0.25"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</row>
    <row r="6400" spans="5:20" x14ac:dyDescent="0.25"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</row>
    <row r="6401" spans="5:20" x14ac:dyDescent="0.25"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</row>
    <row r="6402" spans="5:20" x14ac:dyDescent="0.25"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</row>
    <row r="6403" spans="5:20" x14ac:dyDescent="0.25"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</row>
    <row r="6404" spans="5:20" x14ac:dyDescent="0.25"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</row>
    <row r="6405" spans="5:20" x14ac:dyDescent="0.25"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</row>
    <row r="6406" spans="5:20" x14ac:dyDescent="0.25"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</row>
    <row r="6407" spans="5:20" x14ac:dyDescent="0.25"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</row>
    <row r="6408" spans="5:20" x14ac:dyDescent="0.25"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</row>
    <row r="6409" spans="5:20" x14ac:dyDescent="0.25"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</row>
    <row r="6410" spans="5:20" x14ac:dyDescent="0.25"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</row>
    <row r="6411" spans="5:20" x14ac:dyDescent="0.25"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</row>
    <row r="6412" spans="5:20" x14ac:dyDescent="0.25"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</row>
    <row r="6413" spans="5:20" x14ac:dyDescent="0.25"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</row>
    <row r="6414" spans="5:20" x14ac:dyDescent="0.25"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</row>
    <row r="6415" spans="5:20" x14ac:dyDescent="0.25"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</row>
    <row r="6416" spans="5:20" x14ac:dyDescent="0.25"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</row>
    <row r="6417" spans="5:20" x14ac:dyDescent="0.25"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</row>
    <row r="6418" spans="5:20" x14ac:dyDescent="0.25"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</row>
    <row r="6419" spans="5:20" x14ac:dyDescent="0.25"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</row>
    <row r="6420" spans="5:20" x14ac:dyDescent="0.25"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</row>
    <row r="6421" spans="5:20" x14ac:dyDescent="0.25"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</row>
    <row r="6422" spans="5:20" x14ac:dyDescent="0.25"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</row>
    <row r="6423" spans="5:20" x14ac:dyDescent="0.25"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</row>
    <row r="6424" spans="5:20" x14ac:dyDescent="0.25"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</row>
    <row r="6425" spans="5:20" x14ac:dyDescent="0.25"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</row>
    <row r="6426" spans="5:20" x14ac:dyDescent="0.25"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</row>
    <row r="6427" spans="5:20" x14ac:dyDescent="0.25"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</row>
    <row r="6428" spans="5:20" x14ac:dyDescent="0.25"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</row>
    <row r="6429" spans="5:20" x14ac:dyDescent="0.25"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</row>
    <row r="6430" spans="5:20" x14ac:dyDescent="0.25"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</row>
    <row r="6431" spans="5:20" x14ac:dyDescent="0.25"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</row>
    <row r="6432" spans="5:20" x14ac:dyDescent="0.25"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</row>
    <row r="6433" spans="5:20" x14ac:dyDescent="0.25"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</row>
    <row r="6434" spans="5:20" x14ac:dyDescent="0.25"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</row>
    <row r="6435" spans="5:20" x14ac:dyDescent="0.25"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</row>
    <row r="6436" spans="5:20" x14ac:dyDescent="0.25"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</row>
    <row r="6437" spans="5:20" x14ac:dyDescent="0.25"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</row>
    <row r="6438" spans="5:20" x14ac:dyDescent="0.25"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</row>
    <row r="6439" spans="5:20" x14ac:dyDescent="0.25"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</row>
    <row r="6440" spans="5:20" x14ac:dyDescent="0.25"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</row>
    <row r="6441" spans="5:20" x14ac:dyDescent="0.25"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</row>
    <row r="6442" spans="5:20" x14ac:dyDescent="0.25"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</row>
    <row r="6443" spans="5:20" x14ac:dyDescent="0.25"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</row>
    <row r="6444" spans="5:20" x14ac:dyDescent="0.25"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</row>
    <row r="6445" spans="5:20" x14ac:dyDescent="0.25"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</row>
    <row r="6446" spans="5:20" x14ac:dyDescent="0.25"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</row>
    <row r="6447" spans="5:20" x14ac:dyDescent="0.25"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</row>
    <row r="6448" spans="5:20" x14ac:dyDescent="0.25"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</row>
    <row r="6449" spans="5:20" x14ac:dyDescent="0.25"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</row>
    <row r="6450" spans="5:20" x14ac:dyDescent="0.25"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</row>
    <row r="6451" spans="5:20" x14ac:dyDescent="0.25"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</row>
    <row r="6452" spans="5:20" x14ac:dyDescent="0.25"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</row>
    <row r="6453" spans="5:20" x14ac:dyDescent="0.25"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</row>
    <row r="6454" spans="5:20" x14ac:dyDescent="0.25"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</row>
    <row r="6455" spans="5:20" x14ac:dyDescent="0.25"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</row>
    <row r="6456" spans="5:20" x14ac:dyDescent="0.25"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</row>
    <row r="6457" spans="5:20" x14ac:dyDescent="0.25"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</row>
    <row r="6458" spans="5:20" x14ac:dyDescent="0.25"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</row>
    <row r="6459" spans="5:20" x14ac:dyDescent="0.25"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</row>
    <row r="6460" spans="5:20" x14ac:dyDescent="0.25"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</row>
    <row r="6461" spans="5:20" x14ac:dyDescent="0.25"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</row>
    <row r="6462" spans="5:20" x14ac:dyDescent="0.25"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</row>
    <row r="6463" spans="5:20" x14ac:dyDescent="0.25"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</row>
    <row r="6464" spans="5:20" x14ac:dyDescent="0.25"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</row>
    <row r="6465" spans="5:20" x14ac:dyDescent="0.25"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</row>
    <row r="6466" spans="5:20" x14ac:dyDescent="0.25"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</row>
    <row r="6467" spans="5:20" x14ac:dyDescent="0.25"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</row>
    <row r="6468" spans="5:20" x14ac:dyDescent="0.25"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</row>
    <row r="6469" spans="5:20" x14ac:dyDescent="0.25"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</row>
    <row r="6470" spans="5:20" x14ac:dyDescent="0.25"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</row>
    <row r="6471" spans="5:20" x14ac:dyDescent="0.25"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</row>
    <row r="6472" spans="5:20" x14ac:dyDescent="0.25"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</row>
    <row r="6473" spans="5:20" x14ac:dyDescent="0.25"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</row>
    <row r="6474" spans="5:20" x14ac:dyDescent="0.25"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</row>
    <row r="6475" spans="5:20" x14ac:dyDescent="0.25"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</row>
    <row r="6476" spans="5:20" x14ac:dyDescent="0.25"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</row>
    <row r="6477" spans="5:20" x14ac:dyDescent="0.25"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</row>
    <row r="6478" spans="5:20" x14ac:dyDescent="0.25"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</row>
    <row r="6479" spans="5:20" x14ac:dyDescent="0.25"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</row>
    <row r="6480" spans="5:20" x14ac:dyDescent="0.25"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</row>
    <row r="6481" spans="5:20" x14ac:dyDescent="0.25"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</row>
    <row r="6482" spans="5:20" x14ac:dyDescent="0.25"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</row>
    <row r="6483" spans="5:20" x14ac:dyDescent="0.25"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</row>
    <row r="6484" spans="5:20" x14ac:dyDescent="0.25"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</row>
    <row r="6485" spans="5:20" x14ac:dyDescent="0.25"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</row>
    <row r="6486" spans="5:20" x14ac:dyDescent="0.25"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</row>
    <row r="6487" spans="5:20" x14ac:dyDescent="0.25"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</row>
    <row r="6488" spans="5:20" x14ac:dyDescent="0.25"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</row>
    <row r="6489" spans="5:20" x14ac:dyDescent="0.25"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</row>
    <row r="6490" spans="5:20" x14ac:dyDescent="0.25"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</row>
    <row r="6491" spans="5:20" x14ac:dyDescent="0.25"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</row>
    <row r="6492" spans="5:20" x14ac:dyDescent="0.25"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</row>
    <row r="6493" spans="5:20" x14ac:dyDescent="0.25"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</row>
    <row r="6494" spans="5:20" x14ac:dyDescent="0.25"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</row>
    <row r="6495" spans="5:20" x14ac:dyDescent="0.25"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</row>
    <row r="6496" spans="5:20" x14ac:dyDescent="0.25"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</row>
    <row r="6497" spans="5:20" x14ac:dyDescent="0.25"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</row>
    <row r="6498" spans="5:20" x14ac:dyDescent="0.25"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</row>
    <row r="6499" spans="5:20" x14ac:dyDescent="0.25"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</row>
    <row r="6500" spans="5:20" x14ac:dyDescent="0.25"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</row>
    <row r="6501" spans="5:20" x14ac:dyDescent="0.25"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</row>
    <row r="6502" spans="5:20" x14ac:dyDescent="0.25"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</row>
    <row r="6503" spans="5:20" x14ac:dyDescent="0.25"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</row>
    <row r="6504" spans="5:20" x14ac:dyDescent="0.25"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</row>
    <row r="6505" spans="5:20" x14ac:dyDescent="0.25"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</row>
    <row r="6506" spans="5:20" x14ac:dyDescent="0.25"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</row>
    <row r="6507" spans="5:20" x14ac:dyDescent="0.25"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</row>
    <row r="6508" spans="5:20" x14ac:dyDescent="0.25"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</row>
    <row r="6509" spans="5:20" x14ac:dyDescent="0.25"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</row>
    <row r="6510" spans="5:20" x14ac:dyDescent="0.25"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</row>
    <row r="6511" spans="5:20" x14ac:dyDescent="0.25"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</row>
    <row r="6512" spans="5:20" x14ac:dyDescent="0.25"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</row>
    <row r="6513" spans="5:20" x14ac:dyDescent="0.25"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</row>
    <row r="6514" spans="5:20" x14ac:dyDescent="0.25"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</row>
    <row r="6515" spans="5:20" x14ac:dyDescent="0.25"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</row>
    <row r="6516" spans="5:20" x14ac:dyDescent="0.25"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</row>
    <row r="6517" spans="5:20" x14ac:dyDescent="0.25"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</row>
    <row r="6518" spans="5:20" x14ac:dyDescent="0.25"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</row>
    <row r="6519" spans="5:20" x14ac:dyDescent="0.25"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</row>
    <row r="6520" spans="5:20" x14ac:dyDescent="0.25"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</row>
    <row r="6521" spans="5:20" x14ac:dyDescent="0.25"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</row>
    <row r="6522" spans="5:20" x14ac:dyDescent="0.25"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</row>
    <row r="6523" spans="5:20" x14ac:dyDescent="0.25"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</row>
    <row r="6524" spans="5:20" x14ac:dyDescent="0.25"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</row>
    <row r="6525" spans="5:20" x14ac:dyDescent="0.25"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</row>
    <row r="6526" spans="5:20" x14ac:dyDescent="0.25"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</row>
    <row r="6527" spans="5:20" x14ac:dyDescent="0.25"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</row>
    <row r="6528" spans="5:20" x14ac:dyDescent="0.25"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</row>
    <row r="6529" spans="5:20" x14ac:dyDescent="0.25"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</row>
    <row r="6530" spans="5:20" x14ac:dyDescent="0.25"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</row>
    <row r="6531" spans="5:20" x14ac:dyDescent="0.25"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</row>
    <row r="6532" spans="5:20" x14ac:dyDescent="0.25"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</row>
    <row r="6533" spans="5:20" x14ac:dyDescent="0.25"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</row>
    <row r="6534" spans="5:20" x14ac:dyDescent="0.25"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</row>
    <row r="6535" spans="5:20" x14ac:dyDescent="0.25"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</row>
    <row r="6536" spans="5:20" x14ac:dyDescent="0.25"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</row>
    <row r="6537" spans="5:20" x14ac:dyDescent="0.25"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</row>
    <row r="6538" spans="5:20" x14ac:dyDescent="0.25"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</row>
    <row r="6539" spans="5:20" x14ac:dyDescent="0.25"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</row>
    <row r="6540" spans="5:20" x14ac:dyDescent="0.25"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</row>
    <row r="6541" spans="5:20" x14ac:dyDescent="0.25"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</row>
    <row r="6542" spans="5:20" x14ac:dyDescent="0.25"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</row>
    <row r="6543" spans="5:20" x14ac:dyDescent="0.25"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</row>
    <row r="6544" spans="5:20" x14ac:dyDescent="0.25"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</row>
    <row r="6545" spans="5:20" x14ac:dyDescent="0.25"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</row>
    <row r="6546" spans="5:20" x14ac:dyDescent="0.25"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</row>
    <row r="6547" spans="5:20" x14ac:dyDescent="0.25"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</row>
    <row r="6548" spans="5:20" x14ac:dyDescent="0.25"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</row>
    <row r="6549" spans="5:20" x14ac:dyDescent="0.25"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</row>
    <row r="6550" spans="5:20" x14ac:dyDescent="0.25"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</row>
    <row r="6551" spans="5:20" x14ac:dyDescent="0.25"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</row>
    <row r="6552" spans="5:20" x14ac:dyDescent="0.25"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</row>
    <row r="6553" spans="5:20" x14ac:dyDescent="0.25"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</row>
    <row r="6554" spans="5:20" x14ac:dyDescent="0.25"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</row>
    <row r="6555" spans="5:20" x14ac:dyDescent="0.25"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</row>
    <row r="6556" spans="5:20" x14ac:dyDescent="0.25"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</row>
    <row r="6557" spans="5:20" x14ac:dyDescent="0.25"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</row>
    <row r="6558" spans="5:20" x14ac:dyDescent="0.25"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</row>
    <row r="6559" spans="5:20" x14ac:dyDescent="0.25"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</row>
    <row r="6560" spans="5:20" x14ac:dyDescent="0.25"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</row>
    <row r="6561" spans="5:20" x14ac:dyDescent="0.25"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</row>
    <row r="6562" spans="5:20" x14ac:dyDescent="0.25"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</row>
    <row r="6563" spans="5:20" x14ac:dyDescent="0.25"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</row>
    <row r="6564" spans="5:20" x14ac:dyDescent="0.25"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</row>
    <row r="6565" spans="5:20" x14ac:dyDescent="0.25"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</row>
    <row r="6566" spans="5:20" x14ac:dyDescent="0.25"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</row>
    <row r="6567" spans="5:20" x14ac:dyDescent="0.25"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</row>
    <row r="6568" spans="5:20" x14ac:dyDescent="0.25"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</row>
    <row r="6569" spans="5:20" x14ac:dyDescent="0.25"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</row>
    <row r="6570" spans="5:20" x14ac:dyDescent="0.25"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</row>
    <row r="6571" spans="5:20" x14ac:dyDescent="0.25"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</row>
    <row r="6572" spans="5:20" x14ac:dyDescent="0.25"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</row>
    <row r="6573" spans="5:20" x14ac:dyDescent="0.25"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</row>
    <row r="6574" spans="5:20" x14ac:dyDescent="0.25"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</row>
    <row r="6575" spans="5:20" x14ac:dyDescent="0.25"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</row>
    <row r="6576" spans="5:20" x14ac:dyDescent="0.25"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</row>
    <row r="6577" spans="5:20" x14ac:dyDescent="0.25"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</row>
    <row r="6578" spans="5:20" x14ac:dyDescent="0.25"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</row>
    <row r="6579" spans="5:20" x14ac:dyDescent="0.25"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</row>
    <row r="6580" spans="5:20" x14ac:dyDescent="0.25"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</row>
    <row r="6581" spans="5:20" x14ac:dyDescent="0.25"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</row>
    <row r="6582" spans="5:20" x14ac:dyDescent="0.25"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</row>
    <row r="6583" spans="5:20" x14ac:dyDescent="0.25"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</row>
    <row r="6584" spans="5:20" x14ac:dyDescent="0.25"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</row>
    <row r="6585" spans="5:20" x14ac:dyDescent="0.25"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</row>
    <row r="6586" spans="5:20" x14ac:dyDescent="0.25"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</row>
    <row r="6587" spans="5:20" x14ac:dyDescent="0.25"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</row>
    <row r="6588" spans="5:20" x14ac:dyDescent="0.25"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</row>
    <row r="6589" spans="5:20" x14ac:dyDescent="0.25"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</row>
    <row r="6590" spans="5:20" x14ac:dyDescent="0.25"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</row>
    <row r="6591" spans="5:20" x14ac:dyDescent="0.25"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</row>
    <row r="6592" spans="5:20" x14ac:dyDescent="0.25"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</row>
    <row r="6593" spans="5:20" x14ac:dyDescent="0.25"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</row>
    <row r="6594" spans="5:20" x14ac:dyDescent="0.25"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</row>
    <row r="6595" spans="5:20" x14ac:dyDescent="0.25"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</row>
    <row r="6596" spans="5:20" x14ac:dyDescent="0.25"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</row>
    <row r="6597" spans="5:20" x14ac:dyDescent="0.25"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</row>
    <row r="6598" spans="5:20" x14ac:dyDescent="0.25"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</row>
    <row r="6599" spans="5:20" x14ac:dyDescent="0.25"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</row>
    <row r="6600" spans="5:20" x14ac:dyDescent="0.25"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</row>
    <row r="6601" spans="5:20" x14ac:dyDescent="0.25"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</row>
    <row r="6602" spans="5:20" x14ac:dyDescent="0.25"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</row>
    <row r="6603" spans="5:20" x14ac:dyDescent="0.25"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</row>
    <row r="6604" spans="5:20" x14ac:dyDescent="0.25"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</row>
    <row r="6605" spans="5:20" x14ac:dyDescent="0.25"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</row>
    <row r="6606" spans="5:20" x14ac:dyDescent="0.25"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</row>
    <row r="6607" spans="5:20" x14ac:dyDescent="0.25"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</row>
    <row r="6608" spans="5:20" x14ac:dyDescent="0.25"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</row>
    <row r="6609" spans="5:20" x14ac:dyDescent="0.25"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</row>
    <row r="6610" spans="5:20" x14ac:dyDescent="0.25"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</row>
    <row r="6611" spans="5:20" x14ac:dyDescent="0.25"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</row>
    <row r="6612" spans="5:20" x14ac:dyDescent="0.25"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</row>
    <row r="6613" spans="5:20" x14ac:dyDescent="0.25"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</row>
    <row r="6614" spans="5:20" x14ac:dyDescent="0.25"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</row>
    <row r="6615" spans="5:20" x14ac:dyDescent="0.25"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</row>
    <row r="6616" spans="5:20" x14ac:dyDescent="0.25"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</row>
    <row r="6617" spans="5:20" x14ac:dyDescent="0.25"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</row>
    <row r="6618" spans="5:20" x14ac:dyDescent="0.25"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</row>
    <row r="6619" spans="5:20" x14ac:dyDescent="0.25"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</row>
    <row r="6620" spans="5:20" x14ac:dyDescent="0.25"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</row>
    <row r="6621" spans="5:20" x14ac:dyDescent="0.25"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</row>
    <row r="6622" spans="5:20" x14ac:dyDescent="0.25"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</row>
    <row r="6623" spans="5:20" x14ac:dyDescent="0.25"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</row>
    <row r="6624" spans="5:20" x14ac:dyDescent="0.25"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</row>
    <row r="6625" spans="5:20" x14ac:dyDescent="0.25"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</row>
    <row r="6626" spans="5:20" x14ac:dyDescent="0.25"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</row>
    <row r="6627" spans="5:20" x14ac:dyDescent="0.25"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</row>
    <row r="6628" spans="5:20" x14ac:dyDescent="0.25"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</row>
    <row r="6629" spans="5:20" x14ac:dyDescent="0.25"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</row>
    <row r="6630" spans="5:20" x14ac:dyDescent="0.25"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</row>
    <row r="6631" spans="5:20" x14ac:dyDescent="0.25"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</row>
    <row r="6632" spans="5:20" x14ac:dyDescent="0.25"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</row>
    <row r="6633" spans="5:20" x14ac:dyDescent="0.25"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</row>
    <row r="6634" spans="5:20" x14ac:dyDescent="0.25"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</row>
    <row r="6635" spans="5:20" x14ac:dyDescent="0.25"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</row>
    <row r="6636" spans="5:20" x14ac:dyDescent="0.25"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</row>
    <row r="6637" spans="5:20" x14ac:dyDescent="0.25"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</row>
    <row r="6638" spans="5:20" x14ac:dyDescent="0.25"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</row>
    <row r="6639" spans="5:20" x14ac:dyDescent="0.25"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</row>
    <row r="6640" spans="5:20" x14ac:dyDescent="0.25"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</row>
    <row r="6641" spans="5:20" x14ac:dyDescent="0.25"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</row>
    <row r="6642" spans="5:20" x14ac:dyDescent="0.25"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</row>
    <row r="6643" spans="5:20" x14ac:dyDescent="0.25"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</row>
    <row r="6644" spans="5:20" x14ac:dyDescent="0.25"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</row>
    <row r="6645" spans="5:20" x14ac:dyDescent="0.25"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</row>
    <row r="6646" spans="5:20" x14ac:dyDescent="0.25"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</row>
    <row r="6647" spans="5:20" x14ac:dyDescent="0.25"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</row>
    <row r="6648" spans="5:20" x14ac:dyDescent="0.25"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</row>
    <row r="6649" spans="5:20" x14ac:dyDescent="0.25"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</row>
    <row r="6650" spans="5:20" x14ac:dyDescent="0.25"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</row>
    <row r="6651" spans="5:20" x14ac:dyDescent="0.25"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</row>
    <row r="6652" spans="5:20" x14ac:dyDescent="0.25"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</row>
    <row r="6653" spans="5:20" x14ac:dyDescent="0.25"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</row>
    <row r="6654" spans="5:20" x14ac:dyDescent="0.25"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</row>
    <row r="6655" spans="5:20" x14ac:dyDescent="0.25"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</row>
    <row r="6656" spans="5:20" x14ac:dyDescent="0.25"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</row>
    <row r="6657" spans="5:20" x14ac:dyDescent="0.25"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</row>
    <row r="6658" spans="5:20" x14ac:dyDescent="0.25"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</row>
    <row r="6659" spans="5:20" x14ac:dyDescent="0.25"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</row>
    <row r="6660" spans="5:20" x14ac:dyDescent="0.25"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</row>
    <row r="6661" spans="5:20" x14ac:dyDescent="0.25"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</row>
    <row r="6662" spans="5:20" x14ac:dyDescent="0.25"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</row>
    <row r="6663" spans="5:20" x14ac:dyDescent="0.25"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</row>
    <row r="6664" spans="5:20" x14ac:dyDescent="0.25"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</row>
    <row r="6665" spans="5:20" x14ac:dyDescent="0.25"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</row>
    <row r="6666" spans="5:20" x14ac:dyDescent="0.25"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</row>
    <row r="6667" spans="5:20" x14ac:dyDescent="0.25"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</row>
    <row r="6668" spans="5:20" x14ac:dyDescent="0.25"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</row>
    <row r="6669" spans="5:20" x14ac:dyDescent="0.25"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</row>
    <row r="6670" spans="5:20" x14ac:dyDescent="0.25"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</row>
    <row r="6671" spans="5:20" x14ac:dyDescent="0.25"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</row>
    <row r="6672" spans="5:20" x14ac:dyDescent="0.25"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</row>
    <row r="6673" spans="5:20" x14ac:dyDescent="0.25"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</row>
    <row r="6674" spans="5:20" x14ac:dyDescent="0.25"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</row>
    <row r="6675" spans="5:20" x14ac:dyDescent="0.25"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</row>
    <row r="6676" spans="5:20" x14ac:dyDescent="0.25"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</row>
    <row r="6677" spans="5:20" x14ac:dyDescent="0.25"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</row>
    <row r="6678" spans="5:20" x14ac:dyDescent="0.25"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</row>
    <row r="6679" spans="5:20" x14ac:dyDescent="0.25"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</row>
    <row r="6680" spans="5:20" x14ac:dyDescent="0.25"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</row>
    <row r="6681" spans="5:20" x14ac:dyDescent="0.25"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</row>
    <row r="6682" spans="5:20" x14ac:dyDescent="0.25"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</row>
    <row r="6683" spans="5:20" x14ac:dyDescent="0.25"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</row>
    <row r="6684" spans="5:20" x14ac:dyDescent="0.25"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</row>
    <row r="6685" spans="5:20" x14ac:dyDescent="0.25"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</row>
    <row r="6686" spans="5:20" x14ac:dyDescent="0.25"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</row>
    <row r="6687" spans="5:20" x14ac:dyDescent="0.25"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</row>
    <row r="6688" spans="5:20" x14ac:dyDescent="0.25"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</row>
    <row r="6689" spans="5:20" x14ac:dyDescent="0.25"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</row>
    <row r="6690" spans="5:20" x14ac:dyDescent="0.25"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</row>
    <row r="6691" spans="5:20" x14ac:dyDescent="0.25"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</row>
    <row r="6692" spans="5:20" x14ac:dyDescent="0.25"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</row>
    <row r="6693" spans="5:20" x14ac:dyDescent="0.25"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</row>
    <row r="6694" spans="5:20" x14ac:dyDescent="0.25"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</row>
    <row r="6695" spans="5:20" x14ac:dyDescent="0.25"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</row>
    <row r="6696" spans="5:20" x14ac:dyDescent="0.25"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</row>
    <row r="6697" spans="5:20" x14ac:dyDescent="0.25"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</row>
    <row r="6698" spans="5:20" x14ac:dyDescent="0.25"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</row>
    <row r="6699" spans="5:20" x14ac:dyDescent="0.25"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</row>
    <row r="6700" spans="5:20" x14ac:dyDescent="0.25"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</row>
    <row r="6701" spans="5:20" x14ac:dyDescent="0.25"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</row>
    <row r="6702" spans="5:20" x14ac:dyDescent="0.25"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</row>
    <row r="6703" spans="5:20" x14ac:dyDescent="0.25"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</row>
    <row r="6704" spans="5:20" x14ac:dyDescent="0.25"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</row>
    <row r="6705" spans="5:20" x14ac:dyDescent="0.25"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</row>
    <row r="6706" spans="5:20" x14ac:dyDescent="0.25"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</row>
    <row r="6707" spans="5:20" x14ac:dyDescent="0.25"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</row>
    <row r="6708" spans="5:20" x14ac:dyDescent="0.25"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</row>
    <row r="6709" spans="5:20" x14ac:dyDescent="0.25"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</row>
    <row r="6710" spans="5:20" x14ac:dyDescent="0.25"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</row>
    <row r="6711" spans="5:20" x14ac:dyDescent="0.25"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</row>
    <row r="6712" spans="5:20" x14ac:dyDescent="0.25"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</row>
    <row r="6713" spans="5:20" x14ac:dyDescent="0.25"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</row>
    <row r="6714" spans="5:20" x14ac:dyDescent="0.25"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</row>
    <row r="6715" spans="5:20" x14ac:dyDescent="0.25"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</row>
    <row r="6716" spans="5:20" x14ac:dyDescent="0.25"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</row>
    <row r="6717" spans="5:20" x14ac:dyDescent="0.25"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</row>
    <row r="6718" spans="5:20" x14ac:dyDescent="0.25"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</row>
    <row r="6719" spans="5:20" x14ac:dyDescent="0.25"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</row>
    <row r="6720" spans="5:20" x14ac:dyDescent="0.25"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</row>
    <row r="6721" spans="5:20" x14ac:dyDescent="0.25"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</row>
    <row r="6722" spans="5:20" x14ac:dyDescent="0.25"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</row>
    <row r="6723" spans="5:20" x14ac:dyDescent="0.25"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</row>
    <row r="6724" spans="5:20" x14ac:dyDescent="0.25"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</row>
    <row r="6725" spans="5:20" x14ac:dyDescent="0.25"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</row>
    <row r="6726" spans="5:20" x14ac:dyDescent="0.25"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</row>
    <row r="6727" spans="5:20" x14ac:dyDescent="0.25"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</row>
    <row r="6728" spans="5:20" x14ac:dyDescent="0.25"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</row>
    <row r="6729" spans="5:20" x14ac:dyDescent="0.25"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</row>
    <row r="6730" spans="5:20" x14ac:dyDescent="0.25"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</row>
    <row r="6731" spans="5:20" x14ac:dyDescent="0.25"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</row>
    <row r="6732" spans="5:20" x14ac:dyDescent="0.25"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</row>
    <row r="6733" spans="5:20" x14ac:dyDescent="0.25"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</row>
    <row r="6734" spans="5:20" x14ac:dyDescent="0.25"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</row>
    <row r="6735" spans="5:20" x14ac:dyDescent="0.25"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</row>
    <row r="6736" spans="5:20" x14ac:dyDescent="0.25"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</row>
    <row r="6737" spans="5:20" x14ac:dyDescent="0.25"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</row>
    <row r="6738" spans="5:20" x14ac:dyDescent="0.25"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</row>
    <row r="6739" spans="5:20" x14ac:dyDescent="0.25"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</row>
    <row r="6740" spans="5:20" x14ac:dyDescent="0.25"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</row>
    <row r="6741" spans="5:20" x14ac:dyDescent="0.25"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</row>
    <row r="6742" spans="5:20" x14ac:dyDescent="0.25"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</row>
    <row r="6743" spans="5:20" x14ac:dyDescent="0.25"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</row>
    <row r="6744" spans="5:20" x14ac:dyDescent="0.25"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</row>
    <row r="6745" spans="5:20" x14ac:dyDescent="0.25"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</row>
    <row r="6746" spans="5:20" x14ac:dyDescent="0.25"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</row>
    <row r="6747" spans="5:20" x14ac:dyDescent="0.25"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</row>
    <row r="6748" spans="5:20" x14ac:dyDescent="0.25"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</row>
    <row r="6749" spans="5:20" x14ac:dyDescent="0.25"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</row>
    <row r="6750" spans="5:20" x14ac:dyDescent="0.25"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</row>
    <row r="6751" spans="5:20" x14ac:dyDescent="0.25"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</row>
    <row r="6752" spans="5:20" x14ac:dyDescent="0.25"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</row>
    <row r="6753" spans="5:20" x14ac:dyDescent="0.25"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</row>
    <row r="6754" spans="5:20" x14ac:dyDescent="0.25"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</row>
    <row r="6755" spans="5:20" x14ac:dyDescent="0.25"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</row>
    <row r="6756" spans="5:20" x14ac:dyDescent="0.25"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</row>
    <row r="6757" spans="5:20" x14ac:dyDescent="0.25"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</row>
    <row r="6758" spans="5:20" x14ac:dyDescent="0.25"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</row>
    <row r="6759" spans="5:20" x14ac:dyDescent="0.25"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</row>
    <row r="6760" spans="5:20" x14ac:dyDescent="0.25"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</row>
    <row r="6761" spans="5:20" x14ac:dyDescent="0.25"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</row>
    <row r="6762" spans="5:20" x14ac:dyDescent="0.25"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</row>
    <row r="6763" spans="5:20" x14ac:dyDescent="0.25"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</row>
    <row r="6764" spans="5:20" x14ac:dyDescent="0.25"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</row>
    <row r="6765" spans="5:20" x14ac:dyDescent="0.25"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</row>
    <row r="6766" spans="5:20" x14ac:dyDescent="0.25"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</row>
    <row r="6767" spans="5:20" x14ac:dyDescent="0.25"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</row>
    <row r="6768" spans="5:20" x14ac:dyDescent="0.25"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</row>
    <row r="6769" spans="5:20" x14ac:dyDescent="0.25"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</row>
    <row r="6770" spans="5:20" x14ac:dyDescent="0.25"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</row>
    <row r="6771" spans="5:20" x14ac:dyDescent="0.25"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</row>
    <row r="6772" spans="5:20" x14ac:dyDescent="0.25"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</row>
    <row r="6773" spans="5:20" x14ac:dyDescent="0.25"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</row>
    <row r="6774" spans="5:20" x14ac:dyDescent="0.25"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</row>
    <row r="6775" spans="5:20" x14ac:dyDescent="0.25"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</row>
    <row r="6776" spans="5:20" x14ac:dyDescent="0.25"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</row>
    <row r="6777" spans="5:20" x14ac:dyDescent="0.25"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</row>
    <row r="6778" spans="5:20" x14ac:dyDescent="0.25"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</row>
    <row r="6779" spans="5:20" x14ac:dyDescent="0.25"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</row>
    <row r="6780" spans="5:20" x14ac:dyDescent="0.25"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</row>
    <row r="6781" spans="5:20" x14ac:dyDescent="0.25"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</row>
    <row r="6782" spans="5:20" x14ac:dyDescent="0.25"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</row>
    <row r="6783" spans="5:20" x14ac:dyDescent="0.25"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</row>
    <row r="6784" spans="5:20" x14ac:dyDescent="0.25"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</row>
    <row r="6785" spans="5:20" x14ac:dyDescent="0.25"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</row>
    <row r="6786" spans="5:20" x14ac:dyDescent="0.25"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</row>
    <row r="6787" spans="5:20" x14ac:dyDescent="0.25"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</row>
    <row r="6788" spans="5:20" x14ac:dyDescent="0.25"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</row>
    <row r="6789" spans="5:20" x14ac:dyDescent="0.25"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</row>
    <row r="6790" spans="5:20" x14ac:dyDescent="0.25"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</row>
    <row r="6791" spans="5:20" x14ac:dyDescent="0.25"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</row>
    <row r="6792" spans="5:20" x14ac:dyDescent="0.25"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</row>
    <row r="6793" spans="5:20" x14ac:dyDescent="0.25"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</row>
    <row r="6794" spans="5:20" x14ac:dyDescent="0.25"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</row>
    <row r="6795" spans="5:20" x14ac:dyDescent="0.25"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</row>
    <row r="6796" spans="5:20" x14ac:dyDescent="0.25"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</row>
    <row r="6797" spans="5:20" x14ac:dyDescent="0.25"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</row>
    <row r="6798" spans="5:20" x14ac:dyDescent="0.25"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</row>
    <row r="6799" spans="5:20" x14ac:dyDescent="0.25"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</row>
    <row r="6800" spans="5:20" x14ac:dyDescent="0.25"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</row>
    <row r="6801" spans="5:20" x14ac:dyDescent="0.25"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</row>
    <row r="6802" spans="5:20" x14ac:dyDescent="0.25"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</row>
    <row r="6803" spans="5:20" x14ac:dyDescent="0.25"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</row>
    <row r="6804" spans="5:20" x14ac:dyDescent="0.25"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</row>
    <row r="6805" spans="5:20" x14ac:dyDescent="0.25"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</row>
    <row r="6806" spans="5:20" x14ac:dyDescent="0.25"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</row>
    <row r="6807" spans="5:20" x14ac:dyDescent="0.25"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</row>
    <row r="6808" spans="5:20" x14ac:dyDescent="0.25"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</row>
    <row r="6809" spans="5:20" x14ac:dyDescent="0.25"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</row>
    <row r="6810" spans="5:20" x14ac:dyDescent="0.25"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</row>
    <row r="6811" spans="5:20" x14ac:dyDescent="0.25"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</row>
    <row r="6812" spans="5:20" x14ac:dyDescent="0.25"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</row>
    <row r="6813" spans="5:20" x14ac:dyDescent="0.25"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</row>
    <row r="6814" spans="5:20" x14ac:dyDescent="0.25"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</row>
    <row r="6815" spans="5:20" x14ac:dyDescent="0.25"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</row>
    <row r="6816" spans="5:20" x14ac:dyDescent="0.25"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</row>
    <row r="6817" spans="5:20" x14ac:dyDescent="0.25"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</row>
    <row r="6818" spans="5:20" x14ac:dyDescent="0.25"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</row>
    <row r="6819" spans="5:20" x14ac:dyDescent="0.25"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</row>
    <row r="6820" spans="5:20" x14ac:dyDescent="0.25"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</row>
    <row r="6821" spans="5:20" x14ac:dyDescent="0.25"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</row>
    <row r="6822" spans="5:20" x14ac:dyDescent="0.25"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</row>
    <row r="6823" spans="5:20" x14ac:dyDescent="0.25"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</row>
    <row r="6824" spans="5:20" x14ac:dyDescent="0.25"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</row>
    <row r="6825" spans="5:20" x14ac:dyDescent="0.25"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</row>
    <row r="6826" spans="5:20" x14ac:dyDescent="0.25"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</row>
    <row r="6827" spans="5:20" x14ac:dyDescent="0.25"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</row>
    <row r="6828" spans="5:20" x14ac:dyDescent="0.25"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</row>
    <row r="6829" spans="5:20" x14ac:dyDescent="0.25"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</row>
    <row r="6830" spans="5:20" x14ac:dyDescent="0.25"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</row>
    <row r="6831" spans="5:20" x14ac:dyDescent="0.25"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</row>
    <row r="6832" spans="5:20" x14ac:dyDescent="0.25"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</row>
    <row r="6833" spans="5:20" x14ac:dyDescent="0.25"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</row>
    <row r="6834" spans="5:20" x14ac:dyDescent="0.25"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</row>
    <row r="6835" spans="5:20" x14ac:dyDescent="0.25"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</row>
    <row r="6836" spans="5:20" x14ac:dyDescent="0.25"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</row>
    <row r="6837" spans="5:20" x14ac:dyDescent="0.25"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</row>
    <row r="6838" spans="5:20" x14ac:dyDescent="0.25"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</row>
    <row r="6839" spans="5:20" x14ac:dyDescent="0.25"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</row>
    <row r="6840" spans="5:20" x14ac:dyDescent="0.25"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</row>
    <row r="6841" spans="5:20" x14ac:dyDescent="0.25"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</row>
    <row r="6842" spans="5:20" x14ac:dyDescent="0.25"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</row>
    <row r="6843" spans="5:20" x14ac:dyDescent="0.25"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</row>
    <row r="6844" spans="5:20" x14ac:dyDescent="0.25"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</row>
    <row r="6845" spans="5:20" x14ac:dyDescent="0.25"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</row>
    <row r="6846" spans="5:20" x14ac:dyDescent="0.25"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</row>
    <row r="6847" spans="5:20" x14ac:dyDescent="0.25"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</row>
    <row r="6848" spans="5:20" x14ac:dyDescent="0.25"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</row>
    <row r="6849" spans="5:20" x14ac:dyDescent="0.25"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</row>
    <row r="6850" spans="5:20" x14ac:dyDescent="0.25"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</row>
    <row r="6851" spans="5:20" x14ac:dyDescent="0.25"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</row>
    <row r="6852" spans="5:20" x14ac:dyDescent="0.25"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</row>
    <row r="6853" spans="5:20" x14ac:dyDescent="0.25"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</row>
    <row r="6854" spans="5:20" x14ac:dyDescent="0.25"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</row>
    <row r="6855" spans="5:20" x14ac:dyDescent="0.25"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</row>
    <row r="6856" spans="5:20" x14ac:dyDescent="0.25"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</row>
    <row r="6857" spans="5:20" x14ac:dyDescent="0.25"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</row>
    <row r="6858" spans="5:20" x14ac:dyDescent="0.25"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</row>
    <row r="6859" spans="5:20" x14ac:dyDescent="0.25"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</row>
    <row r="6860" spans="5:20" x14ac:dyDescent="0.25"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</row>
    <row r="6861" spans="5:20" x14ac:dyDescent="0.25"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</row>
    <row r="6862" spans="5:20" x14ac:dyDescent="0.25"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</row>
    <row r="6863" spans="5:20" x14ac:dyDescent="0.25"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</row>
    <row r="6864" spans="5:20" x14ac:dyDescent="0.25"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</row>
    <row r="6865" spans="5:20" x14ac:dyDescent="0.25"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</row>
    <row r="6866" spans="5:20" x14ac:dyDescent="0.25"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</row>
    <row r="6867" spans="5:20" x14ac:dyDescent="0.25"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</row>
    <row r="6868" spans="5:20" x14ac:dyDescent="0.25"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</row>
    <row r="6869" spans="5:20" x14ac:dyDescent="0.25"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</row>
    <row r="6870" spans="5:20" x14ac:dyDescent="0.25"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</row>
    <row r="6871" spans="5:20" x14ac:dyDescent="0.25"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</row>
    <row r="6872" spans="5:20" x14ac:dyDescent="0.25"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</row>
    <row r="6873" spans="5:20" x14ac:dyDescent="0.25"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</row>
    <row r="6874" spans="5:20" x14ac:dyDescent="0.25"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</row>
    <row r="6875" spans="5:20" x14ac:dyDescent="0.25"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</row>
    <row r="6876" spans="5:20" x14ac:dyDescent="0.25"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</row>
    <row r="6877" spans="5:20" x14ac:dyDescent="0.25"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</row>
    <row r="6878" spans="5:20" x14ac:dyDescent="0.25"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</row>
    <row r="6879" spans="5:20" x14ac:dyDescent="0.25"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</row>
    <row r="6880" spans="5:20" x14ac:dyDescent="0.25"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</row>
    <row r="6881" spans="5:20" x14ac:dyDescent="0.25"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</row>
    <row r="6882" spans="5:20" x14ac:dyDescent="0.25"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</row>
    <row r="6883" spans="5:20" x14ac:dyDescent="0.25"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</row>
    <row r="6884" spans="5:20" x14ac:dyDescent="0.25"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</row>
    <row r="6885" spans="5:20" x14ac:dyDescent="0.25"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</row>
    <row r="6886" spans="5:20" x14ac:dyDescent="0.25"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</row>
    <row r="6887" spans="5:20" x14ac:dyDescent="0.25"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</row>
    <row r="6888" spans="5:20" x14ac:dyDescent="0.25"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</row>
    <row r="6889" spans="5:20" x14ac:dyDescent="0.25"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</row>
    <row r="6890" spans="5:20" x14ac:dyDescent="0.25"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</row>
    <row r="6891" spans="5:20" x14ac:dyDescent="0.25"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</row>
    <row r="6892" spans="5:20" x14ac:dyDescent="0.25"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</row>
    <row r="6893" spans="5:20" x14ac:dyDescent="0.25"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</row>
    <row r="6894" spans="5:20" x14ac:dyDescent="0.25"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</row>
    <row r="6895" spans="5:20" x14ac:dyDescent="0.25"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</row>
    <row r="6896" spans="5:20" x14ac:dyDescent="0.25"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</row>
    <row r="6897" spans="5:20" x14ac:dyDescent="0.25"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</row>
    <row r="6898" spans="5:20" x14ac:dyDescent="0.25"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</row>
    <row r="6899" spans="5:20" x14ac:dyDescent="0.25"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</row>
    <row r="6900" spans="5:20" x14ac:dyDescent="0.25"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</row>
    <row r="6901" spans="5:20" x14ac:dyDescent="0.25"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</row>
    <row r="6902" spans="5:20" x14ac:dyDescent="0.25"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</row>
    <row r="6903" spans="5:20" x14ac:dyDescent="0.25"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</row>
    <row r="6904" spans="5:20" x14ac:dyDescent="0.25"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</row>
    <row r="6905" spans="5:20" x14ac:dyDescent="0.25"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</row>
    <row r="6906" spans="5:20" x14ac:dyDescent="0.25"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</row>
    <row r="6907" spans="5:20" x14ac:dyDescent="0.25"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</row>
    <row r="6908" spans="5:20" x14ac:dyDescent="0.25"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</row>
    <row r="6909" spans="5:20" x14ac:dyDescent="0.25"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</row>
    <row r="6910" spans="5:20" x14ac:dyDescent="0.25"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</row>
    <row r="6911" spans="5:20" x14ac:dyDescent="0.25"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</row>
    <row r="6912" spans="5:20" x14ac:dyDescent="0.25"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</row>
    <row r="6913" spans="5:20" x14ac:dyDescent="0.25"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</row>
    <row r="6914" spans="5:20" x14ac:dyDescent="0.25"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</row>
    <row r="6915" spans="5:20" x14ac:dyDescent="0.25"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</row>
    <row r="6916" spans="5:20" x14ac:dyDescent="0.25"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</row>
    <row r="6917" spans="5:20" x14ac:dyDescent="0.25"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</row>
    <row r="6918" spans="5:20" x14ac:dyDescent="0.25"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</row>
    <row r="6919" spans="5:20" x14ac:dyDescent="0.25"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</row>
    <row r="6920" spans="5:20" x14ac:dyDescent="0.25"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</row>
    <row r="6921" spans="5:20" x14ac:dyDescent="0.25"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</row>
    <row r="6922" spans="5:20" x14ac:dyDescent="0.25"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</row>
    <row r="6923" spans="5:20" x14ac:dyDescent="0.25"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</row>
    <row r="6924" spans="5:20" x14ac:dyDescent="0.25"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</row>
    <row r="6925" spans="5:20" x14ac:dyDescent="0.25"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</row>
    <row r="6926" spans="5:20" x14ac:dyDescent="0.25"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</row>
    <row r="6927" spans="5:20" x14ac:dyDescent="0.25"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</row>
    <row r="6928" spans="5:20" x14ac:dyDescent="0.25"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</row>
    <row r="6929" spans="5:20" x14ac:dyDescent="0.25"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</row>
    <row r="6930" spans="5:20" x14ac:dyDescent="0.25"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</row>
    <row r="6931" spans="5:20" x14ac:dyDescent="0.25"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</row>
    <row r="6932" spans="5:20" x14ac:dyDescent="0.25"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</row>
    <row r="6933" spans="5:20" x14ac:dyDescent="0.25"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</row>
    <row r="6934" spans="5:20" x14ac:dyDescent="0.25"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</row>
    <row r="6935" spans="5:20" x14ac:dyDescent="0.25"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</row>
    <row r="6936" spans="5:20" x14ac:dyDescent="0.25"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</row>
    <row r="6937" spans="5:20" x14ac:dyDescent="0.25"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</row>
    <row r="6938" spans="5:20" x14ac:dyDescent="0.25"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</row>
    <row r="6939" spans="5:20" x14ac:dyDescent="0.25"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</row>
    <row r="6940" spans="5:20" x14ac:dyDescent="0.25"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</row>
    <row r="6941" spans="5:20" x14ac:dyDescent="0.25"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</row>
    <row r="6942" spans="5:20" x14ac:dyDescent="0.25"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</row>
    <row r="6943" spans="5:20" x14ac:dyDescent="0.25"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</row>
    <row r="6944" spans="5:20" x14ac:dyDescent="0.25"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</row>
    <row r="6945" spans="5:20" x14ac:dyDescent="0.25"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</row>
    <row r="6946" spans="5:20" x14ac:dyDescent="0.25"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</row>
    <row r="6947" spans="5:20" x14ac:dyDescent="0.25"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</row>
    <row r="6948" spans="5:20" x14ac:dyDescent="0.25"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</row>
    <row r="6949" spans="5:20" x14ac:dyDescent="0.25"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</row>
    <row r="6950" spans="5:20" x14ac:dyDescent="0.25"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</row>
    <row r="6951" spans="5:20" x14ac:dyDescent="0.25"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</row>
    <row r="6952" spans="5:20" x14ac:dyDescent="0.25"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</row>
    <row r="6953" spans="5:20" x14ac:dyDescent="0.25"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</row>
    <row r="6954" spans="5:20" x14ac:dyDescent="0.25"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</row>
    <row r="6955" spans="5:20" x14ac:dyDescent="0.25"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</row>
    <row r="6956" spans="5:20" x14ac:dyDescent="0.25"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</row>
    <row r="6957" spans="5:20" x14ac:dyDescent="0.25"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</row>
    <row r="6958" spans="5:20" x14ac:dyDescent="0.25"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</row>
    <row r="6959" spans="5:20" x14ac:dyDescent="0.25"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</row>
    <row r="6960" spans="5:20" x14ac:dyDescent="0.25"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</row>
    <row r="6961" spans="5:20" x14ac:dyDescent="0.25"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</row>
    <row r="6962" spans="5:20" x14ac:dyDescent="0.25"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</row>
    <row r="6963" spans="5:20" x14ac:dyDescent="0.25"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</row>
    <row r="6964" spans="5:20" x14ac:dyDescent="0.25"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</row>
    <row r="6965" spans="5:20" x14ac:dyDescent="0.25"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</row>
    <row r="6966" spans="5:20" x14ac:dyDescent="0.25"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</row>
    <row r="6967" spans="5:20" x14ac:dyDescent="0.25"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</row>
    <row r="6968" spans="5:20" x14ac:dyDescent="0.25"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</row>
    <row r="6969" spans="5:20" x14ac:dyDescent="0.25"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</row>
    <row r="6970" spans="5:20" x14ac:dyDescent="0.25"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</row>
    <row r="6971" spans="5:20" x14ac:dyDescent="0.25"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</row>
    <row r="6972" spans="5:20" x14ac:dyDescent="0.25"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</row>
    <row r="6973" spans="5:20" x14ac:dyDescent="0.25"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</row>
    <row r="6974" spans="5:20" x14ac:dyDescent="0.25"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</row>
    <row r="6975" spans="5:20" x14ac:dyDescent="0.25"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</row>
    <row r="6976" spans="5:20" x14ac:dyDescent="0.25"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</row>
    <row r="6977" spans="5:20" x14ac:dyDescent="0.25"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</row>
    <row r="6978" spans="5:20" x14ac:dyDescent="0.25"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</row>
    <row r="6979" spans="5:20" x14ac:dyDescent="0.25"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</row>
    <row r="6980" spans="5:20" x14ac:dyDescent="0.25"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</row>
    <row r="6981" spans="5:20" x14ac:dyDescent="0.25"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</row>
    <row r="6982" spans="5:20" x14ac:dyDescent="0.25"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</row>
    <row r="6983" spans="5:20" x14ac:dyDescent="0.25"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</row>
    <row r="6984" spans="5:20" x14ac:dyDescent="0.25"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</row>
    <row r="6985" spans="5:20" x14ac:dyDescent="0.25"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</row>
    <row r="6986" spans="5:20" x14ac:dyDescent="0.25"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</row>
    <row r="6987" spans="5:20" x14ac:dyDescent="0.25"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</row>
    <row r="6988" spans="5:20" x14ac:dyDescent="0.25"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</row>
    <row r="6989" spans="5:20" x14ac:dyDescent="0.25"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</row>
    <row r="6990" spans="5:20" x14ac:dyDescent="0.25"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</row>
    <row r="6991" spans="5:20" x14ac:dyDescent="0.25"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</row>
    <row r="6992" spans="5:20" x14ac:dyDescent="0.25"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</row>
    <row r="6993" spans="5:20" x14ac:dyDescent="0.25"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</row>
    <row r="6994" spans="5:20" x14ac:dyDescent="0.25"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</row>
    <row r="6995" spans="5:20" x14ac:dyDescent="0.25"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</row>
    <row r="6996" spans="5:20" x14ac:dyDescent="0.25"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</row>
    <row r="6997" spans="5:20" x14ac:dyDescent="0.25"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</row>
    <row r="6998" spans="5:20" x14ac:dyDescent="0.25"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</row>
    <row r="6999" spans="5:20" x14ac:dyDescent="0.25"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</row>
    <row r="7000" spans="5:20" x14ac:dyDescent="0.25"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</row>
    <row r="7001" spans="5:20" x14ac:dyDescent="0.25"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</row>
    <row r="7002" spans="5:20" x14ac:dyDescent="0.25"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</row>
    <row r="7003" spans="5:20" x14ac:dyDescent="0.25"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</row>
    <row r="7004" spans="5:20" x14ac:dyDescent="0.25"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</row>
    <row r="7005" spans="5:20" x14ac:dyDescent="0.25"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</row>
    <row r="7006" spans="5:20" x14ac:dyDescent="0.25"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</row>
    <row r="7007" spans="5:20" x14ac:dyDescent="0.25"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</row>
    <row r="7008" spans="5:20" x14ac:dyDescent="0.25"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</row>
    <row r="7009" spans="5:20" x14ac:dyDescent="0.25"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</row>
    <row r="7010" spans="5:20" x14ac:dyDescent="0.25"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</row>
    <row r="7011" spans="5:20" x14ac:dyDescent="0.25"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</row>
    <row r="7012" spans="5:20" x14ac:dyDescent="0.25"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</row>
    <row r="7013" spans="5:20" x14ac:dyDescent="0.25"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</row>
    <row r="7014" spans="5:20" x14ac:dyDescent="0.25"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</row>
    <row r="7015" spans="5:20" x14ac:dyDescent="0.25"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</row>
    <row r="7016" spans="5:20" x14ac:dyDescent="0.25"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</row>
    <row r="7017" spans="5:20" x14ac:dyDescent="0.25"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</row>
    <row r="7018" spans="5:20" x14ac:dyDescent="0.25"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</row>
    <row r="7019" spans="5:20" x14ac:dyDescent="0.25"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</row>
    <row r="7020" spans="5:20" x14ac:dyDescent="0.25"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</row>
    <row r="7021" spans="5:20" x14ac:dyDescent="0.25"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</row>
    <row r="7022" spans="5:20" x14ac:dyDescent="0.25"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</row>
    <row r="7023" spans="5:20" x14ac:dyDescent="0.25"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</row>
    <row r="7024" spans="5:20" x14ac:dyDescent="0.25"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</row>
    <row r="7025" spans="5:20" x14ac:dyDescent="0.25"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</row>
    <row r="7026" spans="5:20" x14ac:dyDescent="0.25"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</row>
    <row r="7027" spans="5:20" x14ac:dyDescent="0.25"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</row>
    <row r="7028" spans="5:20" x14ac:dyDescent="0.25"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</row>
    <row r="7029" spans="5:20" x14ac:dyDescent="0.25"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</row>
    <row r="7030" spans="5:20" x14ac:dyDescent="0.25"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</row>
    <row r="7031" spans="5:20" x14ac:dyDescent="0.25"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</row>
    <row r="7032" spans="5:20" x14ac:dyDescent="0.25"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</row>
    <row r="7033" spans="5:20" x14ac:dyDescent="0.25"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</row>
    <row r="7034" spans="5:20" x14ac:dyDescent="0.25"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</row>
    <row r="7035" spans="5:20" x14ac:dyDescent="0.25"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</row>
    <row r="7036" spans="5:20" x14ac:dyDescent="0.25"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</row>
    <row r="7037" spans="5:20" x14ac:dyDescent="0.25"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</row>
    <row r="7038" spans="5:20" x14ac:dyDescent="0.25"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</row>
    <row r="7039" spans="5:20" x14ac:dyDescent="0.25"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</row>
    <row r="7040" spans="5:20" x14ac:dyDescent="0.25"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</row>
    <row r="7041" spans="5:20" x14ac:dyDescent="0.25"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</row>
    <row r="7042" spans="5:20" x14ac:dyDescent="0.25"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</row>
    <row r="7043" spans="5:20" x14ac:dyDescent="0.25"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</row>
    <row r="7044" spans="5:20" x14ac:dyDescent="0.25"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</row>
    <row r="7045" spans="5:20" x14ac:dyDescent="0.25"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</row>
    <row r="7046" spans="5:20" x14ac:dyDescent="0.25"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</row>
    <row r="7047" spans="5:20" x14ac:dyDescent="0.25"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</row>
    <row r="7048" spans="5:20" x14ac:dyDescent="0.25"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</row>
    <row r="7049" spans="5:20" x14ac:dyDescent="0.25"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</row>
    <row r="7050" spans="5:20" x14ac:dyDescent="0.25"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</row>
    <row r="7051" spans="5:20" x14ac:dyDescent="0.25"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</row>
    <row r="7052" spans="5:20" x14ac:dyDescent="0.25"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</row>
    <row r="7053" spans="5:20" x14ac:dyDescent="0.25"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</row>
    <row r="7054" spans="5:20" x14ac:dyDescent="0.25"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</row>
    <row r="7055" spans="5:20" x14ac:dyDescent="0.25"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</row>
    <row r="7056" spans="5:20" x14ac:dyDescent="0.25"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</row>
    <row r="7057" spans="5:20" x14ac:dyDescent="0.25"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</row>
    <row r="7058" spans="5:20" x14ac:dyDescent="0.25"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</row>
    <row r="7059" spans="5:20" x14ac:dyDescent="0.25"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</row>
    <row r="7060" spans="5:20" x14ac:dyDescent="0.25"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</row>
    <row r="7061" spans="5:20" x14ac:dyDescent="0.25"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</row>
    <row r="7062" spans="5:20" x14ac:dyDescent="0.25"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</row>
    <row r="7063" spans="5:20" x14ac:dyDescent="0.25"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</row>
    <row r="7064" spans="5:20" x14ac:dyDescent="0.25"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</row>
    <row r="7065" spans="5:20" x14ac:dyDescent="0.25"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</row>
    <row r="7066" spans="5:20" x14ac:dyDescent="0.25"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</row>
    <row r="7067" spans="5:20" x14ac:dyDescent="0.25"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</row>
    <row r="7068" spans="5:20" x14ac:dyDescent="0.25"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</row>
    <row r="7069" spans="5:20" x14ac:dyDescent="0.25"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</row>
    <row r="7070" spans="5:20" x14ac:dyDescent="0.25"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</row>
    <row r="7071" spans="5:20" x14ac:dyDescent="0.25"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</row>
    <row r="7072" spans="5:20" x14ac:dyDescent="0.25"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</row>
    <row r="7073" spans="5:20" x14ac:dyDescent="0.25"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</row>
    <row r="7074" spans="5:20" x14ac:dyDescent="0.25"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</row>
    <row r="7075" spans="5:20" x14ac:dyDescent="0.25"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</row>
    <row r="7076" spans="5:20" x14ac:dyDescent="0.25"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</row>
    <row r="7077" spans="5:20" x14ac:dyDescent="0.25"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</row>
    <row r="7078" spans="5:20" x14ac:dyDescent="0.25"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</row>
    <row r="7079" spans="5:20" x14ac:dyDescent="0.25"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</row>
    <row r="7080" spans="5:20" x14ac:dyDescent="0.25"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</row>
    <row r="7081" spans="5:20" x14ac:dyDescent="0.25"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</row>
    <row r="7082" spans="5:20" x14ac:dyDescent="0.25"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</row>
    <row r="7083" spans="5:20" x14ac:dyDescent="0.25"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</row>
    <row r="7084" spans="5:20" x14ac:dyDescent="0.25"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</row>
    <row r="7085" spans="5:20" x14ac:dyDescent="0.25"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</row>
    <row r="7086" spans="5:20" x14ac:dyDescent="0.25"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</row>
    <row r="7087" spans="5:20" x14ac:dyDescent="0.25"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</row>
    <row r="7088" spans="5:20" x14ac:dyDescent="0.25"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</row>
    <row r="7089" spans="5:20" x14ac:dyDescent="0.25"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</row>
    <row r="7090" spans="5:20" x14ac:dyDescent="0.25"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</row>
    <row r="7091" spans="5:20" x14ac:dyDescent="0.25"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</row>
    <row r="7092" spans="5:20" x14ac:dyDescent="0.25"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</row>
    <row r="7093" spans="5:20" x14ac:dyDescent="0.25"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</row>
    <row r="7094" spans="5:20" x14ac:dyDescent="0.25"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</row>
    <row r="7095" spans="5:20" x14ac:dyDescent="0.25"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</row>
    <row r="7096" spans="5:20" x14ac:dyDescent="0.25"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</row>
    <row r="7097" spans="5:20" x14ac:dyDescent="0.25"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</row>
    <row r="7098" spans="5:20" x14ac:dyDescent="0.25"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</row>
    <row r="7099" spans="5:20" x14ac:dyDescent="0.25"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</row>
    <row r="7100" spans="5:20" x14ac:dyDescent="0.25"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</row>
    <row r="7101" spans="5:20" x14ac:dyDescent="0.25"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</row>
    <row r="7102" spans="5:20" x14ac:dyDescent="0.25"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</row>
    <row r="7103" spans="5:20" x14ac:dyDescent="0.25"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</row>
    <row r="7104" spans="5:20" x14ac:dyDescent="0.25"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</row>
    <row r="7105" spans="5:20" x14ac:dyDescent="0.25"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</row>
    <row r="7106" spans="5:20" x14ac:dyDescent="0.25"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</row>
    <row r="7107" spans="5:20" x14ac:dyDescent="0.25"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</row>
    <row r="7108" spans="5:20" x14ac:dyDescent="0.25"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</row>
    <row r="7109" spans="5:20" x14ac:dyDescent="0.25"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</row>
    <row r="7110" spans="5:20" x14ac:dyDescent="0.25"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</row>
    <row r="7111" spans="5:20" x14ac:dyDescent="0.25"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</row>
    <row r="7112" spans="5:20" x14ac:dyDescent="0.25"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</row>
    <row r="7113" spans="5:20" x14ac:dyDescent="0.25"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</row>
    <row r="7114" spans="5:20" x14ac:dyDescent="0.25"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</row>
    <row r="7115" spans="5:20" x14ac:dyDescent="0.25"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</row>
    <row r="7116" spans="5:20" x14ac:dyDescent="0.25"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</row>
    <row r="7117" spans="5:20" x14ac:dyDescent="0.25"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</row>
    <row r="7118" spans="5:20" x14ac:dyDescent="0.25"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</row>
    <row r="7119" spans="5:20" x14ac:dyDescent="0.25"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</row>
    <row r="7120" spans="5:20" x14ac:dyDescent="0.25"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</row>
    <row r="7121" spans="5:20" x14ac:dyDescent="0.25"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</row>
    <row r="7122" spans="5:20" x14ac:dyDescent="0.25"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</row>
    <row r="7123" spans="5:20" x14ac:dyDescent="0.25"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</row>
    <row r="7124" spans="5:20" x14ac:dyDescent="0.25"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</row>
    <row r="7125" spans="5:20" x14ac:dyDescent="0.25"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</row>
    <row r="7126" spans="5:20" x14ac:dyDescent="0.25"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</row>
    <row r="7127" spans="5:20" x14ac:dyDescent="0.25"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</row>
    <row r="7128" spans="5:20" x14ac:dyDescent="0.25"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</row>
    <row r="7129" spans="5:20" x14ac:dyDescent="0.25"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</row>
    <row r="7130" spans="5:20" x14ac:dyDescent="0.25"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</row>
    <row r="7131" spans="5:20" x14ac:dyDescent="0.25"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</row>
    <row r="7132" spans="5:20" x14ac:dyDescent="0.25"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</row>
    <row r="7133" spans="5:20" x14ac:dyDescent="0.25"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</row>
    <row r="7134" spans="5:20" x14ac:dyDescent="0.25"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</row>
    <row r="7135" spans="5:20" x14ac:dyDescent="0.25"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</row>
    <row r="7136" spans="5:20" x14ac:dyDescent="0.25"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</row>
    <row r="7137" spans="5:20" x14ac:dyDescent="0.25"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</row>
    <row r="7138" spans="5:20" x14ac:dyDescent="0.25"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</row>
    <row r="7139" spans="5:20" x14ac:dyDescent="0.25"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</row>
    <row r="7140" spans="5:20" x14ac:dyDescent="0.25"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</row>
    <row r="7141" spans="5:20" x14ac:dyDescent="0.25"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</row>
    <row r="7142" spans="5:20" x14ac:dyDescent="0.25"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</row>
    <row r="7143" spans="5:20" x14ac:dyDescent="0.25"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</row>
    <row r="7144" spans="5:20" x14ac:dyDescent="0.25"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</row>
    <row r="7145" spans="5:20" x14ac:dyDescent="0.25"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</row>
    <row r="7146" spans="5:20" x14ac:dyDescent="0.25"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</row>
    <row r="7147" spans="5:20" x14ac:dyDescent="0.25"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</row>
    <row r="7148" spans="5:20" x14ac:dyDescent="0.25"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</row>
    <row r="7149" spans="5:20" x14ac:dyDescent="0.25"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</row>
    <row r="7150" spans="5:20" x14ac:dyDescent="0.25"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</row>
    <row r="7151" spans="5:20" x14ac:dyDescent="0.25"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</row>
    <row r="7152" spans="5:20" x14ac:dyDescent="0.25"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</row>
    <row r="7153" spans="5:20" x14ac:dyDescent="0.25"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</row>
    <row r="7154" spans="5:20" x14ac:dyDescent="0.25"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</row>
    <row r="7155" spans="5:20" x14ac:dyDescent="0.25"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</row>
    <row r="7156" spans="5:20" x14ac:dyDescent="0.25"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</row>
    <row r="7157" spans="5:20" x14ac:dyDescent="0.25"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</row>
    <row r="7158" spans="5:20" x14ac:dyDescent="0.25"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</row>
    <row r="7159" spans="5:20" x14ac:dyDescent="0.25"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</row>
    <row r="7160" spans="5:20" x14ac:dyDescent="0.25"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</row>
    <row r="7161" spans="5:20" x14ac:dyDescent="0.25"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</row>
    <row r="7162" spans="5:20" x14ac:dyDescent="0.25"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</row>
    <row r="7163" spans="5:20" x14ac:dyDescent="0.25"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</row>
    <row r="7164" spans="5:20" x14ac:dyDescent="0.25"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</row>
    <row r="7165" spans="5:20" x14ac:dyDescent="0.25"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</row>
    <row r="7166" spans="5:20" x14ac:dyDescent="0.25"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</row>
    <row r="7167" spans="5:20" x14ac:dyDescent="0.25"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</row>
    <row r="7168" spans="5:20" x14ac:dyDescent="0.25"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</row>
    <row r="7169" spans="5:20" x14ac:dyDescent="0.25"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</row>
    <row r="7170" spans="5:20" x14ac:dyDescent="0.25"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</row>
    <row r="7171" spans="5:20" x14ac:dyDescent="0.25"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</row>
    <row r="7172" spans="5:20" x14ac:dyDescent="0.25"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</row>
    <row r="7173" spans="5:20" x14ac:dyDescent="0.25"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</row>
    <row r="7174" spans="5:20" x14ac:dyDescent="0.25"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</row>
    <row r="7175" spans="5:20" x14ac:dyDescent="0.25"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</row>
    <row r="7176" spans="5:20" x14ac:dyDescent="0.25"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</row>
    <row r="7177" spans="5:20" x14ac:dyDescent="0.25"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</row>
    <row r="7178" spans="5:20" x14ac:dyDescent="0.25"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</row>
    <row r="7179" spans="5:20" x14ac:dyDescent="0.25"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</row>
    <row r="7180" spans="5:20" x14ac:dyDescent="0.25"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</row>
    <row r="7181" spans="5:20" x14ac:dyDescent="0.25"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</row>
    <row r="7182" spans="5:20" x14ac:dyDescent="0.25"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</row>
    <row r="7183" spans="5:20" x14ac:dyDescent="0.25"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</row>
    <row r="7184" spans="5:20" x14ac:dyDescent="0.25"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</row>
    <row r="7185" spans="5:20" x14ac:dyDescent="0.25"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</row>
    <row r="7186" spans="5:20" x14ac:dyDescent="0.25"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</row>
    <row r="7187" spans="5:20" x14ac:dyDescent="0.25"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</row>
    <row r="7188" spans="5:20" x14ac:dyDescent="0.25"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</row>
    <row r="7189" spans="5:20" x14ac:dyDescent="0.25"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</row>
    <row r="7190" spans="5:20" x14ac:dyDescent="0.25"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</row>
    <row r="7191" spans="5:20" x14ac:dyDescent="0.25"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</row>
    <row r="7192" spans="5:20" x14ac:dyDescent="0.25"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</row>
    <row r="7193" spans="5:20" x14ac:dyDescent="0.25"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</row>
    <row r="7194" spans="5:20" x14ac:dyDescent="0.25"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</row>
    <row r="7195" spans="5:20" x14ac:dyDescent="0.25"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</row>
    <row r="7196" spans="5:20" x14ac:dyDescent="0.25"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</row>
    <row r="7197" spans="5:20" x14ac:dyDescent="0.25"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</row>
    <row r="7198" spans="5:20" x14ac:dyDescent="0.25"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</row>
    <row r="7199" spans="5:20" x14ac:dyDescent="0.25"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</row>
    <row r="7200" spans="5:20" x14ac:dyDescent="0.25"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</row>
    <row r="7201" spans="5:20" x14ac:dyDescent="0.25"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</row>
    <row r="7202" spans="5:20" x14ac:dyDescent="0.25"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</row>
    <row r="7203" spans="5:20" x14ac:dyDescent="0.25"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</row>
    <row r="7204" spans="5:20" x14ac:dyDescent="0.25"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</row>
    <row r="7205" spans="5:20" x14ac:dyDescent="0.25"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</row>
    <row r="7206" spans="5:20" x14ac:dyDescent="0.25"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</row>
    <row r="7207" spans="5:20" x14ac:dyDescent="0.25"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</row>
    <row r="7208" spans="5:20" x14ac:dyDescent="0.25"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</row>
    <row r="7209" spans="5:20" x14ac:dyDescent="0.25"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</row>
    <row r="7210" spans="5:20" x14ac:dyDescent="0.25"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</row>
    <row r="7211" spans="5:20" x14ac:dyDescent="0.25"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</row>
    <row r="7212" spans="5:20" x14ac:dyDescent="0.25"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</row>
    <row r="7213" spans="5:20" x14ac:dyDescent="0.25"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</row>
    <row r="7214" spans="5:20" x14ac:dyDescent="0.25"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</row>
    <row r="7215" spans="5:20" x14ac:dyDescent="0.25"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</row>
    <row r="7216" spans="5:20" x14ac:dyDescent="0.25"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</row>
    <row r="7217" spans="5:20" x14ac:dyDescent="0.25"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</row>
    <row r="7218" spans="5:20" x14ac:dyDescent="0.25"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</row>
    <row r="7219" spans="5:20" x14ac:dyDescent="0.25"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</row>
    <row r="7220" spans="5:20" x14ac:dyDescent="0.25"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</row>
    <row r="7221" spans="5:20" x14ac:dyDescent="0.25"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</row>
    <row r="7222" spans="5:20" x14ac:dyDescent="0.25"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</row>
    <row r="7223" spans="5:20" x14ac:dyDescent="0.25"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</row>
    <row r="7224" spans="5:20" x14ac:dyDescent="0.25"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</row>
    <row r="7225" spans="5:20" x14ac:dyDescent="0.25"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</row>
    <row r="7226" spans="5:20" x14ac:dyDescent="0.25"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</row>
    <row r="7227" spans="5:20" x14ac:dyDescent="0.25"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</row>
    <row r="7228" spans="5:20" x14ac:dyDescent="0.25"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</row>
    <row r="7229" spans="5:20" x14ac:dyDescent="0.25"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</row>
    <row r="7230" spans="5:20" x14ac:dyDescent="0.25"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</row>
    <row r="7231" spans="5:20" x14ac:dyDescent="0.25"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</row>
    <row r="7232" spans="5:20" x14ac:dyDescent="0.25"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</row>
    <row r="7233" spans="5:20" x14ac:dyDescent="0.25"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</row>
    <row r="7234" spans="5:20" x14ac:dyDescent="0.25"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</row>
    <row r="7235" spans="5:20" x14ac:dyDescent="0.25"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</row>
    <row r="7236" spans="5:20" x14ac:dyDescent="0.25"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</row>
    <row r="7237" spans="5:20" x14ac:dyDescent="0.25"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</row>
    <row r="7238" spans="5:20" x14ac:dyDescent="0.25"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</row>
    <row r="7239" spans="5:20" x14ac:dyDescent="0.25"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</row>
    <row r="7240" spans="5:20" x14ac:dyDescent="0.25"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</row>
    <row r="7241" spans="5:20" x14ac:dyDescent="0.25"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</row>
    <row r="7242" spans="5:20" x14ac:dyDescent="0.25"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</row>
    <row r="7243" spans="5:20" x14ac:dyDescent="0.25"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</row>
    <row r="7244" spans="5:20" x14ac:dyDescent="0.25"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</row>
    <row r="7245" spans="5:20" x14ac:dyDescent="0.25"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</row>
    <row r="7246" spans="5:20" x14ac:dyDescent="0.25"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</row>
    <row r="7247" spans="5:20" x14ac:dyDescent="0.25"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</row>
    <row r="7248" spans="5:20" x14ac:dyDescent="0.25"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</row>
    <row r="7249" spans="5:20" x14ac:dyDescent="0.25"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</row>
    <row r="7250" spans="5:20" x14ac:dyDescent="0.25"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</row>
    <row r="7251" spans="5:20" x14ac:dyDescent="0.25"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</row>
    <row r="7252" spans="5:20" x14ac:dyDescent="0.25"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</row>
    <row r="7253" spans="5:20" x14ac:dyDescent="0.25"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</row>
    <row r="7254" spans="5:20" x14ac:dyDescent="0.25"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</row>
    <row r="7255" spans="5:20" x14ac:dyDescent="0.25"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</row>
    <row r="7256" spans="5:20" x14ac:dyDescent="0.25"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</row>
    <row r="7257" spans="5:20" x14ac:dyDescent="0.25"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</row>
    <row r="7258" spans="5:20" x14ac:dyDescent="0.25"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</row>
    <row r="7259" spans="5:20" x14ac:dyDescent="0.25"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</row>
    <row r="7260" spans="5:20" x14ac:dyDescent="0.25"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</row>
    <row r="7261" spans="5:20" x14ac:dyDescent="0.25"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</row>
    <row r="7262" spans="5:20" x14ac:dyDescent="0.25"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</row>
    <row r="7263" spans="5:20" x14ac:dyDescent="0.25"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</row>
    <row r="7264" spans="5:20" x14ac:dyDescent="0.25"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</row>
    <row r="7265" spans="5:20" x14ac:dyDescent="0.25"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</row>
    <row r="7266" spans="5:20" x14ac:dyDescent="0.25"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</row>
    <row r="7267" spans="5:20" x14ac:dyDescent="0.25"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</row>
    <row r="7268" spans="5:20" x14ac:dyDescent="0.25"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</row>
    <row r="7269" spans="5:20" x14ac:dyDescent="0.25"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</row>
    <row r="7270" spans="5:20" x14ac:dyDescent="0.25"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</row>
    <row r="7271" spans="5:20" x14ac:dyDescent="0.25"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</row>
    <row r="7272" spans="5:20" x14ac:dyDescent="0.25"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</row>
    <row r="7273" spans="5:20" x14ac:dyDescent="0.25"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</row>
    <row r="7274" spans="5:20" x14ac:dyDescent="0.25"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</row>
    <row r="7275" spans="5:20" x14ac:dyDescent="0.25"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</row>
    <row r="7276" spans="5:20" x14ac:dyDescent="0.25"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</row>
    <row r="7277" spans="5:20" x14ac:dyDescent="0.25"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</row>
    <row r="7278" spans="5:20" x14ac:dyDescent="0.25"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</row>
    <row r="7279" spans="5:20" x14ac:dyDescent="0.25"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</row>
    <row r="7280" spans="5:20" x14ac:dyDescent="0.25"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</row>
    <row r="7281" spans="5:20" x14ac:dyDescent="0.25"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</row>
    <row r="7282" spans="5:20" x14ac:dyDescent="0.25"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</row>
    <row r="7283" spans="5:20" x14ac:dyDescent="0.25"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</row>
    <row r="7284" spans="5:20" x14ac:dyDescent="0.25"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</row>
    <row r="7285" spans="5:20" x14ac:dyDescent="0.25"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</row>
    <row r="7286" spans="5:20" x14ac:dyDescent="0.25"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</row>
    <row r="7287" spans="5:20" x14ac:dyDescent="0.25"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</row>
    <row r="7288" spans="5:20" x14ac:dyDescent="0.25"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</row>
    <row r="7289" spans="5:20" x14ac:dyDescent="0.25"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</row>
    <row r="7290" spans="5:20" x14ac:dyDescent="0.25"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</row>
    <row r="7291" spans="5:20" x14ac:dyDescent="0.25"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</row>
    <row r="7292" spans="5:20" x14ac:dyDescent="0.25"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</row>
    <row r="7293" spans="5:20" x14ac:dyDescent="0.25"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</row>
    <row r="7294" spans="5:20" x14ac:dyDescent="0.25"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</row>
    <row r="7295" spans="5:20" x14ac:dyDescent="0.25"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</row>
    <row r="7296" spans="5:20" x14ac:dyDescent="0.25"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</row>
    <row r="7297" spans="5:20" x14ac:dyDescent="0.25"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</row>
    <row r="7298" spans="5:20" x14ac:dyDescent="0.25"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</row>
    <row r="7299" spans="5:20" x14ac:dyDescent="0.25"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</row>
    <row r="7300" spans="5:20" x14ac:dyDescent="0.25"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</row>
    <row r="7301" spans="5:20" x14ac:dyDescent="0.25"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</row>
    <row r="7302" spans="5:20" x14ac:dyDescent="0.25"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</row>
    <row r="7303" spans="5:20" x14ac:dyDescent="0.25"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</row>
    <row r="7304" spans="5:20" x14ac:dyDescent="0.25"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</row>
    <row r="7305" spans="5:20" x14ac:dyDescent="0.25"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</row>
    <row r="7306" spans="5:20" x14ac:dyDescent="0.25"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</row>
    <row r="7307" spans="5:20" x14ac:dyDescent="0.25"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</row>
    <row r="7308" spans="5:20" x14ac:dyDescent="0.25"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</row>
    <row r="7309" spans="5:20" x14ac:dyDescent="0.25"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</row>
    <row r="7310" spans="5:20" x14ac:dyDescent="0.25"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</row>
    <row r="7311" spans="5:20" x14ac:dyDescent="0.25"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</row>
    <row r="7312" spans="5:20" x14ac:dyDescent="0.25"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</row>
    <row r="7313" spans="5:20" x14ac:dyDescent="0.25"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</row>
    <row r="7314" spans="5:20" x14ac:dyDescent="0.25"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</row>
    <row r="7315" spans="5:20" x14ac:dyDescent="0.25"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</row>
    <row r="7316" spans="5:20" x14ac:dyDescent="0.25"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</row>
    <row r="7317" spans="5:20" x14ac:dyDescent="0.25"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</row>
    <row r="7318" spans="5:20" x14ac:dyDescent="0.25"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</row>
    <row r="7319" spans="5:20" x14ac:dyDescent="0.25"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</row>
    <row r="7320" spans="5:20" x14ac:dyDescent="0.25"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</row>
    <row r="7321" spans="5:20" x14ac:dyDescent="0.25"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</row>
    <row r="7322" spans="5:20" x14ac:dyDescent="0.25"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</row>
    <row r="7323" spans="5:20" x14ac:dyDescent="0.25"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</row>
    <row r="7324" spans="5:20" x14ac:dyDescent="0.25"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</row>
    <row r="7325" spans="5:20" x14ac:dyDescent="0.25"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</row>
    <row r="7326" spans="5:20" x14ac:dyDescent="0.25"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</row>
    <row r="7327" spans="5:20" x14ac:dyDescent="0.25"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</row>
    <row r="7328" spans="5:20" x14ac:dyDescent="0.25"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</row>
    <row r="7329" spans="5:20" x14ac:dyDescent="0.25"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</row>
    <row r="7330" spans="5:20" x14ac:dyDescent="0.25"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</row>
    <row r="7331" spans="5:20" x14ac:dyDescent="0.25"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</row>
    <row r="7332" spans="5:20" x14ac:dyDescent="0.25"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</row>
    <row r="7333" spans="5:20" x14ac:dyDescent="0.25"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</row>
    <row r="7334" spans="5:20" x14ac:dyDescent="0.25"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</row>
    <row r="7335" spans="5:20" x14ac:dyDescent="0.25"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</row>
    <row r="7336" spans="5:20" x14ac:dyDescent="0.25"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</row>
    <row r="7337" spans="5:20" x14ac:dyDescent="0.25"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</row>
    <row r="7338" spans="5:20" x14ac:dyDescent="0.25"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</row>
    <row r="7339" spans="5:20" x14ac:dyDescent="0.25"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</row>
    <row r="7340" spans="5:20" x14ac:dyDescent="0.25"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</row>
    <row r="7341" spans="5:20" x14ac:dyDescent="0.25"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</row>
    <row r="7342" spans="5:20" x14ac:dyDescent="0.25"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</row>
    <row r="7343" spans="5:20" x14ac:dyDescent="0.25"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</row>
    <row r="7344" spans="5:20" x14ac:dyDescent="0.25"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</row>
    <row r="7345" spans="5:20" x14ac:dyDescent="0.25"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</row>
    <row r="7346" spans="5:20" x14ac:dyDescent="0.25"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</row>
    <row r="7347" spans="5:20" x14ac:dyDescent="0.25"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</row>
    <row r="7348" spans="5:20" x14ac:dyDescent="0.25"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</row>
    <row r="7349" spans="5:20" x14ac:dyDescent="0.25"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</row>
    <row r="7350" spans="5:20" x14ac:dyDescent="0.25"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</row>
    <row r="7351" spans="5:20" x14ac:dyDescent="0.25"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</row>
    <row r="7352" spans="5:20" x14ac:dyDescent="0.25"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</row>
    <row r="7353" spans="5:20" x14ac:dyDescent="0.25"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</row>
    <row r="7354" spans="5:20" x14ac:dyDescent="0.25"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</row>
    <row r="7355" spans="5:20" x14ac:dyDescent="0.25"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</row>
    <row r="7356" spans="5:20" x14ac:dyDescent="0.25"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</row>
    <row r="7357" spans="5:20" x14ac:dyDescent="0.25"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</row>
    <row r="7358" spans="5:20" x14ac:dyDescent="0.25"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</row>
    <row r="7359" spans="5:20" x14ac:dyDescent="0.25"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</row>
    <row r="7360" spans="5:20" x14ac:dyDescent="0.25"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</row>
    <row r="7361" spans="5:20" x14ac:dyDescent="0.25"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</row>
    <row r="7362" spans="5:20" x14ac:dyDescent="0.25"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</row>
    <row r="7363" spans="5:20" x14ac:dyDescent="0.25"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</row>
    <row r="7364" spans="5:20" x14ac:dyDescent="0.25"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</row>
    <row r="7365" spans="5:20" x14ac:dyDescent="0.25"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</row>
    <row r="7366" spans="5:20" x14ac:dyDescent="0.25"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</row>
    <row r="7367" spans="5:20" x14ac:dyDescent="0.25"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</row>
    <row r="7368" spans="5:20" x14ac:dyDescent="0.25"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</row>
    <row r="7369" spans="5:20" x14ac:dyDescent="0.25"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</row>
    <row r="7370" spans="5:20" x14ac:dyDescent="0.25"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</row>
    <row r="7371" spans="5:20" x14ac:dyDescent="0.25"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</row>
    <row r="7372" spans="5:20" x14ac:dyDescent="0.25"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</row>
    <row r="7373" spans="5:20" x14ac:dyDescent="0.25"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</row>
    <row r="7374" spans="5:20" x14ac:dyDescent="0.25"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</row>
    <row r="7375" spans="5:20" x14ac:dyDescent="0.25"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</row>
    <row r="7376" spans="5:20" x14ac:dyDescent="0.25"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</row>
    <row r="7377" spans="5:20" x14ac:dyDescent="0.25"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</row>
    <row r="7378" spans="5:20" x14ac:dyDescent="0.25"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</row>
    <row r="7379" spans="5:20" x14ac:dyDescent="0.25"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</row>
    <row r="7380" spans="5:20" x14ac:dyDescent="0.25"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</row>
    <row r="7381" spans="5:20" x14ac:dyDescent="0.25"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</row>
    <row r="7382" spans="5:20" x14ac:dyDescent="0.25"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</row>
    <row r="7383" spans="5:20" x14ac:dyDescent="0.25"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</row>
    <row r="7384" spans="5:20" x14ac:dyDescent="0.25"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</row>
    <row r="7385" spans="5:20" x14ac:dyDescent="0.25"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</row>
    <row r="7386" spans="5:20" x14ac:dyDescent="0.25"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</row>
    <row r="7387" spans="5:20" x14ac:dyDescent="0.25"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</row>
    <row r="7388" spans="5:20" x14ac:dyDescent="0.25"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</row>
    <row r="7389" spans="5:20" x14ac:dyDescent="0.25"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</row>
    <row r="7390" spans="5:20" x14ac:dyDescent="0.25"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</row>
    <row r="7391" spans="5:20" x14ac:dyDescent="0.25"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</row>
    <row r="7392" spans="5:20" x14ac:dyDescent="0.25"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</row>
    <row r="7393" spans="5:20" x14ac:dyDescent="0.25"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</row>
    <row r="7394" spans="5:20" x14ac:dyDescent="0.25"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</row>
    <row r="7395" spans="5:20" x14ac:dyDescent="0.25"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</row>
    <row r="7396" spans="5:20" x14ac:dyDescent="0.25"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</row>
    <row r="7397" spans="5:20" x14ac:dyDescent="0.25"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</row>
    <row r="7398" spans="5:20" x14ac:dyDescent="0.25"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</row>
    <row r="7399" spans="5:20" x14ac:dyDescent="0.25"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</row>
    <row r="7400" spans="5:20" x14ac:dyDescent="0.25"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</row>
    <row r="7401" spans="5:20" x14ac:dyDescent="0.25"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</row>
    <row r="7402" spans="5:20" x14ac:dyDescent="0.25"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</row>
    <row r="7403" spans="5:20" x14ac:dyDescent="0.25"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</row>
    <row r="7404" spans="5:20" x14ac:dyDescent="0.25"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</row>
    <row r="7405" spans="5:20" x14ac:dyDescent="0.25"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</row>
    <row r="7406" spans="5:20" x14ac:dyDescent="0.25"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</row>
    <row r="7407" spans="5:20" x14ac:dyDescent="0.25"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</row>
    <row r="7408" spans="5:20" x14ac:dyDescent="0.25"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</row>
    <row r="7409" spans="5:20" x14ac:dyDescent="0.25"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</row>
    <row r="7410" spans="5:20" x14ac:dyDescent="0.25"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</row>
    <row r="7411" spans="5:20" x14ac:dyDescent="0.25"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</row>
    <row r="7412" spans="5:20" x14ac:dyDescent="0.25"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</row>
    <row r="7413" spans="5:20" x14ac:dyDescent="0.25"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</row>
    <row r="7414" spans="5:20" x14ac:dyDescent="0.25"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</row>
    <row r="7415" spans="5:20" x14ac:dyDescent="0.25"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</row>
    <row r="7416" spans="5:20" x14ac:dyDescent="0.25"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</row>
    <row r="7417" spans="5:20" x14ac:dyDescent="0.25"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</row>
    <row r="7418" spans="5:20" x14ac:dyDescent="0.25"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</row>
    <row r="7419" spans="5:20" x14ac:dyDescent="0.25"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</row>
    <row r="7420" spans="5:20" x14ac:dyDescent="0.25"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</row>
    <row r="7421" spans="5:20" x14ac:dyDescent="0.25"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</row>
    <row r="7422" spans="5:20" x14ac:dyDescent="0.25"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</row>
    <row r="7423" spans="5:20" x14ac:dyDescent="0.25"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</row>
    <row r="7424" spans="5:20" x14ac:dyDescent="0.25"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</row>
    <row r="7425" spans="5:20" x14ac:dyDescent="0.25"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</row>
    <row r="7426" spans="5:20" x14ac:dyDescent="0.25"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</row>
    <row r="7427" spans="5:20" x14ac:dyDescent="0.25"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</row>
    <row r="7428" spans="5:20" x14ac:dyDescent="0.25"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</row>
    <row r="7429" spans="5:20" x14ac:dyDescent="0.25"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</row>
    <row r="7430" spans="5:20" x14ac:dyDescent="0.25"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</row>
    <row r="7431" spans="5:20" x14ac:dyDescent="0.25"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</row>
    <row r="7432" spans="5:20" x14ac:dyDescent="0.25"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</row>
    <row r="7433" spans="5:20" x14ac:dyDescent="0.25"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</row>
    <row r="7434" spans="5:20" x14ac:dyDescent="0.25"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</row>
    <row r="7435" spans="5:20" x14ac:dyDescent="0.25"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</row>
    <row r="7436" spans="5:20" x14ac:dyDescent="0.25"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</row>
    <row r="7437" spans="5:20" x14ac:dyDescent="0.25"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</row>
    <row r="7438" spans="5:20" x14ac:dyDescent="0.25"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</row>
    <row r="7439" spans="5:20" x14ac:dyDescent="0.25"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</row>
    <row r="7440" spans="5:20" x14ac:dyDescent="0.25"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</row>
    <row r="7441" spans="5:20" x14ac:dyDescent="0.25"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</row>
    <row r="7442" spans="5:20" x14ac:dyDescent="0.25"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</row>
    <row r="7443" spans="5:20" x14ac:dyDescent="0.25"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</row>
    <row r="7444" spans="5:20" x14ac:dyDescent="0.25"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</row>
    <row r="7445" spans="5:20" x14ac:dyDescent="0.25"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</row>
    <row r="7446" spans="5:20" x14ac:dyDescent="0.25"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</row>
    <row r="7447" spans="5:20" x14ac:dyDescent="0.25"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</row>
    <row r="7448" spans="5:20" x14ac:dyDescent="0.25"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</row>
    <row r="7449" spans="5:20" x14ac:dyDescent="0.25"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</row>
    <row r="7450" spans="5:20" x14ac:dyDescent="0.25"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</row>
    <row r="7451" spans="5:20" x14ac:dyDescent="0.25"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</row>
    <row r="7452" spans="5:20" x14ac:dyDescent="0.25"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</row>
    <row r="7453" spans="5:20" x14ac:dyDescent="0.25"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</row>
    <row r="7454" spans="5:20" x14ac:dyDescent="0.25"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</row>
    <row r="7455" spans="5:20" x14ac:dyDescent="0.25"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</row>
    <row r="7456" spans="5:20" x14ac:dyDescent="0.25"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</row>
    <row r="7457" spans="5:20" x14ac:dyDescent="0.25"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</row>
    <row r="7458" spans="5:20" x14ac:dyDescent="0.25"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</row>
    <row r="7459" spans="5:20" x14ac:dyDescent="0.25"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</row>
    <row r="7460" spans="5:20" x14ac:dyDescent="0.25"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</row>
    <row r="7461" spans="5:20" x14ac:dyDescent="0.25"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</row>
    <row r="7462" spans="5:20" x14ac:dyDescent="0.25"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</row>
    <row r="7463" spans="5:20" x14ac:dyDescent="0.25"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</row>
    <row r="7464" spans="5:20" x14ac:dyDescent="0.25"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</row>
    <row r="7465" spans="5:20" x14ac:dyDescent="0.25"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</row>
    <row r="7466" spans="5:20" x14ac:dyDescent="0.25"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</row>
    <row r="7467" spans="5:20" x14ac:dyDescent="0.25"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</row>
    <row r="7468" spans="5:20" x14ac:dyDescent="0.25"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</row>
    <row r="7469" spans="5:20" x14ac:dyDescent="0.25"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</row>
    <row r="7470" spans="5:20" x14ac:dyDescent="0.25"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</row>
    <row r="7471" spans="5:20" x14ac:dyDescent="0.25"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</row>
    <row r="7472" spans="5:20" x14ac:dyDescent="0.25"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</row>
    <row r="7473" spans="5:20" x14ac:dyDescent="0.25"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</row>
    <row r="7474" spans="5:20" x14ac:dyDescent="0.25"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</row>
    <row r="7475" spans="5:20" x14ac:dyDescent="0.25"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</row>
    <row r="7476" spans="5:20" x14ac:dyDescent="0.25"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</row>
    <row r="7477" spans="5:20" x14ac:dyDescent="0.25"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</row>
    <row r="7478" spans="5:20" x14ac:dyDescent="0.25"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</row>
    <row r="7479" spans="5:20" x14ac:dyDescent="0.25"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</row>
    <row r="7480" spans="5:20" x14ac:dyDescent="0.25"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</row>
    <row r="7481" spans="5:20" x14ac:dyDescent="0.25"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</row>
    <row r="7482" spans="5:20" x14ac:dyDescent="0.25"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</row>
    <row r="7483" spans="5:20" x14ac:dyDescent="0.25"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</row>
    <row r="7484" spans="5:20" x14ac:dyDescent="0.25"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</row>
    <row r="7485" spans="5:20" x14ac:dyDescent="0.25"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</row>
    <row r="7486" spans="5:20" x14ac:dyDescent="0.25"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</row>
    <row r="7487" spans="5:20" x14ac:dyDescent="0.25"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</row>
    <row r="7488" spans="5:20" x14ac:dyDescent="0.25"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</row>
    <row r="7489" spans="5:20" x14ac:dyDescent="0.25"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</row>
    <row r="7490" spans="5:20" x14ac:dyDescent="0.25"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</row>
    <row r="7491" spans="5:20" x14ac:dyDescent="0.25"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</row>
    <row r="7492" spans="5:20" x14ac:dyDescent="0.25"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</row>
    <row r="7493" spans="5:20" x14ac:dyDescent="0.25"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</row>
    <row r="7494" spans="5:20" x14ac:dyDescent="0.25"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</row>
    <row r="7495" spans="5:20" x14ac:dyDescent="0.25"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</row>
    <row r="7496" spans="5:20" x14ac:dyDescent="0.25"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</row>
    <row r="7497" spans="5:20" x14ac:dyDescent="0.25"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</row>
    <row r="7498" spans="5:20" x14ac:dyDescent="0.25"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</row>
    <row r="7499" spans="5:20" x14ac:dyDescent="0.25"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</row>
    <row r="7500" spans="5:20" x14ac:dyDescent="0.25"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</row>
    <row r="7501" spans="5:20" x14ac:dyDescent="0.25"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</row>
    <row r="7502" spans="5:20" x14ac:dyDescent="0.25"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</row>
    <row r="7503" spans="5:20" x14ac:dyDescent="0.25"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</row>
    <row r="7504" spans="5:20" x14ac:dyDescent="0.25"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</row>
    <row r="7505" spans="5:20" x14ac:dyDescent="0.25"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</row>
    <row r="7506" spans="5:20" x14ac:dyDescent="0.25"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</row>
    <row r="7507" spans="5:20" x14ac:dyDescent="0.25"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</row>
    <row r="7508" spans="5:20" x14ac:dyDescent="0.25"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</row>
    <row r="7509" spans="5:20" x14ac:dyDescent="0.25"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</row>
    <row r="7510" spans="5:20" x14ac:dyDescent="0.25"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</row>
    <row r="7511" spans="5:20" x14ac:dyDescent="0.25"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</row>
    <row r="7512" spans="5:20" x14ac:dyDescent="0.25"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</row>
    <row r="7513" spans="5:20" x14ac:dyDescent="0.25"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</row>
    <row r="7514" spans="5:20" x14ac:dyDescent="0.25"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</row>
    <row r="7515" spans="5:20" x14ac:dyDescent="0.25"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</row>
    <row r="7516" spans="5:20" x14ac:dyDescent="0.25"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</row>
    <row r="7517" spans="5:20" x14ac:dyDescent="0.25"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</row>
    <row r="7518" spans="5:20" x14ac:dyDescent="0.25"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</row>
    <row r="7519" spans="5:20" x14ac:dyDescent="0.25"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</row>
    <row r="7520" spans="5:20" x14ac:dyDescent="0.25"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</row>
    <row r="7521" spans="5:20" x14ac:dyDescent="0.25"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</row>
    <row r="7522" spans="5:20" x14ac:dyDescent="0.25"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</row>
    <row r="7523" spans="5:20" x14ac:dyDescent="0.25"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</row>
    <row r="7524" spans="5:20" x14ac:dyDescent="0.25"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</row>
    <row r="7525" spans="5:20" x14ac:dyDescent="0.25"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</row>
    <row r="7526" spans="5:20" x14ac:dyDescent="0.25"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</row>
    <row r="7527" spans="5:20" x14ac:dyDescent="0.25"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</row>
    <row r="7528" spans="5:20" x14ac:dyDescent="0.25"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</row>
    <row r="7529" spans="5:20" x14ac:dyDescent="0.25"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</row>
    <row r="7530" spans="5:20" x14ac:dyDescent="0.25"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</row>
    <row r="7531" spans="5:20" x14ac:dyDescent="0.25"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</row>
    <row r="7532" spans="5:20" x14ac:dyDescent="0.25"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</row>
    <row r="7533" spans="5:20" x14ac:dyDescent="0.25"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</row>
    <row r="7534" spans="5:20" x14ac:dyDescent="0.25"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</row>
    <row r="7535" spans="5:20" x14ac:dyDescent="0.25"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</row>
    <row r="7536" spans="5:20" x14ac:dyDescent="0.25"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</row>
    <row r="7537" spans="5:20" x14ac:dyDescent="0.25"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</row>
    <row r="7538" spans="5:20" x14ac:dyDescent="0.25"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</row>
    <row r="7539" spans="5:20" x14ac:dyDescent="0.25"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</row>
    <row r="7540" spans="5:20" x14ac:dyDescent="0.25"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</row>
    <row r="7541" spans="5:20" x14ac:dyDescent="0.25"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</row>
    <row r="7542" spans="5:20" x14ac:dyDescent="0.25"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</row>
    <row r="7543" spans="5:20" x14ac:dyDescent="0.25"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</row>
    <row r="7544" spans="5:20" x14ac:dyDescent="0.25"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</row>
    <row r="7545" spans="5:20" x14ac:dyDescent="0.25"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</row>
    <row r="7546" spans="5:20" x14ac:dyDescent="0.25"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</row>
    <row r="7547" spans="5:20" x14ac:dyDescent="0.25"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</row>
    <row r="7548" spans="5:20" x14ac:dyDescent="0.25"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</row>
    <row r="7549" spans="5:20" x14ac:dyDescent="0.25"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</row>
    <row r="7550" spans="5:20" x14ac:dyDescent="0.25"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</row>
    <row r="7551" spans="5:20" x14ac:dyDescent="0.25"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</row>
    <row r="7552" spans="5:20" x14ac:dyDescent="0.25"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</row>
    <row r="7553" spans="5:20" x14ac:dyDescent="0.25"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</row>
    <row r="7554" spans="5:20" x14ac:dyDescent="0.25"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</row>
    <row r="7555" spans="5:20" x14ac:dyDescent="0.25"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</row>
    <row r="7556" spans="5:20" x14ac:dyDescent="0.25"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</row>
    <row r="7557" spans="5:20" x14ac:dyDescent="0.25"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</row>
    <row r="7558" spans="5:20" x14ac:dyDescent="0.25"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</row>
    <row r="7559" spans="5:20" x14ac:dyDescent="0.25"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</row>
    <row r="7560" spans="5:20" x14ac:dyDescent="0.25"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</row>
    <row r="7561" spans="5:20" x14ac:dyDescent="0.25"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</row>
    <row r="7562" spans="5:20" x14ac:dyDescent="0.25"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</row>
    <row r="7563" spans="5:20" x14ac:dyDescent="0.25"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</row>
    <row r="7564" spans="5:20" x14ac:dyDescent="0.25"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</row>
    <row r="7565" spans="5:20" x14ac:dyDescent="0.25"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</row>
    <row r="7566" spans="5:20" x14ac:dyDescent="0.25"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</row>
    <row r="7567" spans="5:20" x14ac:dyDescent="0.25"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</row>
    <row r="7568" spans="5:20" x14ac:dyDescent="0.25"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</row>
    <row r="7569" spans="5:20" x14ac:dyDescent="0.25"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</row>
    <row r="7570" spans="5:20" x14ac:dyDescent="0.25"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</row>
    <row r="7571" spans="5:20" x14ac:dyDescent="0.25"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</row>
    <row r="7572" spans="5:20" x14ac:dyDescent="0.25"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</row>
    <row r="7573" spans="5:20" x14ac:dyDescent="0.25"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</row>
    <row r="7574" spans="5:20" x14ac:dyDescent="0.25"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</row>
    <row r="7575" spans="5:20" x14ac:dyDescent="0.25"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</row>
    <row r="7576" spans="5:20" x14ac:dyDescent="0.25"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</row>
    <row r="7577" spans="5:20" x14ac:dyDescent="0.25"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</row>
    <row r="7578" spans="5:20" x14ac:dyDescent="0.25"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</row>
    <row r="7579" spans="5:20" x14ac:dyDescent="0.25"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</row>
    <row r="7580" spans="5:20" x14ac:dyDescent="0.25"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</row>
    <row r="7581" spans="5:20" x14ac:dyDescent="0.25"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</row>
    <row r="7582" spans="5:20" x14ac:dyDescent="0.25"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</row>
    <row r="7583" spans="5:20" x14ac:dyDescent="0.25"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</row>
    <row r="7584" spans="5:20" x14ac:dyDescent="0.25"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</row>
    <row r="7585" spans="5:20" x14ac:dyDescent="0.25"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</row>
    <row r="7586" spans="5:20" x14ac:dyDescent="0.25"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</row>
    <row r="7587" spans="5:20" x14ac:dyDescent="0.25"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</row>
    <row r="7588" spans="5:20" x14ac:dyDescent="0.25"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</row>
    <row r="7589" spans="5:20" x14ac:dyDescent="0.25"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</row>
    <row r="7590" spans="5:20" x14ac:dyDescent="0.25"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</row>
    <row r="7591" spans="5:20" x14ac:dyDescent="0.25"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</row>
    <row r="7592" spans="5:20" x14ac:dyDescent="0.25"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</row>
    <row r="7593" spans="5:20" x14ac:dyDescent="0.25"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</row>
    <row r="7594" spans="5:20" x14ac:dyDescent="0.25"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</row>
    <row r="7595" spans="5:20" x14ac:dyDescent="0.25"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</row>
    <row r="7596" spans="5:20" x14ac:dyDescent="0.25"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</row>
    <row r="7597" spans="5:20" x14ac:dyDescent="0.25"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</row>
    <row r="7598" spans="5:20" x14ac:dyDescent="0.25"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</row>
    <row r="7599" spans="5:20" x14ac:dyDescent="0.25"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</row>
    <row r="7600" spans="5:20" x14ac:dyDescent="0.25"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</row>
    <row r="7601" spans="5:20" x14ac:dyDescent="0.25"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</row>
    <row r="7602" spans="5:20" x14ac:dyDescent="0.25"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</row>
    <row r="7603" spans="5:20" x14ac:dyDescent="0.25"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</row>
    <row r="7604" spans="5:20" x14ac:dyDescent="0.25"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</row>
    <row r="7605" spans="5:20" x14ac:dyDescent="0.25"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</row>
    <row r="7606" spans="5:20" x14ac:dyDescent="0.25"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</row>
    <row r="7607" spans="5:20" x14ac:dyDescent="0.25"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</row>
    <row r="7608" spans="5:20" x14ac:dyDescent="0.25"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</row>
    <row r="7609" spans="5:20" x14ac:dyDescent="0.25"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</row>
    <row r="7610" spans="5:20" x14ac:dyDescent="0.25"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</row>
    <row r="7611" spans="5:20" x14ac:dyDescent="0.25"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</row>
    <row r="7612" spans="5:20" x14ac:dyDescent="0.25"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</row>
    <row r="7613" spans="5:20" x14ac:dyDescent="0.25"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</row>
    <row r="7614" spans="5:20" x14ac:dyDescent="0.25"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</row>
    <row r="7615" spans="5:20" x14ac:dyDescent="0.25"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</row>
    <row r="7616" spans="5:20" x14ac:dyDescent="0.25"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</row>
    <row r="7617" spans="5:20" x14ac:dyDescent="0.25"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</row>
    <row r="7618" spans="5:20" x14ac:dyDescent="0.25"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</row>
    <row r="7619" spans="5:20" x14ac:dyDescent="0.25"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</row>
    <row r="7620" spans="5:20" x14ac:dyDescent="0.25"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</row>
    <row r="7621" spans="5:20" x14ac:dyDescent="0.25"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</row>
    <row r="7622" spans="5:20" x14ac:dyDescent="0.25"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</row>
    <row r="7623" spans="5:20" x14ac:dyDescent="0.25"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</row>
    <row r="7624" spans="5:20" x14ac:dyDescent="0.25"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</row>
    <row r="7625" spans="5:20" x14ac:dyDescent="0.25"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</row>
    <row r="7626" spans="5:20" x14ac:dyDescent="0.25"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</row>
    <row r="7627" spans="5:20" x14ac:dyDescent="0.25"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</row>
    <row r="7628" spans="5:20" x14ac:dyDescent="0.25"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</row>
    <row r="7629" spans="5:20" x14ac:dyDescent="0.25"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</row>
    <row r="7630" spans="5:20" x14ac:dyDescent="0.25"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</row>
    <row r="7631" spans="5:20" x14ac:dyDescent="0.25"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</row>
    <row r="7632" spans="5:20" x14ac:dyDescent="0.25"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</row>
    <row r="7633" spans="5:20" x14ac:dyDescent="0.25"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</row>
    <row r="7634" spans="5:20" x14ac:dyDescent="0.25"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</row>
    <row r="7635" spans="5:20" x14ac:dyDescent="0.25"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</row>
    <row r="7636" spans="5:20" x14ac:dyDescent="0.25"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</row>
    <row r="7637" spans="5:20" x14ac:dyDescent="0.25"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</row>
    <row r="7638" spans="5:20" x14ac:dyDescent="0.25"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</row>
    <row r="7639" spans="5:20" x14ac:dyDescent="0.25"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</row>
    <row r="7640" spans="5:20" x14ac:dyDescent="0.25"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</row>
    <row r="7641" spans="5:20" x14ac:dyDescent="0.25"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</row>
    <row r="7642" spans="5:20" x14ac:dyDescent="0.25"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</row>
    <row r="7643" spans="5:20" x14ac:dyDescent="0.25"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</row>
    <row r="7644" spans="5:20" x14ac:dyDescent="0.25"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</row>
    <row r="7645" spans="5:20" x14ac:dyDescent="0.25"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</row>
    <row r="7646" spans="5:20" x14ac:dyDescent="0.25"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</row>
    <row r="7647" spans="5:20" x14ac:dyDescent="0.25"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</row>
    <row r="7648" spans="5:20" x14ac:dyDescent="0.25"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</row>
    <row r="7649" spans="5:20" x14ac:dyDescent="0.25"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</row>
    <row r="7650" spans="5:20" x14ac:dyDescent="0.25"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</row>
    <row r="7651" spans="5:20" x14ac:dyDescent="0.25"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</row>
    <row r="7652" spans="5:20" x14ac:dyDescent="0.25"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</row>
    <row r="7653" spans="5:20" x14ac:dyDescent="0.25"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</row>
    <row r="7654" spans="5:20" x14ac:dyDescent="0.25"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</row>
    <row r="7655" spans="5:20" x14ac:dyDescent="0.25"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</row>
    <row r="7656" spans="5:20" x14ac:dyDescent="0.25"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</row>
    <row r="7657" spans="5:20" x14ac:dyDescent="0.25"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</row>
    <row r="7658" spans="5:20" x14ac:dyDescent="0.25"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</row>
    <row r="7659" spans="5:20" x14ac:dyDescent="0.25"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</row>
    <row r="7660" spans="5:20" x14ac:dyDescent="0.25"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</row>
    <row r="7661" spans="5:20" x14ac:dyDescent="0.25"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</row>
    <row r="7662" spans="5:20" x14ac:dyDescent="0.25"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</row>
    <row r="7663" spans="5:20" x14ac:dyDescent="0.25"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</row>
    <row r="7664" spans="5:20" x14ac:dyDescent="0.25"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</row>
    <row r="7665" spans="5:20" x14ac:dyDescent="0.25"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</row>
    <row r="7666" spans="5:20" x14ac:dyDescent="0.25"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</row>
    <row r="7667" spans="5:20" x14ac:dyDescent="0.25"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</row>
    <row r="7668" spans="5:20" x14ac:dyDescent="0.25"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</row>
    <row r="7669" spans="5:20" x14ac:dyDescent="0.25"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</row>
    <row r="7670" spans="5:20" x14ac:dyDescent="0.25"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</row>
    <row r="7671" spans="5:20" x14ac:dyDescent="0.25"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</row>
    <row r="7672" spans="5:20" x14ac:dyDescent="0.25"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</row>
    <row r="7673" spans="5:20" x14ac:dyDescent="0.25"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</row>
    <row r="7674" spans="5:20" x14ac:dyDescent="0.25"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</row>
    <row r="7675" spans="5:20" x14ac:dyDescent="0.25"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</row>
    <row r="7676" spans="5:20" x14ac:dyDescent="0.25"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</row>
    <row r="7677" spans="5:20" x14ac:dyDescent="0.25"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</row>
    <row r="7678" spans="5:20" x14ac:dyDescent="0.25"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</row>
    <row r="7679" spans="5:20" x14ac:dyDescent="0.25"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</row>
    <row r="7680" spans="5:20" x14ac:dyDescent="0.25"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</row>
    <row r="7681" spans="5:20" x14ac:dyDescent="0.25"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</row>
    <row r="7682" spans="5:20" x14ac:dyDescent="0.25"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</row>
    <row r="7683" spans="5:20" x14ac:dyDescent="0.25"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</row>
    <row r="7684" spans="5:20" x14ac:dyDescent="0.25"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</row>
    <row r="7685" spans="5:20" x14ac:dyDescent="0.25"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</row>
    <row r="7686" spans="5:20" x14ac:dyDescent="0.25"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</row>
    <row r="7687" spans="5:20" x14ac:dyDescent="0.25"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</row>
    <row r="7688" spans="5:20" x14ac:dyDescent="0.25"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</row>
    <row r="7689" spans="5:20" x14ac:dyDescent="0.25"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</row>
    <row r="7690" spans="5:20" x14ac:dyDescent="0.25"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</row>
    <row r="7691" spans="5:20" x14ac:dyDescent="0.25"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</row>
    <row r="7692" spans="5:20" x14ac:dyDescent="0.25"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</row>
    <row r="7693" spans="5:20" x14ac:dyDescent="0.25"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</row>
    <row r="7694" spans="5:20" x14ac:dyDescent="0.25"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</row>
    <row r="7695" spans="5:20" x14ac:dyDescent="0.25"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</row>
    <row r="7696" spans="5:20" x14ac:dyDescent="0.25"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</row>
    <row r="7697" spans="5:20" x14ac:dyDescent="0.25"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</row>
    <row r="7698" spans="5:20" x14ac:dyDescent="0.25"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</row>
    <row r="7699" spans="5:20" x14ac:dyDescent="0.25"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</row>
    <row r="7700" spans="5:20" x14ac:dyDescent="0.25"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</row>
    <row r="7701" spans="5:20" x14ac:dyDescent="0.25"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</row>
    <row r="7702" spans="5:20" x14ac:dyDescent="0.25"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</row>
    <row r="7703" spans="5:20" x14ac:dyDescent="0.25"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</row>
    <row r="7704" spans="5:20" x14ac:dyDescent="0.25"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</row>
    <row r="7705" spans="5:20" x14ac:dyDescent="0.25"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</row>
    <row r="7706" spans="5:20" x14ac:dyDescent="0.25"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</row>
    <row r="7707" spans="5:20" x14ac:dyDescent="0.25"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</row>
    <row r="7708" spans="5:20" x14ac:dyDescent="0.25"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</row>
    <row r="7709" spans="5:20" x14ac:dyDescent="0.25"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</row>
    <row r="7710" spans="5:20" x14ac:dyDescent="0.25"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</row>
    <row r="7711" spans="5:20" x14ac:dyDescent="0.25"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</row>
    <row r="7712" spans="5:20" x14ac:dyDescent="0.25"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</row>
    <row r="7713" spans="5:20" x14ac:dyDescent="0.25"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</row>
    <row r="7714" spans="5:20" x14ac:dyDescent="0.25"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</row>
    <row r="7715" spans="5:20" x14ac:dyDescent="0.25"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</row>
    <row r="7716" spans="5:20" x14ac:dyDescent="0.25"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</row>
    <row r="7717" spans="5:20" x14ac:dyDescent="0.25"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</row>
    <row r="7718" spans="5:20" x14ac:dyDescent="0.25"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</row>
    <row r="7719" spans="5:20" x14ac:dyDescent="0.25"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</row>
    <row r="7720" spans="5:20" x14ac:dyDescent="0.25"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</row>
    <row r="7721" spans="5:20" x14ac:dyDescent="0.25"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</row>
    <row r="7722" spans="5:20" x14ac:dyDescent="0.25"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</row>
    <row r="7723" spans="5:20" x14ac:dyDescent="0.25"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</row>
    <row r="7724" spans="5:20" x14ac:dyDescent="0.25"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</row>
    <row r="7725" spans="5:20" x14ac:dyDescent="0.25"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</row>
    <row r="7726" spans="5:20" x14ac:dyDescent="0.25"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</row>
    <row r="7727" spans="5:20" x14ac:dyDescent="0.25"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</row>
    <row r="7728" spans="5:20" x14ac:dyDescent="0.25"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</row>
    <row r="7729" spans="5:20" x14ac:dyDescent="0.25"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</row>
    <row r="7730" spans="5:20" x14ac:dyDescent="0.25"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</row>
    <row r="7731" spans="5:20" x14ac:dyDescent="0.25"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</row>
    <row r="7732" spans="5:20" x14ac:dyDescent="0.25"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</row>
    <row r="7733" spans="5:20" x14ac:dyDescent="0.25"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</row>
    <row r="7734" spans="5:20" x14ac:dyDescent="0.25"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</row>
    <row r="7735" spans="5:20" x14ac:dyDescent="0.25"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</row>
    <row r="7736" spans="5:20" x14ac:dyDescent="0.25"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</row>
    <row r="7737" spans="5:20" x14ac:dyDescent="0.25"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</row>
    <row r="7738" spans="5:20" x14ac:dyDescent="0.25"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</row>
    <row r="7739" spans="5:20" x14ac:dyDescent="0.25"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</row>
    <row r="7740" spans="5:20" x14ac:dyDescent="0.25"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</row>
    <row r="7741" spans="5:20" x14ac:dyDescent="0.25"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</row>
    <row r="7742" spans="5:20" x14ac:dyDescent="0.25"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</row>
    <row r="7743" spans="5:20" x14ac:dyDescent="0.25"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</row>
    <row r="7744" spans="5:20" x14ac:dyDescent="0.25"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</row>
    <row r="7745" spans="5:20" x14ac:dyDescent="0.25"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</row>
    <row r="7746" spans="5:20" x14ac:dyDescent="0.25"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</row>
    <row r="7747" spans="5:20" x14ac:dyDescent="0.25"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</row>
    <row r="7748" spans="5:20" x14ac:dyDescent="0.25"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</row>
    <row r="7749" spans="5:20" x14ac:dyDescent="0.25"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</row>
    <row r="7750" spans="5:20" x14ac:dyDescent="0.25"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</row>
    <row r="7751" spans="5:20" x14ac:dyDescent="0.25"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</row>
    <row r="7752" spans="5:20" x14ac:dyDescent="0.25"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</row>
    <row r="7753" spans="5:20" x14ac:dyDescent="0.25"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</row>
    <row r="7754" spans="5:20" x14ac:dyDescent="0.25"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</row>
    <row r="7755" spans="5:20" x14ac:dyDescent="0.25"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</row>
    <row r="7756" spans="5:20" x14ac:dyDescent="0.25"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</row>
    <row r="7757" spans="5:20" x14ac:dyDescent="0.25"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</row>
    <row r="7758" spans="5:20" x14ac:dyDescent="0.25"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</row>
    <row r="7759" spans="5:20" x14ac:dyDescent="0.25"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</row>
    <row r="7760" spans="5:20" x14ac:dyDescent="0.25"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</row>
    <row r="7761" spans="5:20" x14ac:dyDescent="0.25"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</row>
    <row r="7762" spans="5:20" x14ac:dyDescent="0.25"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</row>
    <row r="7763" spans="5:20" x14ac:dyDescent="0.25"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</row>
    <row r="7764" spans="5:20" x14ac:dyDescent="0.25"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</row>
    <row r="7765" spans="5:20" x14ac:dyDescent="0.25"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</row>
    <row r="7766" spans="5:20" x14ac:dyDescent="0.25"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</row>
    <row r="7767" spans="5:20" x14ac:dyDescent="0.25"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</row>
    <row r="7768" spans="5:20" x14ac:dyDescent="0.25"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</row>
    <row r="7769" spans="5:20" x14ac:dyDescent="0.25"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</row>
    <row r="7770" spans="5:20" x14ac:dyDescent="0.25"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</row>
    <row r="7771" spans="5:20" x14ac:dyDescent="0.25"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</row>
    <row r="7772" spans="5:20" x14ac:dyDescent="0.25"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</row>
    <row r="7773" spans="5:20" x14ac:dyDescent="0.25"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</row>
    <row r="7774" spans="5:20" x14ac:dyDescent="0.25"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</row>
    <row r="7775" spans="5:20" x14ac:dyDescent="0.25"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</row>
    <row r="7776" spans="5:20" x14ac:dyDescent="0.25"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</row>
    <row r="7777" spans="5:20" x14ac:dyDescent="0.25"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</row>
    <row r="7778" spans="5:20" x14ac:dyDescent="0.25"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</row>
    <row r="7779" spans="5:20" x14ac:dyDescent="0.25"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</row>
    <row r="7780" spans="5:20" x14ac:dyDescent="0.25"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</row>
    <row r="7781" spans="5:20" x14ac:dyDescent="0.25"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</row>
    <row r="7782" spans="5:20" x14ac:dyDescent="0.25"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</row>
    <row r="7783" spans="5:20" x14ac:dyDescent="0.25"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</row>
    <row r="7784" spans="5:20" x14ac:dyDescent="0.25"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</row>
    <row r="7785" spans="5:20" x14ac:dyDescent="0.25"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</row>
    <row r="7786" spans="5:20" x14ac:dyDescent="0.25"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</row>
    <row r="7787" spans="5:20" x14ac:dyDescent="0.25"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</row>
    <row r="7788" spans="5:20" x14ac:dyDescent="0.25"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</row>
    <row r="7789" spans="5:20" x14ac:dyDescent="0.25"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</row>
    <row r="7790" spans="5:20" x14ac:dyDescent="0.25"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</row>
    <row r="7791" spans="5:20" x14ac:dyDescent="0.25"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</row>
    <row r="7792" spans="5:20" x14ac:dyDescent="0.25"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</row>
    <row r="7793" spans="5:20" x14ac:dyDescent="0.25"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</row>
    <row r="7794" spans="5:20" x14ac:dyDescent="0.25"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</row>
    <row r="7795" spans="5:20" x14ac:dyDescent="0.25"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</row>
    <row r="7796" spans="5:20" x14ac:dyDescent="0.25"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</row>
    <row r="7797" spans="5:20" x14ac:dyDescent="0.25"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</row>
    <row r="7798" spans="5:20" x14ac:dyDescent="0.25"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</row>
    <row r="7799" spans="5:20" x14ac:dyDescent="0.25"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</row>
    <row r="7800" spans="5:20" x14ac:dyDescent="0.25"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</row>
    <row r="7801" spans="5:20" x14ac:dyDescent="0.25"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</row>
    <row r="7802" spans="5:20" x14ac:dyDescent="0.25"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</row>
    <row r="7803" spans="5:20" x14ac:dyDescent="0.25"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</row>
    <row r="7804" spans="5:20" x14ac:dyDescent="0.25"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</row>
    <row r="7805" spans="5:20" x14ac:dyDescent="0.25"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</row>
    <row r="7806" spans="5:20" x14ac:dyDescent="0.25"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</row>
    <row r="7807" spans="5:20" x14ac:dyDescent="0.25"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</row>
    <row r="7808" spans="5:20" x14ac:dyDescent="0.25"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</row>
    <row r="7809" spans="5:20" x14ac:dyDescent="0.25"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</row>
    <row r="7810" spans="5:20" x14ac:dyDescent="0.25"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</row>
    <row r="7811" spans="5:20" x14ac:dyDescent="0.25"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</row>
    <row r="7812" spans="5:20" x14ac:dyDescent="0.25"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</row>
    <row r="7813" spans="5:20" x14ac:dyDescent="0.25"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</row>
    <row r="7814" spans="5:20" x14ac:dyDescent="0.25"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</row>
    <row r="7815" spans="5:20" x14ac:dyDescent="0.25"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</row>
    <row r="7816" spans="5:20" x14ac:dyDescent="0.25"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</row>
    <row r="7817" spans="5:20" x14ac:dyDescent="0.25"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</row>
    <row r="7818" spans="5:20" x14ac:dyDescent="0.25"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</row>
    <row r="7819" spans="5:20" x14ac:dyDescent="0.25"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</row>
    <row r="7820" spans="5:20" x14ac:dyDescent="0.25"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</row>
    <row r="7821" spans="5:20" x14ac:dyDescent="0.25"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</row>
    <row r="7822" spans="5:20" x14ac:dyDescent="0.25"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</row>
    <row r="7823" spans="5:20" x14ac:dyDescent="0.25"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</row>
    <row r="7824" spans="5:20" x14ac:dyDescent="0.25"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</row>
    <row r="7825" spans="5:20" x14ac:dyDescent="0.25"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</row>
    <row r="7826" spans="5:20" x14ac:dyDescent="0.25"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</row>
    <row r="7827" spans="5:20" x14ac:dyDescent="0.25"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</row>
    <row r="7828" spans="5:20" x14ac:dyDescent="0.25"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</row>
    <row r="7829" spans="5:20" x14ac:dyDescent="0.25"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</row>
    <row r="7830" spans="5:20" x14ac:dyDescent="0.25"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</row>
    <row r="7831" spans="5:20" x14ac:dyDescent="0.25"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</row>
    <row r="7832" spans="5:20" x14ac:dyDescent="0.25"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</row>
    <row r="7833" spans="5:20" x14ac:dyDescent="0.25"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</row>
    <row r="7834" spans="5:20" x14ac:dyDescent="0.25"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</row>
    <row r="7835" spans="5:20" x14ac:dyDescent="0.25"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</row>
    <row r="7836" spans="5:20" x14ac:dyDescent="0.25"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</row>
    <row r="7837" spans="5:20" x14ac:dyDescent="0.25"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</row>
    <row r="7838" spans="5:20" x14ac:dyDescent="0.25"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</row>
    <row r="7839" spans="5:20" x14ac:dyDescent="0.25"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</row>
    <row r="7840" spans="5:20" x14ac:dyDescent="0.25"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</row>
    <row r="7841" spans="5:20" x14ac:dyDescent="0.25"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</row>
    <row r="7842" spans="5:20" x14ac:dyDescent="0.25"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</row>
    <row r="7843" spans="5:20" x14ac:dyDescent="0.25"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</row>
    <row r="7844" spans="5:20" x14ac:dyDescent="0.25"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</row>
    <row r="7845" spans="5:20" x14ac:dyDescent="0.25"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</row>
    <row r="7846" spans="5:20" x14ac:dyDescent="0.25"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</row>
    <row r="7847" spans="5:20" x14ac:dyDescent="0.25"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</row>
    <row r="7848" spans="5:20" x14ac:dyDescent="0.25"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</row>
    <row r="7849" spans="5:20" x14ac:dyDescent="0.25"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</row>
    <row r="7850" spans="5:20" x14ac:dyDescent="0.25"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</row>
    <row r="7851" spans="5:20" x14ac:dyDescent="0.25"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</row>
    <row r="7852" spans="5:20" x14ac:dyDescent="0.25"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</row>
    <row r="7853" spans="5:20" x14ac:dyDescent="0.25"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</row>
    <row r="7854" spans="5:20" x14ac:dyDescent="0.25"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</row>
    <row r="7855" spans="5:20" x14ac:dyDescent="0.25"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</row>
    <row r="7856" spans="5:20" x14ac:dyDescent="0.25"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</row>
    <row r="7857" spans="5:20" x14ac:dyDescent="0.25"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</row>
    <row r="7858" spans="5:20" x14ac:dyDescent="0.25"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</row>
    <row r="7859" spans="5:20" x14ac:dyDescent="0.25"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</row>
    <row r="7860" spans="5:20" x14ac:dyDescent="0.25"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</row>
    <row r="7861" spans="5:20" x14ac:dyDescent="0.25"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</row>
    <row r="7862" spans="5:20" x14ac:dyDescent="0.25"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</row>
    <row r="7863" spans="5:20" x14ac:dyDescent="0.25"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</row>
    <row r="7864" spans="5:20" x14ac:dyDescent="0.25"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</row>
    <row r="7865" spans="5:20" x14ac:dyDescent="0.25"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</row>
    <row r="7866" spans="5:20" x14ac:dyDescent="0.25"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</row>
    <row r="7867" spans="5:20" x14ac:dyDescent="0.25"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</row>
    <row r="7868" spans="5:20" x14ac:dyDescent="0.25"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</row>
    <row r="7869" spans="5:20" x14ac:dyDescent="0.25"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</row>
    <row r="7870" spans="5:20" x14ac:dyDescent="0.25"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</row>
    <row r="7871" spans="5:20" x14ac:dyDescent="0.25"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</row>
    <row r="7872" spans="5:20" x14ac:dyDescent="0.25"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</row>
    <row r="7873" spans="5:20" x14ac:dyDescent="0.25"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</row>
    <row r="7874" spans="5:20" x14ac:dyDescent="0.25"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</row>
    <row r="7875" spans="5:20" x14ac:dyDescent="0.25"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</row>
    <row r="7876" spans="5:20" x14ac:dyDescent="0.25"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</row>
    <row r="7877" spans="5:20" x14ac:dyDescent="0.25"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</row>
    <row r="7878" spans="5:20" x14ac:dyDescent="0.25"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</row>
    <row r="7879" spans="5:20" x14ac:dyDescent="0.25"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</row>
    <row r="7880" spans="5:20" x14ac:dyDescent="0.25"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</row>
    <row r="7881" spans="5:20" x14ac:dyDescent="0.25"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</row>
    <row r="7882" spans="5:20" x14ac:dyDescent="0.25"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</row>
    <row r="7883" spans="5:20" x14ac:dyDescent="0.25"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</row>
    <row r="7884" spans="5:20" x14ac:dyDescent="0.25"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</row>
    <row r="7885" spans="5:20" x14ac:dyDescent="0.25"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</row>
    <row r="7886" spans="5:20" x14ac:dyDescent="0.25"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</row>
    <row r="7887" spans="5:20" x14ac:dyDescent="0.25"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</row>
    <row r="7888" spans="5:20" x14ac:dyDescent="0.25"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</row>
    <row r="7889" spans="5:20" x14ac:dyDescent="0.25"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</row>
    <row r="7890" spans="5:20" x14ac:dyDescent="0.25"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</row>
    <row r="7891" spans="5:20" x14ac:dyDescent="0.25"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</row>
    <row r="7892" spans="5:20" x14ac:dyDescent="0.25"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</row>
    <row r="7893" spans="5:20" x14ac:dyDescent="0.25"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</row>
    <row r="7894" spans="5:20" x14ac:dyDescent="0.25"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</row>
    <row r="7895" spans="5:20" x14ac:dyDescent="0.25"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</row>
    <row r="7896" spans="5:20" x14ac:dyDescent="0.25"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</row>
    <row r="7897" spans="5:20" x14ac:dyDescent="0.25"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</row>
    <row r="7898" spans="5:20" x14ac:dyDescent="0.25"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</row>
    <row r="7899" spans="5:20" x14ac:dyDescent="0.25"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</row>
    <row r="7900" spans="5:20" x14ac:dyDescent="0.25"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</row>
    <row r="7901" spans="5:20" x14ac:dyDescent="0.25"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</row>
    <row r="7902" spans="5:20" x14ac:dyDescent="0.25"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</row>
    <row r="7903" spans="5:20" x14ac:dyDescent="0.25"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</row>
    <row r="7904" spans="5:20" x14ac:dyDescent="0.25"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</row>
    <row r="7905" spans="5:20" x14ac:dyDescent="0.25"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</row>
    <row r="7906" spans="5:20" x14ac:dyDescent="0.25"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</row>
    <row r="7907" spans="5:20" x14ac:dyDescent="0.25"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</row>
    <row r="7908" spans="5:20" x14ac:dyDescent="0.25"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</row>
    <row r="7909" spans="5:20" x14ac:dyDescent="0.25"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</row>
    <row r="7910" spans="5:20" x14ac:dyDescent="0.25"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</row>
    <row r="7911" spans="5:20" x14ac:dyDescent="0.25"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</row>
    <row r="7912" spans="5:20" x14ac:dyDescent="0.25"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</row>
    <row r="7913" spans="5:20" x14ac:dyDescent="0.25"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</row>
    <row r="7914" spans="5:20" x14ac:dyDescent="0.25"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</row>
    <row r="7915" spans="5:20" x14ac:dyDescent="0.25"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</row>
    <row r="7916" spans="5:20" x14ac:dyDescent="0.25"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</row>
    <row r="7917" spans="5:20" x14ac:dyDescent="0.25"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</row>
    <row r="7918" spans="5:20" x14ac:dyDescent="0.25"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</row>
    <row r="7919" spans="5:20" x14ac:dyDescent="0.25"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</row>
    <row r="7920" spans="5:20" x14ac:dyDescent="0.25"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</row>
    <row r="7921" spans="5:20" x14ac:dyDescent="0.25"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</row>
    <row r="7922" spans="5:20" x14ac:dyDescent="0.25"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</row>
    <row r="7923" spans="5:20" x14ac:dyDescent="0.25"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</row>
    <row r="7924" spans="5:20" x14ac:dyDescent="0.25"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</row>
    <row r="7925" spans="5:20" x14ac:dyDescent="0.25"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</row>
    <row r="7926" spans="5:20" x14ac:dyDescent="0.25"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</row>
    <row r="7927" spans="5:20" x14ac:dyDescent="0.25"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</row>
    <row r="7928" spans="5:20" x14ac:dyDescent="0.25"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</row>
    <row r="7929" spans="5:20" x14ac:dyDescent="0.25"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</row>
    <row r="7930" spans="5:20" x14ac:dyDescent="0.25"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</row>
    <row r="7931" spans="5:20" x14ac:dyDescent="0.25"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</row>
    <row r="7932" spans="5:20" x14ac:dyDescent="0.25"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</row>
    <row r="7933" spans="5:20" x14ac:dyDescent="0.25"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</row>
    <row r="7934" spans="5:20" x14ac:dyDescent="0.25"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</row>
    <row r="7935" spans="5:20" x14ac:dyDescent="0.25"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</row>
    <row r="7936" spans="5:20" x14ac:dyDescent="0.25"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</row>
    <row r="7937" spans="5:20" x14ac:dyDescent="0.25"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</row>
    <row r="7938" spans="5:20" x14ac:dyDescent="0.25"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</row>
    <row r="7939" spans="5:20" x14ac:dyDescent="0.25"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</row>
    <row r="7940" spans="5:20" x14ac:dyDescent="0.25"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</row>
    <row r="7941" spans="5:20" x14ac:dyDescent="0.25"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</row>
    <row r="7942" spans="5:20" x14ac:dyDescent="0.25"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</row>
    <row r="7943" spans="5:20" x14ac:dyDescent="0.25"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</row>
    <row r="7944" spans="5:20" x14ac:dyDescent="0.25"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</row>
    <row r="7945" spans="5:20" x14ac:dyDescent="0.25"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</row>
    <row r="7946" spans="5:20" x14ac:dyDescent="0.25"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</row>
    <row r="7947" spans="5:20" x14ac:dyDescent="0.25"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</row>
    <row r="7948" spans="5:20" x14ac:dyDescent="0.25"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</row>
    <row r="7949" spans="5:20" x14ac:dyDescent="0.25"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</row>
    <row r="7950" spans="5:20" x14ac:dyDescent="0.25"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</row>
    <row r="7951" spans="5:20" x14ac:dyDescent="0.25"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</row>
    <row r="7952" spans="5:20" x14ac:dyDescent="0.25"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</row>
    <row r="7953" spans="5:20" x14ac:dyDescent="0.25"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</row>
    <row r="7954" spans="5:20" x14ac:dyDescent="0.25"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</row>
    <row r="7955" spans="5:20" x14ac:dyDescent="0.25"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</row>
    <row r="7956" spans="5:20" x14ac:dyDescent="0.25"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</row>
    <row r="7957" spans="5:20" x14ac:dyDescent="0.25"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</row>
    <row r="7958" spans="5:20" x14ac:dyDescent="0.25"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</row>
    <row r="7959" spans="5:20" x14ac:dyDescent="0.25"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</row>
    <row r="7960" spans="5:20" x14ac:dyDescent="0.25"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</row>
    <row r="7961" spans="5:20" x14ac:dyDescent="0.25"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</row>
    <row r="7962" spans="5:20" x14ac:dyDescent="0.25"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</row>
    <row r="7963" spans="5:20" x14ac:dyDescent="0.25"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</row>
    <row r="7964" spans="5:20" x14ac:dyDescent="0.25"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</row>
    <row r="7965" spans="5:20" x14ac:dyDescent="0.25"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</row>
    <row r="7966" spans="5:20" x14ac:dyDescent="0.25"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</row>
    <row r="7967" spans="5:20" x14ac:dyDescent="0.25"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</row>
    <row r="7968" spans="5:20" x14ac:dyDescent="0.25"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</row>
    <row r="7969" spans="5:20" x14ac:dyDescent="0.25"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</row>
    <row r="7970" spans="5:20" x14ac:dyDescent="0.25"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</row>
    <row r="7971" spans="5:20" x14ac:dyDescent="0.25"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</row>
    <row r="7972" spans="5:20" x14ac:dyDescent="0.25"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</row>
    <row r="7973" spans="5:20" x14ac:dyDescent="0.25"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</row>
    <row r="7974" spans="5:20" x14ac:dyDescent="0.25"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</row>
    <row r="7975" spans="5:20" x14ac:dyDescent="0.25"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</row>
    <row r="7976" spans="5:20" x14ac:dyDescent="0.25"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</row>
    <row r="7977" spans="5:20" x14ac:dyDescent="0.25"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</row>
    <row r="7978" spans="5:20" x14ac:dyDescent="0.25"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</row>
    <row r="7979" spans="5:20" x14ac:dyDescent="0.25"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</row>
    <row r="7980" spans="5:20" x14ac:dyDescent="0.25"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</row>
    <row r="7981" spans="5:20" x14ac:dyDescent="0.25"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</row>
    <row r="7982" spans="5:20" x14ac:dyDescent="0.25"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</row>
    <row r="7983" spans="5:20" x14ac:dyDescent="0.25"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</row>
    <row r="7984" spans="5:20" x14ac:dyDescent="0.25"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</row>
    <row r="7985" spans="5:20" x14ac:dyDescent="0.25"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</row>
    <row r="7986" spans="5:20" x14ac:dyDescent="0.25"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</row>
    <row r="7987" spans="5:20" x14ac:dyDescent="0.25"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</row>
    <row r="7988" spans="5:20" x14ac:dyDescent="0.25"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</row>
    <row r="7989" spans="5:20" x14ac:dyDescent="0.25"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</row>
    <row r="7990" spans="5:20" x14ac:dyDescent="0.25"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</row>
    <row r="7991" spans="5:20" x14ac:dyDescent="0.25"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</row>
    <row r="7992" spans="5:20" x14ac:dyDescent="0.25"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</row>
    <row r="7993" spans="5:20" x14ac:dyDescent="0.25"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</row>
    <row r="7994" spans="5:20" x14ac:dyDescent="0.25"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</row>
    <row r="7995" spans="5:20" x14ac:dyDescent="0.25"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</row>
    <row r="7996" spans="5:20" x14ac:dyDescent="0.25"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</row>
    <row r="7997" spans="5:20" x14ac:dyDescent="0.25"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</row>
    <row r="7998" spans="5:20" x14ac:dyDescent="0.25"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</row>
    <row r="7999" spans="5:20" x14ac:dyDescent="0.25"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</row>
    <row r="8000" spans="5:20" x14ac:dyDescent="0.25"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</row>
    <row r="8001" spans="5:20" x14ac:dyDescent="0.25"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</row>
    <row r="8002" spans="5:20" x14ac:dyDescent="0.25"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</row>
    <row r="8003" spans="5:20" x14ac:dyDescent="0.25"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</row>
    <row r="8004" spans="5:20" x14ac:dyDescent="0.25"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</row>
    <row r="8005" spans="5:20" x14ac:dyDescent="0.25"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</row>
    <row r="8006" spans="5:20" x14ac:dyDescent="0.25"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</row>
    <row r="8007" spans="5:20" x14ac:dyDescent="0.25"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</row>
    <row r="8008" spans="5:20" x14ac:dyDescent="0.25"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</row>
    <row r="8009" spans="5:20" x14ac:dyDescent="0.25"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</row>
    <row r="8010" spans="5:20" x14ac:dyDescent="0.25"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</row>
    <row r="8011" spans="5:20" x14ac:dyDescent="0.25"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</row>
    <row r="8012" spans="5:20" x14ac:dyDescent="0.25"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</row>
    <row r="8013" spans="5:20" x14ac:dyDescent="0.25"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</row>
    <row r="8014" spans="5:20" x14ac:dyDescent="0.25"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</row>
    <row r="8015" spans="5:20" x14ac:dyDescent="0.25"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</row>
    <row r="8016" spans="5:20" x14ac:dyDescent="0.25"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</row>
    <row r="8017" spans="5:20" x14ac:dyDescent="0.25"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</row>
    <row r="8018" spans="5:20" x14ac:dyDescent="0.25"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</row>
    <row r="8019" spans="5:20" x14ac:dyDescent="0.25"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</row>
    <row r="8020" spans="5:20" x14ac:dyDescent="0.25"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</row>
    <row r="8021" spans="5:20" x14ac:dyDescent="0.25"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</row>
    <row r="8022" spans="5:20" x14ac:dyDescent="0.25"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</row>
    <row r="8023" spans="5:20" x14ac:dyDescent="0.25"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</row>
    <row r="8024" spans="5:20" x14ac:dyDescent="0.25"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</row>
    <row r="8025" spans="5:20" x14ac:dyDescent="0.25"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</row>
    <row r="8026" spans="5:20" x14ac:dyDescent="0.25"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</row>
    <row r="8027" spans="5:20" x14ac:dyDescent="0.25"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</row>
    <row r="8028" spans="5:20" x14ac:dyDescent="0.25"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</row>
    <row r="8029" spans="5:20" x14ac:dyDescent="0.25"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</row>
    <row r="8030" spans="5:20" x14ac:dyDescent="0.25"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</row>
    <row r="8031" spans="5:20" x14ac:dyDescent="0.25"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</row>
    <row r="8032" spans="5:20" x14ac:dyDescent="0.25"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</row>
    <row r="8033" spans="5:20" x14ac:dyDescent="0.25"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</row>
    <row r="8034" spans="5:20" x14ac:dyDescent="0.25"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</row>
    <row r="8035" spans="5:20" x14ac:dyDescent="0.25"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</row>
    <row r="8036" spans="5:20" x14ac:dyDescent="0.25"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</row>
    <row r="8037" spans="5:20" x14ac:dyDescent="0.25"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</row>
    <row r="8038" spans="5:20" x14ac:dyDescent="0.25"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</row>
    <row r="8039" spans="5:20" x14ac:dyDescent="0.25"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</row>
    <row r="8040" spans="5:20" x14ac:dyDescent="0.25"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</row>
    <row r="8041" spans="5:20" x14ac:dyDescent="0.25"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</row>
    <row r="8042" spans="5:20" x14ac:dyDescent="0.25"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</row>
    <row r="8043" spans="5:20" x14ac:dyDescent="0.25"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</row>
    <row r="8044" spans="5:20" x14ac:dyDescent="0.25"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</row>
    <row r="8045" spans="5:20" x14ac:dyDescent="0.25"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</row>
    <row r="8046" spans="5:20" x14ac:dyDescent="0.25"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</row>
    <row r="8047" spans="5:20" x14ac:dyDescent="0.25"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</row>
    <row r="8048" spans="5:20" x14ac:dyDescent="0.25"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</row>
    <row r="8049" spans="5:20" x14ac:dyDescent="0.25"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</row>
    <row r="8050" spans="5:20" x14ac:dyDescent="0.25"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</row>
    <row r="8051" spans="5:20" x14ac:dyDescent="0.25"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</row>
    <row r="8052" spans="5:20" x14ac:dyDescent="0.25"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</row>
    <row r="8053" spans="5:20" x14ac:dyDescent="0.25"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</row>
    <row r="8054" spans="5:20" x14ac:dyDescent="0.25"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</row>
    <row r="8055" spans="5:20" x14ac:dyDescent="0.25"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</row>
    <row r="8056" spans="5:20" x14ac:dyDescent="0.25"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</row>
    <row r="8057" spans="5:20" x14ac:dyDescent="0.25"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</row>
    <row r="8058" spans="5:20" x14ac:dyDescent="0.25"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</row>
    <row r="8059" spans="5:20" x14ac:dyDescent="0.25"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</row>
    <row r="8060" spans="5:20" x14ac:dyDescent="0.25"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</row>
    <row r="8061" spans="5:20" x14ac:dyDescent="0.25"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</row>
    <row r="8062" spans="5:20" x14ac:dyDescent="0.25"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</row>
    <row r="8063" spans="5:20" x14ac:dyDescent="0.25"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</row>
    <row r="8064" spans="5:20" x14ac:dyDescent="0.25"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</row>
    <row r="8065" spans="5:20" x14ac:dyDescent="0.25"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</row>
    <row r="8066" spans="5:20" x14ac:dyDescent="0.25"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</row>
    <row r="8067" spans="5:20" x14ac:dyDescent="0.25"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</row>
    <row r="8068" spans="5:20" x14ac:dyDescent="0.25"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</row>
    <row r="8069" spans="5:20" x14ac:dyDescent="0.25"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</row>
    <row r="8070" spans="5:20" x14ac:dyDescent="0.25"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</row>
    <row r="8071" spans="5:20" x14ac:dyDescent="0.25"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</row>
    <row r="8072" spans="5:20" x14ac:dyDescent="0.25"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</row>
    <row r="8073" spans="5:20" x14ac:dyDescent="0.25"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</row>
    <row r="8074" spans="5:20" x14ac:dyDescent="0.25"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</row>
    <row r="8075" spans="5:20" x14ac:dyDescent="0.25"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</row>
    <row r="8076" spans="5:20" x14ac:dyDescent="0.25"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</row>
    <row r="8077" spans="5:20" x14ac:dyDescent="0.25"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</row>
    <row r="8078" spans="5:20" x14ac:dyDescent="0.25"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</row>
    <row r="8079" spans="5:20" x14ac:dyDescent="0.25"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</row>
    <row r="8080" spans="5:20" x14ac:dyDescent="0.25"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</row>
    <row r="8081" spans="5:20" x14ac:dyDescent="0.25"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</row>
    <row r="8082" spans="5:20" x14ac:dyDescent="0.25"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</row>
    <row r="8083" spans="5:20" x14ac:dyDescent="0.25"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</row>
    <row r="8084" spans="5:20" x14ac:dyDescent="0.25"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</row>
    <row r="8085" spans="5:20" x14ac:dyDescent="0.25"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</row>
    <row r="8086" spans="5:20" x14ac:dyDescent="0.25"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</row>
    <row r="8087" spans="5:20" x14ac:dyDescent="0.25"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</row>
    <row r="8088" spans="5:20" x14ac:dyDescent="0.25"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</row>
    <row r="8089" spans="5:20" x14ac:dyDescent="0.25"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</row>
    <row r="8090" spans="5:20" x14ac:dyDescent="0.25"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</row>
    <row r="8091" spans="5:20" x14ac:dyDescent="0.25"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</row>
    <row r="8092" spans="5:20" x14ac:dyDescent="0.25"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</row>
    <row r="8093" spans="5:20" x14ac:dyDescent="0.25"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</row>
    <row r="8094" spans="5:20" x14ac:dyDescent="0.25"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</row>
    <row r="8095" spans="5:20" x14ac:dyDescent="0.25"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</row>
    <row r="8096" spans="5:20" x14ac:dyDescent="0.25"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</row>
    <row r="8097" spans="5:20" x14ac:dyDescent="0.25"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</row>
    <row r="8098" spans="5:20" x14ac:dyDescent="0.25"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</row>
    <row r="8099" spans="5:20" x14ac:dyDescent="0.25"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</row>
    <row r="8100" spans="5:20" x14ac:dyDescent="0.25"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</row>
    <row r="8101" spans="5:20" x14ac:dyDescent="0.25"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</row>
    <row r="8102" spans="5:20" x14ac:dyDescent="0.25"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</row>
    <row r="8103" spans="5:20" x14ac:dyDescent="0.25"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</row>
    <row r="8104" spans="5:20" x14ac:dyDescent="0.25"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</row>
    <row r="8105" spans="5:20" x14ac:dyDescent="0.25"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</row>
    <row r="8106" spans="5:20" x14ac:dyDescent="0.25"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</row>
    <row r="8107" spans="5:20" x14ac:dyDescent="0.25"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</row>
    <row r="8108" spans="5:20" x14ac:dyDescent="0.25"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</row>
    <row r="8109" spans="5:20" x14ac:dyDescent="0.25"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</row>
    <row r="8110" spans="5:20" x14ac:dyDescent="0.25"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</row>
    <row r="8111" spans="5:20" x14ac:dyDescent="0.25"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</row>
    <row r="8112" spans="5:20" x14ac:dyDescent="0.25"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</row>
    <row r="8113" spans="5:20" x14ac:dyDescent="0.25"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</row>
    <row r="8114" spans="5:20" x14ac:dyDescent="0.25"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</row>
    <row r="8115" spans="5:20" x14ac:dyDescent="0.25"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</row>
    <row r="8116" spans="5:20" x14ac:dyDescent="0.25"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</row>
    <row r="8117" spans="5:20" x14ac:dyDescent="0.25"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</row>
    <row r="8118" spans="5:20" x14ac:dyDescent="0.25"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</row>
    <row r="8119" spans="5:20" x14ac:dyDescent="0.25"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</row>
    <row r="8120" spans="5:20" x14ac:dyDescent="0.25"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</row>
    <row r="8121" spans="5:20" x14ac:dyDescent="0.25"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</row>
    <row r="8122" spans="5:20" x14ac:dyDescent="0.25"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</row>
    <row r="8123" spans="5:20" x14ac:dyDescent="0.25"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</row>
    <row r="8124" spans="5:20" x14ac:dyDescent="0.25"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</row>
    <row r="8125" spans="5:20" x14ac:dyDescent="0.25"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</row>
    <row r="8126" spans="5:20" x14ac:dyDescent="0.25"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</row>
    <row r="8127" spans="5:20" x14ac:dyDescent="0.25"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</row>
    <row r="8128" spans="5:20" x14ac:dyDescent="0.25"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</row>
    <row r="8129" spans="5:20" x14ac:dyDescent="0.25"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</row>
    <row r="8130" spans="5:20" x14ac:dyDescent="0.25"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</row>
    <row r="8131" spans="5:20" x14ac:dyDescent="0.25"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</row>
    <row r="8132" spans="5:20" x14ac:dyDescent="0.25"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</row>
    <row r="8133" spans="5:20" x14ac:dyDescent="0.25"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</row>
    <row r="8134" spans="5:20" x14ac:dyDescent="0.25"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</row>
    <row r="8135" spans="5:20" x14ac:dyDescent="0.25"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</row>
    <row r="8136" spans="5:20" x14ac:dyDescent="0.25"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</row>
    <row r="8137" spans="5:20" x14ac:dyDescent="0.25"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</row>
    <row r="8138" spans="5:20" x14ac:dyDescent="0.25"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</row>
    <row r="8139" spans="5:20" x14ac:dyDescent="0.25"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</row>
    <row r="8140" spans="5:20" x14ac:dyDescent="0.25"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</row>
    <row r="8141" spans="5:20" x14ac:dyDescent="0.25"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</row>
    <row r="8142" spans="5:20" x14ac:dyDescent="0.25"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</row>
    <row r="8143" spans="5:20" x14ac:dyDescent="0.25"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</row>
    <row r="8144" spans="5:20" x14ac:dyDescent="0.25"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</row>
    <row r="8145" spans="5:20" x14ac:dyDescent="0.25"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</row>
    <row r="8146" spans="5:20" x14ac:dyDescent="0.25"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</row>
    <row r="8147" spans="5:20" x14ac:dyDescent="0.25"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</row>
    <row r="8148" spans="5:20" x14ac:dyDescent="0.25"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</row>
    <row r="8149" spans="5:20" x14ac:dyDescent="0.25"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</row>
    <row r="8150" spans="5:20" x14ac:dyDescent="0.25"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</row>
    <row r="8151" spans="5:20" x14ac:dyDescent="0.25"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</row>
    <row r="8152" spans="5:20" x14ac:dyDescent="0.25"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</row>
    <row r="8153" spans="5:20" x14ac:dyDescent="0.25"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</row>
    <row r="8154" spans="5:20" x14ac:dyDescent="0.25"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</row>
    <row r="8155" spans="5:20" x14ac:dyDescent="0.25"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</row>
    <row r="8156" spans="5:20" x14ac:dyDescent="0.25"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</row>
    <row r="8157" spans="5:20" x14ac:dyDescent="0.25"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</row>
    <row r="8158" spans="5:20" x14ac:dyDescent="0.25"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</row>
    <row r="8159" spans="5:20" x14ac:dyDescent="0.25"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</row>
    <row r="8160" spans="5:20" x14ac:dyDescent="0.25"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</row>
    <row r="8161" spans="5:20" x14ac:dyDescent="0.25"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</row>
    <row r="8162" spans="5:20" x14ac:dyDescent="0.25"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</row>
    <row r="8163" spans="5:20" x14ac:dyDescent="0.25"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</row>
    <row r="8164" spans="5:20" x14ac:dyDescent="0.25"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</row>
    <row r="8165" spans="5:20" x14ac:dyDescent="0.25"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</row>
    <row r="8166" spans="5:20" x14ac:dyDescent="0.25"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</row>
    <row r="8167" spans="5:20" x14ac:dyDescent="0.25"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</row>
    <row r="8168" spans="5:20" x14ac:dyDescent="0.25"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</row>
    <row r="8169" spans="5:20" x14ac:dyDescent="0.25"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</row>
    <row r="8170" spans="5:20" x14ac:dyDescent="0.25"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</row>
    <row r="8171" spans="5:20" x14ac:dyDescent="0.25"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</row>
    <row r="8172" spans="5:20" x14ac:dyDescent="0.25"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</row>
    <row r="8173" spans="5:20" x14ac:dyDescent="0.25"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</row>
    <row r="8174" spans="5:20" x14ac:dyDescent="0.25"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</row>
    <row r="8175" spans="5:20" x14ac:dyDescent="0.25"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</row>
    <row r="8176" spans="5:20" x14ac:dyDescent="0.25"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</row>
    <row r="8177" spans="5:20" x14ac:dyDescent="0.25"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</row>
    <row r="8178" spans="5:20" x14ac:dyDescent="0.25"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</row>
    <row r="8179" spans="5:20" x14ac:dyDescent="0.25"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</row>
    <row r="8180" spans="5:20" x14ac:dyDescent="0.25"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</row>
    <row r="8181" spans="5:20" x14ac:dyDescent="0.25"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</row>
    <row r="8182" spans="5:20" x14ac:dyDescent="0.25"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</row>
    <row r="8183" spans="5:20" x14ac:dyDescent="0.25"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</row>
    <row r="8184" spans="5:20" x14ac:dyDescent="0.25"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</row>
    <row r="8185" spans="5:20" x14ac:dyDescent="0.25"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</row>
    <row r="8186" spans="5:20" x14ac:dyDescent="0.25"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</row>
    <row r="8187" spans="5:20" x14ac:dyDescent="0.25"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</row>
    <row r="8188" spans="5:20" x14ac:dyDescent="0.25"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</row>
    <row r="8189" spans="5:20" x14ac:dyDescent="0.25"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</row>
    <row r="8190" spans="5:20" x14ac:dyDescent="0.25"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</row>
    <row r="8191" spans="5:20" x14ac:dyDescent="0.25"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</row>
    <row r="8192" spans="5:20" x14ac:dyDescent="0.25"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</row>
    <row r="8193" spans="5:20" x14ac:dyDescent="0.25"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</row>
    <row r="8194" spans="5:20" x14ac:dyDescent="0.25"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</row>
    <row r="8195" spans="5:20" x14ac:dyDescent="0.25"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</row>
    <row r="8196" spans="5:20" x14ac:dyDescent="0.25"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</row>
    <row r="8197" spans="5:20" x14ac:dyDescent="0.25"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</row>
    <row r="8198" spans="5:20" x14ac:dyDescent="0.25"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</row>
    <row r="8199" spans="5:20" x14ac:dyDescent="0.25"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</row>
    <row r="8200" spans="5:20" x14ac:dyDescent="0.25"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</row>
    <row r="8201" spans="5:20" x14ac:dyDescent="0.25"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</row>
    <row r="8202" spans="5:20" x14ac:dyDescent="0.25"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</row>
    <row r="8203" spans="5:20" x14ac:dyDescent="0.25"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</row>
    <row r="8204" spans="5:20" x14ac:dyDescent="0.25"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</row>
    <row r="8205" spans="5:20" x14ac:dyDescent="0.25"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</row>
    <row r="8206" spans="5:20" x14ac:dyDescent="0.25"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</row>
    <row r="8207" spans="5:20" x14ac:dyDescent="0.25"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</row>
    <row r="8208" spans="5:20" x14ac:dyDescent="0.25"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</row>
    <row r="8209" spans="5:20" x14ac:dyDescent="0.25"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</row>
    <row r="8210" spans="5:20" x14ac:dyDescent="0.25"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</row>
    <row r="8211" spans="5:20" x14ac:dyDescent="0.25"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</row>
    <row r="8212" spans="5:20" x14ac:dyDescent="0.25"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</row>
    <row r="8213" spans="5:20" x14ac:dyDescent="0.25"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</row>
    <row r="8214" spans="5:20" x14ac:dyDescent="0.25"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</row>
    <row r="8215" spans="5:20" x14ac:dyDescent="0.25"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</row>
    <row r="8216" spans="5:20" x14ac:dyDescent="0.25"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</row>
    <row r="8217" spans="5:20" x14ac:dyDescent="0.25"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</row>
    <row r="8218" spans="5:20" x14ac:dyDescent="0.25"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</row>
    <row r="8219" spans="5:20" x14ac:dyDescent="0.25"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</row>
    <row r="8220" spans="5:20" x14ac:dyDescent="0.25"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</row>
    <row r="8221" spans="5:20" x14ac:dyDescent="0.25"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</row>
    <row r="8222" spans="5:20" x14ac:dyDescent="0.25"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</row>
    <row r="8223" spans="5:20" x14ac:dyDescent="0.25"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</row>
    <row r="8224" spans="5:20" x14ac:dyDescent="0.25"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</row>
    <row r="8225" spans="5:20" x14ac:dyDescent="0.25"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</row>
    <row r="8226" spans="5:20" x14ac:dyDescent="0.25"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</row>
    <row r="8227" spans="5:20" x14ac:dyDescent="0.25"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</row>
    <row r="8228" spans="5:20" x14ac:dyDescent="0.25"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</row>
    <row r="8229" spans="5:20" x14ac:dyDescent="0.25"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</row>
    <row r="8230" spans="5:20" x14ac:dyDescent="0.25"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</row>
    <row r="8231" spans="5:20" x14ac:dyDescent="0.25"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</row>
    <row r="8232" spans="5:20" x14ac:dyDescent="0.25"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</row>
    <row r="8233" spans="5:20" x14ac:dyDescent="0.25"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</row>
    <row r="8234" spans="5:20" x14ac:dyDescent="0.25"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</row>
    <row r="8235" spans="5:20" x14ac:dyDescent="0.25"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</row>
    <row r="8236" spans="5:20" x14ac:dyDescent="0.25"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</row>
    <row r="8237" spans="5:20" x14ac:dyDescent="0.25"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</row>
    <row r="8238" spans="5:20" x14ac:dyDescent="0.25"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</row>
    <row r="8239" spans="5:20" x14ac:dyDescent="0.25"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</row>
    <row r="8240" spans="5:20" x14ac:dyDescent="0.25"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</row>
    <row r="8241" spans="5:20" x14ac:dyDescent="0.25"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</row>
    <row r="8242" spans="5:20" x14ac:dyDescent="0.25"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</row>
    <row r="8243" spans="5:20" x14ac:dyDescent="0.25"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</row>
    <row r="8244" spans="5:20" x14ac:dyDescent="0.25"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</row>
    <row r="8245" spans="5:20" x14ac:dyDescent="0.25"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</row>
    <row r="8246" spans="5:20" x14ac:dyDescent="0.25"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</row>
    <row r="8247" spans="5:20" x14ac:dyDescent="0.25"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</row>
    <row r="8248" spans="5:20" x14ac:dyDescent="0.25"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</row>
    <row r="8249" spans="5:20" x14ac:dyDescent="0.25"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</row>
    <row r="8250" spans="5:20" x14ac:dyDescent="0.25"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</row>
    <row r="8251" spans="5:20" x14ac:dyDescent="0.25"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</row>
    <row r="8252" spans="5:20" x14ac:dyDescent="0.25"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</row>
    <row r="8253" spans="5:20" x14ac:dyDescent="0.25"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</row>
    <row r="8254" spans="5:20" x14ac:dyDescent="0.25"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</row>
    <row r="8255" spans="5:20" x14ac:dyDescent="0.25"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</row>
    <row r="8256" spans="5:20" x14ac:dyDescent="0.25"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</row>
    <row r="8257" spans="5:20" x14ac:dyDescent="0.25"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</row>
    <row r="8258" spans="5:20" x14ac:dyDescent="0.25"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</row>
    <row r="8259" spans="5:20" x14ac:dyDescent="0.25"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</row>
    <row r="8260" spans="5:20" x14ac:dyDescent="0.25"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</row>
    <row r="8261" spans="5:20" x14ac:dyDescent="0.25"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</row>
    <row r="8262" spans="5:20" x14ac:dyDescent="0.25"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</row>
    <row r="8263" spans="5:20" x14ac:dyDescent="0.25"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</row>
    <row r="8264" spans="5:20" x14ac:dyDescent="0.25"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</row>
    <row r="8265" spans="5:20" x14ac:dyDescent="0.25"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</row>
    <row r="8266" spans="5:20" x14ac:dyDescent="0.25"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</row>
    <row r="8267" spans="5:20" x14ac:dyDescent="0.25"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</row>
    <row r="8268" spans="5:20" x14ac:dyDescent="0.25"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</row>
    <row r="8269" spans="5:20" x14ac:dyDescent="0.25"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</row>
    <row r="8270" spans="5:20" x14ac:dyDescent="0.25"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</row>
    <row r="8271" spans="5:20" x14ac:dyDescent="0.25"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</row>
    <row r="8272" spans="5:20" x14ac:dyDescent="0.25"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</row>
    <row r="8273" spans="5:20" x14ac:dyDescent="0.25"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</row>
    <row r="8274" spans="5:20" x14ac:dyDescent="0.25"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</row>
    <row r="8275" spans="5:20" x14ac:dyDescent="0.25"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</row>
    <row r="8276" spans="5:20" x14ac:dyDescent="0.25"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</row>
    <row r="8277" spans="5:20" x14ac:dyDescent="0.25"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</row>
    <row r="8278" spans="5:20" x14ac:dyDescent="0.25"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</row>
    <row r="8279" spans="5:20" x14ac:dyDescent="0.25"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</row>
    <row r="8280" spans="5:20" x14ac:dyDescent="0.25"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</row>
    <row r="8281" spans="5:20" x14ac:dyDescent="0.25"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</row>
    <row r="8282" spans="5:20" x14ac:dyDescent="0.25"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</row>
    <row r="8283" spans="5:20" x14ac:dyDescent="0.25"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</row>
    <row r="8284" spans="5:20" x14ac:dyDescent="0.25"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</row>
    <row r="8285" spans="5:20" x14ac:dyDescent="0.25"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</row>
    <row r="8286" spans="5:20" x14ac:dyDescent="0.25"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</row>
    <row r="8287" spans="5:20" x14ac:dyDescent="0.25"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</row>
    <row r="8288" spans="5:20" x14ac:dyDescent="0.25"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</row>
    <row r="8289" spans="5:20" x14ac:dyDescent="0.25"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</row>
    <row r="8290" spans="5:20" x14ac:dyDescent="0.25"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</row>
    <row r="8291" spans="5:20" x14ac:dyDescent="0.25"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</row>
    <row r="8292" spans="5:20" x14ac:dyDescent="0.25"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</row>
    <row r="8293" spans="5:20" x14ac:dyDescent="0.25"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</row>
    <row r="8294" spans="5:20" x14ac:dyDescent="0.25"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</row>
    <row r="8295" spans="5:20" x14ac:dyDescent="0.25"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</row>
    <row r="8296" spans="5:20" x14ac:dyDescent="0.25"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</row>
    <row r="8297" spans="5:20" x14ac:dyDescent="0.25"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</row>
    <row r="8298" spans="5:20" x14ac:dyDescent="0.25"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</row>
    <row r="8299" spans="5:20" x14ac:dyDescent="0.25"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</row>
    <row r="8300" spans="5:20" x14ac:dyDescent="0.25"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</row>
    <row r="8301" spans="5:20" x14ac:dyDescent="0.25"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</row>
    <row r="8302" spans="5:20" x14ac:dyDescent="0.25"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</row>
    <row r="8303" spans="5:20" x14ac:dyDescent="0.25"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</row>
    <row r="8304" spans="5:20" x14ac:dyDescent="0.25"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</row>
    <row r="8305" spans="5:20" x14ac:dyDescent="0.25"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</row>
    <row r="8306" spans="5:20" x14ac:dyDescent="0.25"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</row>
    <row r="8307" spans="5:20" x14ac:dyDescent="0.25"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</row>
    <row r="8308" spans="5:20" x14ac:dyDescent="0.25"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</row>
    <row r="8309" spans="5:20" x14ac:dyDescent="0.25"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</row>
    <row r="8310" spans="5:20" x14ac:dyDescent="0.25"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</row>
    <row r="8311" spans="5:20" x14ac:dyDescent="0.25"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</row>
    <row r="8312" spans="5:20" x14ac:dyDescent="0.25"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</row>
    <row r="8313" spans="5:20" x14ac:dyDescent="0.25"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</row>
    <row r="8314" spans="5:20" x14ac:dyDescent="0.25"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</row>
    <row r="8315" spans="5:20" x14ac:dyDescent="0.25"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</row>
    <row r="8316" spans="5:20" x14ac:dyDescent="0.25"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</row>
    <row r="8317" spans="5:20" x14ac:dyDescent="0.25"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</row>
    <row r="8318" spans="5:20" x14ac:dyDescent="0.25"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</row>
    <row r="8319" spans="5:20" x14ac:dyDescent="0.25"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</row>
    <row r="8320" spans="5:20" x14ac:dyDescent="0.25"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</row>
    <row r="8321" spans="5:20" x14ac:dyDescent="0.25"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</row>
    <row r="8322" spans="5:20" x14ac:dyDescent="0.25"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</row>
    <row r="8323" spans="5:20" x14ac:dyDescent="0.25"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</row>
    <row r="8324" spans="5:20" x14ac:dyDescent="0.25"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</row>
    <row r="8325" spans="5:20" x14ac:dyDescent="0.25"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</row>
    <row r="8326" spans="5:20" x14ac:dyDescent="0.25"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</row>
    <row r="8327" spans="5:20" x14ac:dyDescent="0.25"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</row>
    <row r="8328" spans="5:20" x14ac:dyDescent="0.25"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</row>
    <row r="8329" spans="5:20" x14ac:dyDescent="0.25"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</row>
    <row r="8330" spans="5:20" x14ac:dyDescent="0.25"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</row>
    <row r="8331" spans="5:20" x14ac:dyDescent="0.25"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</row>
    <row r="8332" spans="5:20" x14ac:dyDescent="0.25"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</row>
    <row r="8333" spans="5:20" x14ac:dyDescent="0.25"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</row>
    <row r="8334" spans="5:20" x14ac:dyDescent="0.25"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</row>
    <row r="8335" spans="5:20" x14ac:dyDescent="0.25"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</row>
    <row r="8336" spans="5:20" x14ac:dyDescent="0.25"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</row>
    <row r="8337" spans="5:20" x14ac:dyDescent="0.25"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</row>
    <row r="8338" spans="5:20" x14ac:dyDescent="0.25"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</row>
    <row r="8339" spans="5:20" x14ac:dyDescent="0.25"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</row>
    <row r="8340" spans="5:20" x14ac:dyDescent="0.25"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</row>
    <row r="8341" spans="5:20" x14ac:dyDescent="0.25"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</row>
    <row r="8342" spans="5:20" x14ac:dyDescent="0.25"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</row>
    <row r="8343" spans="5:20" x14ac:dyDescent="0.25"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</row>
    <row r="8344" spans="5:20" x14ac:dyDescent="0.25"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</row>
    <row r="8345" spans="5:20" x14ac:dyDescent="0.25"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</row>
    <row r="8346" spans="5:20" x14ac:dyDescent="0.25"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</row>
    <row r="8347" spans="5:20" x14ac:dyDescent="0.25"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</row>
    <row r="8348" spans="5:20" x14ac:dyDescent="0.25"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</row>
    <row r="8349" spans="5:20" x14ac:dyDescent="0.25"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</row>
    <row r="8350" spans="5:20" x14ac:dyDescent="0.25"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</row>
    <row r="8351" spans="5:20" x14ac:dyDescent="0.25"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</row>
    <row r="8352" spans="5:20" x14ac:dyDescent="0.25"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</row>
    <row r="8353" spans="5:20" x14ac:dyDescent="0.25"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</row>
    <row r="8354" spans="5:20" x14ac:dyDescent="0.25"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</row>
    <row r="8355" spans="5:20" x14ac:dyDescent="0.25"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</row>
    <row r="8356" spans="5:20" x14ac:dyDescent="0.25"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</row>
    <row r="8357" spans="5:20" x14ac:dyDescent="0.25"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</row>
    <row r="8358" spans="5:20" x14ac:dyDescent="0.25"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</row>
    <row r="8359" spans="5:20" x14ac:dyDescent="0.25"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</row>
    <row r="8360" spans="5:20" x14ac:dyDescent="0.25"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</row>
    <row r="8361" spans="5:20" x14ac:dyDescent="0.25"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</row>
    <row r="8362" spans="5:20" x14ac:dyDescent="0.25"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</row>
    <row r="8363" spans="5:20" x14ac:dyDescent="0.25"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</row>
    <row r="8364" spans="5:20" x14ac:dyDescent="0.25"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</row>
    <row r="8365" spans="5:20" x14ac:dyDescent="0.25"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</row>
    <row r="8366" spans="5:20" x14ac:dyDescent="0.25"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</row>
    <row r="8367" spans="5:20" x14ac:dyDescent="0.25"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</row>
    <row r="8368" spans="5:20" x14ac:dyDescent="0.25"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</row>
    <row r="8369" spans="5:20" x14ac:dyDescent="0.25"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</row>
    <row r="8370" spans="5:20" x14ac:dyDescent="0.25"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</row>
    <row r="8371" spans="5:20" x14ac:dyDescent="0.25"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</row>
    <row r="8372" spans="5:20" x14ac:dyDescent="0.25"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</row>
    <row r="8373" spans="5:20" x14ac:dyDescent="0.25"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</row>
    <row r="8374" spans="5:20" x14ac:dyDescent="0.25"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</row>
    <row r="8375" spans="5:20" x14ac:dyDescent="0.25"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</row>
    <row r="8376" spans="5:20" x14ac:dyDescent="0.25"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</row>
    <row r="8377" spans="5:20" x14ac:dyDescent="0.25"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</row>
    <row r="8378" spans="5:20" x14ac:dyDescent="0.25"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</row>
    <row r="8379" spans="5:20" x14ac:dyDescent="0.25"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</row>
    <row r="8380" spans="5:20" x14ac:dyDescent="0.25"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</row>
    <row r="8381" spans="5:20" x14ac:dyDescent="0.25"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</row>
    <row r="8382" spans="5:20" x14ac:dyDescent="0.25"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</row>
    <row r="8383" spans="5:20" x14ac:dyDescent="0.25"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</row>
    <row r="8384" spans="5:20" x14ac:dyDescent="0.25"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</row>
    <row r="8385" spans="5:20" x14ac:dyDescent="0.25"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</row>
    <row r="8386" spans="5:20" x14ac:dyDescent="0.25"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</row>
    <row r="8387" spans="5:20" x14ac:dyDescent="0.25"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</row>
    <row r="8388" spans="5:20" x14ac:dyDescent="0.25"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</row>
    <row r="8389" spans="5:20" x14ac:dyDescent="0.25"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</row>
    <row r="8390" spans="5:20" x14ac:dyDescent="0.25"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</row>
    <row r="8391" spans="5:20" x14ac:dyDescent="0.25"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</row>
    <row r="8392" spans="5:20" x14ac:dyDescent="0.25"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</row>
    <row r="8393" spans="5:20" x14ac:dyDescent="0.25"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</row>
    <row r="8394" spans="5:20" x14ac:dyDescent="0.25"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</row>
    <row r="8395" spans="5:20" x14ac:dyDescent="0.25"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</row>
    <row r="8396" spans="5:20" x14ac:dyDescent="0.25"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</row>
    <row r="8397" spans="5:20" x14ac:dyDescent="0.25"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</row>
    <row r="8398" spans="5:20" x14ac:dyDescent="0.25"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</row>
    <row r="8399" spans="5:20" x14ac:dyDescent="0.25"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</row>
    <row r="8400" spans="5:20" x14ac:dyDescent="0.25"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</row>
    <row r="8401" spans="5:20" x14ac:dyDescent="0.25"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</row>
    <row r="8402" spans="5:20" x14ac:dyDescent="0.25"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</row>
    <row r="8403" spans="5:20" x14ac:dyDescent="0.25"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</row>
    <row r="8404" spans="5:20" x14ac:dyDescent="0.25"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</row>
    <row r="8405" spans="5:20" x14ac:dyDescent="0.25"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</row>
    <row r="8406" spans="5:20" x14ac:dyDescent="0.25"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</row>
    <row r="8407" spans="5:20" x14ac:dyDescent="0.25"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</row>
    <row r="8408" spans="5:20" x14ac:dyDescent="0.25"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</row>
    <row r="8409" spans="5:20" x14ac:dyDescent="0.25"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</row>
    <row r="8410" spans="5:20" x14ac:dyDescent="0.25"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</row>
    <row r="8411" spans="5:20" x14ac:dyDescent="0.25"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</row>
    <row r="8412" spans="5:20" x14ac:dyDescent="0.25"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</row>
    <row r="8413" spans="5:20" x14ac:dyDescent="0.25"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</row>
    <row r="8414" spans="5:20" x14ac:dyDescent="0.25"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</row>
    <row r="8415" spans="5:20" x14ac:dyDescent="0.25"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</row>
    <row r="8416" spans="5:20" x14ac:dyDescent="0.25"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</row>
    <row r="8417" spans="5:20" x14ac:dyDescent="0.25"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</row>
    <row r="8418" spans="5:20" x14ac:dyDescent="0.25"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</row>
    <row r="8419" spans="5:20" x14ac:dyDescent="0.25"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</row>
    <row r="8420" spans="5:20" x14ac:dyDescent="0.25"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</row>
    <row r="8421" spans="5:20" x14ac:dyDescent="0.25"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</row>
    <row r="8422" spans="5:20" x14ac:dyDescent="0.25"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</row>
    <row r="8423" spans="5:20" x14ac:dyDescent="0.25"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</row>
    <row r="8424" spans="5:20" x14ac:dyDescent="0.25"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</row>
    <row r="8425" spans="5:20" x14ac:dyDescent="0.25"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</row>
    <row r="8426" spans="5:20" x14ac:dyDescent="0.25"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</row>
    <row r="8427" spans="5:20" x14ac:dyDescent="0.25"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</row>
    <row r="8428" spans="5:20" x14ac:dyDescent="0.25"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</row>
    <row r="8429" spans="5:20" x14ac:dyDescent="0.25"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</row>
    <row r="8430" spans="5:20" x14ac:dyDescent="0.25"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</row>
    <row r="8431" spans="5:20" x14ac:dyDescent="0.25"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</row>
    <row r="8432" spans="5:20" x14ac:dyDescent="0.25"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</row>
    <row r="8433" spans="5:20" x14ac:dyDescent="0.25"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</row>
    <row r="8434" spans="5:20" x14ac:dyDescent="0.25"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</row>
    <row r="8435" spans="5:20" x14ac:dyDescent="0.25"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</row>
    <row r="8436" spans="5:20" x14ac:dyDescent="0.25"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</row>
    <row r="8437" spans="5:20" x14ac:dyDescent="0.25"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</row>
    <row r="8438" spans="5:20" x14ac:dyDescent="0.25"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</row>
    <row r="8439" spans="5:20" x14ac:dyDescent="0.25"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</row>
    <row r="8440" spans="5:20" x14ac:dyDescent="0.25"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</row>
    <row r="8441" spans="5:20" x14ac:dyDescent="0.25"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</row>
    <row r="8442" spans="5:20" x14ac:dyDescent="0.25"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</row>
    <row r="8443" spans="5:20" x14ac:dyDescent="0.25"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</row>
    <row r="8444" spans="5:20" x14ac:dyDescent="0.25"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</row>
    <row r="8445" spans="5:20" x14ac:dyDescent="0.25"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</row>
    <row r="8446" spans="5:20" x14ac:dyDescent="0.25"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</row>
    <row r="8447" spans="5:20" x14ac:dyDescent="0.25"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</row>
    <row r="8448" spans="5:20" x14ac:dyDescent="0.25"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</row>
    <row r="8449" spans="5:20" x14ac:dyDescent="0.25"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</row>
    <row r="8450" spans="5:20" x14ac:dyDescent="0.25"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</row>
    <row r="8451" spans="5:20" x14ac:dyDescent="0.25"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</row>
    <row r="8452" spans="5:20" x14ac:dyDescent="0.25"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</row>
    <row r="8453" spans="5:20" x14ac:dyDescent="0.25"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</row>
    <row r="8454" spans="5:20" x14ac:dyDescent="0.25"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</row>
    <row r="8455" spans="5:20" x14ac:dyDescent="0.25"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</row>
    <row r="8456" spans="5:20" x14ac:dyDescent="0.25"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</row>
    <row r="8457" spans="5:20" x14ac:dyDescent="0.25"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</row>
    <row r="8458" spans="5:20" x14ac:dyDescent="0.25"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</row>
    <row r="8459" spans="5:20" x14ac:dyDescent="0.25"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</row>
    <row r="8460" spans="5:20" x14ac:dyDescent="0.25"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</row>
    <row r="8461" spans="5:20" x14ac:dyDescent="0.25"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</row>
    <row r="8462" spans="5:20" x14ac:dyDescent="0.25"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</row>
    <row r="8463" spans="5:20" x14ac:dyDescent="0.25"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</row>
    <row r="8464" spans="5:20" x14ac:dyDescent="0.25"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</row>
    <row r="8465" spans="5:20" x14ac:dyDescent="0.25"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</row>
    <row r="8466" spans="5:20" x14ac:dyDescent="0.25"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</row>
    <row r="8467" spans="5:20" x14ac:dyDescent="0.25"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</row>
    <row r="8468" spans="5:20" x14ac:dyDescent="0.25"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</row>
    <row r="8469" spans="5:20" x14ac:dyDescent="0.25"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</row>
    <row r="8470" spans="5:20" x14ac:dyDescent="0.25"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</row>
    <row r="8471" spans="5:20" x14ac:dyDescent="0.25"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</row>
    <row r="8472" spans="5:20" x14ac:dyDescent="0.25"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</row>
    <row r="8473" spans="5:20" x14ac:dyDescent="0.25"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</row>
    <row r="8474" spans="5:20" x14ac:dyDescent="0.25"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</row>
    <row r="8475" spans="5:20" x14ac:dyDescent="0.25"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</row>
    <row r="8476" spans="5:20" x14ac:dyDescent="0.25"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</row>
    <row r="8477" spans="5:20" x14ac:dyDescent="0.25"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</row>
    <row r="8478" spans="5:20" x14ac:dyDescent="0.25"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</row>
    <row r="8479" spans="5:20" x14ac:dyDescent="0.25"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</row>
    <row r="8480" spans="5:20" x14ac:dyDescent="0.25"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</row>
    <row r="8481" spans="5:20" x14ac:dyDescent="0.25"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</row>
    <row r="8482" spans="5:20" x14ac:dyDescent="0.25"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</row>
    <row r="8483" spans="5:20" x14ac:dyDescent="0.25"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</row>
    <row r="8484" spans="5:20" x14ac:dyDescent="0.25"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</row>
    <row r="8485" spans="5:20" x14ac:dyDescent="0.25"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</row>
    <row r="8486" spans="5:20" x14ac:dyDescent="0.25"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</row>
    <row r="8487" spans="5:20" x14ac:dyDescent="0.25"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</row>
    <row r="8488" spans="5:20" x14ac:dyDescent="0.25"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</row>
    <row r="8489" spans="5:20" x14ac:dyDescent="0.25"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</row>
    <row r="8490" spans="5:20" x14ac:dyDescent="0.25"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</row>
    <row r="8491" spans="5:20" x14ac:dyDescent="0.25"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</row>
    <row r="8492" spans="5:20" x14ac:dyDescent="0.25"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</row>
    <row r="8493" spans="5:20" x14ac:dyDescent="0.25"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</row>
    <row r="8494" spans="5:20" x14ac:dyDescent="0.25"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</row>
    <row r="8495" spans="5:20" x14ac:dyDescent="0.25"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</row>
    <row r="8496" spans="5:20" x14ac:dyDescent="0.25"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</row>
    <row r="8497" spans="5:20" x14ac:dyDescent="0.25"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</row>
    <row r="8498" spans="5:20" x14ac:dyDescent="0.25"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</row>
    <row r="8499" spans="5:20" x14ac:dyDescent="0.25"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</row>
    <row r="8500" spans="5:20" x14ac:dyDescent="0.25"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</row>
    <row r="8501" spans="5:20" x14ac:dyDescent="0.25"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</row>
    <row r="8502" spans="5:20" x14ac:dyDescent="0.25"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</row>
    <row r="8503" spans="5:20" x14ac:dyDescent="0.25"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</row>
    <row r="8504" spans="5:20" x14ac:dyDescent="0.25"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</row>
    <row r="8505" spans="5:20" x14ac:dyDescent="0.25"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</row>
    <row r="8506" spans="5:20" x14ac:dyDescent="0.25"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</row>
    <row r="8507" spans="5:20" x14ac:dyDescent="0.25"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</row>
    <row r="8508" spans="5:20" x14ac:dyDescent="0.25"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</row>
    <row r="8509" spans="5:20" x14ac:dyDescent="0.25"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</row>
    <row r="8510" spans="5:20" x14ac:dyDescent="0.25"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</row>
    <row r="8511" spans="5:20" x14ac:dyDescent="0.25"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</row>
    <row r="8512" spans="5:20" x14ac:dyDescent="0.25"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</row>
    <row r="8513" spans="5:20" x14ac:dyDescent="0.25"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</row>
    <row r="8514" spans="5:20" x14ac:dyDescent="0.25"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</row>
    <row r="8515" spans="5:20" x14ac:dyDescent="0.25"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</row>
    <row r="8516" spans="5:20" x14ac:dyDescent="0.25"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</row>
    <row r="8517" spans="5:20" x14ac:dyDescent="0.25"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</row>
    <row r="8518" spans="5:20" x14ac:dyDescent="0.25"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</row>
    <row r="8519" spans="5:20" x14ac:dyDescent="0.25"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</row>
    <row r="8520" spans="5:20" x14ac:dyDescent="0.25"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</row>
    <row r="8521" spans="5:20" x14ac:dyDescent="0.25"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</row>
    <row r="8522" spans="5:20" x14ac:dyDescent="0.25"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</row>
    <row r="8523" spans="5:20" x14ac:dyDescent="0.25"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</row>
    <row r="8524" spans="5:20" x14ac:dyDescent="0.25"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</row>
    <row r="8525" spans="5:20" x14ac:dyDescent="0.25"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</row>
    <row r="8526" spans="5:20" x14ac:dyDescent="0.25"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</row>
    <row r="8527" spans="5:20" x14ac:dyDescent="0.25"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</row>
    <row r="8528" spans="5:20" x14ac:dyDescent="0.25"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</row>
    <row r="8529" spans="5:20" x14ac:dyDescent="0.25"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</row>
    <row r="8530" spans="5:20" x14ac:dyDescent="0.25"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</row>
    <row r="8531" spans="5:20" x14ac:dyDescent="0.25"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</row>
    <row r="8532" spans="5:20" x14ac:dyDescent="0.25"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</row>
    <row r="8533" spans="5:20" x14ac:dyDescent="0.25"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</row>
    <row r="8534" spans="5:20" x14ac:dyDescent="0.25"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</row>
    <row r="8535" spans="5:20" x14ac:dyDescent="0.25"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</row>
    <row r="8536" spans="5:20" x14ac:dyDescent="0.25"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</row>
    <row r="8537" spans="5:20" x14ac:dyDescent="0.25"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</row>
    <row r="8538" spans="5:20" x14ac:dyDescent="0.25"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</row>
    <row r="8539" spans="5:20" x14ac:dyDescent="0.25"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</row>
    <row r="8540" spans="5:20" x14ac:dyDescent="0.25"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</row>
    <row r="8541" spans="5:20" x14ac:dyDescent="0.25"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</row>
    <row r="8542" spans="5:20" x14ac:dyDescent="0.25"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</row>
    <row r="8543" spans="5:20" x14ac:dyDescent="0.25"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</row>
    <row r="8544" spans="5:20" x14ac:dyDescent="0.25"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</row>
    <row r="8545" spans="5:20" x14ac:dyDescent="0.25"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</row>
    <row r="8546" spans="5:20" x14ac:dyDescent="0.25"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</row>
    <row r="8547" spans="5:20" x14ac:dyDescent="0.25"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</row>
    <row r="8548" spans="5:20" x14ac:dyDescent="0.25"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</row>
    <row r="8549" spans="5:20" x14ac:dyDescent="0.25"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</row>
    <row r="8550" spans="5:20" x14ac:dyDescent="0.25"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</row>
    <row r="8551" spans="5:20" x14ac:dyDescent="0.25"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</row>
    <row r="8552" spans="5:20" x14ac:dyDescent="0.25"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</row>
    <row r="8553" spans="5:20" x14ac:dyDescent="0.25"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</row>
    <row r="8554" spans="5:20" x14ac:dyDescent="0.25"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</row>
    <row r="8555" spans="5:20" x14ac:dyDescent="0.25"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</row>
    <row r="8556" spans="5:20" x14ac:dyDescent="0.25"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</row>
    <row r="8557" spans="5:20" x14ac:dyDescent="0.25"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</row>
    <row r="8558" spans="5:20" x14ac:dyDescent="0.25"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</row>
    <row r="8559" spans="5:20" x14ac:dyDescent="0.25"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</row>
    <row r="8560" spans="5:20" x14ac:dyDescent="0.25"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</row>
    <row r="8561" spans="5:20" x14ac:dyDescent="0.25"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</row>
    <row r="8562" spans="5:20" x14ac:dyDescent="0.25"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</row>
    <row r="8563" spans="5:20" x14ac:dyDescent="0.25"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</row>
    <row r="8564" spans="5:20" x14ac:dyDescent="0.25"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</row>
    <row r="8565" spans="5:20" x14ac:dyDescent="0.25"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</row>
    <row r="8566" spans="5:20" x14ac:dyDescent="0.25"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</row>
    <row r="8567" spans="5:20" x14ac:dyDescent="0.25"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</row>
    <row r="8568" spans="5:20" x14ac:dyDescent="0.25"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</row>
    <row r="8569" spans="5:20" x14ac:dyDescent="0.25"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</row>
    <row r="8570" spans="5:20" x14ac:dyDescent="0.25"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</row>
    <row r="8571" spans="5:20" x14ac:dyDescent="0.25"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</row>
    <row r="8572" spans="5:20" x14ac:dyDescent="0.25"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</row>
    <row r="8573" spans="5:20" x14ac:dyDescent="0.25"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</row>
    <row r="8574" spans="5:20" x14ac:dyDescent="0.25"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</row>
    <row r="8575" spans="5:20" x14ac:dyDescent="0.25"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</row>
    <row r="8576" spans="5:20" x14ac:dyDescent="0.25"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</row>
    <row r="8577" spans="5:20" x14ac:dyDescent="0.25"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</row>
    <row r="8578" spans="5:20" x14ac:dyDescent="0.25"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</row>
    <row r="8579" spans="5:20" x14ac:dyDescent="0.25"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</row>
    <row r="8580" spans="5:20" x14ac:dyDescent="0.25"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</row>
    <row r="8581" spans="5:20" x14ac:dyDescent="0.25"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</row>
    <row r="8582" spans="5:20" x14ac:dyDescent="0.25"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</row>
    <row r="8583" spans="5:20" x14ac:dyDescent="0.25"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</row>
    <row r="8584" spans="5:20" x14ac:dyDescent="0.25"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</row>
    <row r="8585" spans="5:20" x14ac:dyDescent="0.25"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</row>
    <row r="8586" spans="5:20" x14ac:dyDescent="0.25"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</row>
    <row r="8587" spans="5:20" x14ac:dyDescent="0.25"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</row>
    <row r="8588" spans="5:20" x14ac:dyDescent="0.25"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</row>
    <row r="8589" spans="5:20" x14ac:dyDescent="0.25"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</row>
    <row r="8590" spans="5:20" x14ac:dyDescent="0.25"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</row>
    <row r="8591" spans="5:20" x14ac:dyDescent="0.25"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</row>
    <row r="8592" spans="5:20" x14ac:dyDescent="0.25"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</row>
    <row r="8593" spans="5:20" x14ac:dyDescent="0.25"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</row>
    <row r="8594" spans="5:20" x14ac:dyDescent="0.25"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</row>
    <row r="8595" spans="5:20" x14ac:dyDescent="0.25"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</row>
    <row r="8596" spans="5:20" x14ac:dyDescent="0.25"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</row>
    <row r="8597" spans="5:20" x14ac:dyDescent="0.25"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</row>
    <row r="8598" spans="5:20" x14ac:dyDescent="0.25"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</row>
    <row r="8599" spans="5:20" x14ac:dyDescent="0.25"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</row>
    <row r="8600" spans="5:20" x14ac:dyDescent="0.25"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</row>
    <row r="8601" spans="5:20" x14ac:dyDescent="0.25"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</row>
    <row r="8602" spans="5:20" x14ac:dyDescent="0.25"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</row>
    <row r="8603" spans="5:20" x14ac:dyDescent="0.25"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</row>
    <row r="8604" spans="5:20" x14ac:dyDescent="0.25"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</row>
    <row r="8605" spans="5:20" x14ac:dyDescent="0.25"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</row>
    <row r="8606" spans="5:20" x14ac:dyDescent="0.25"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</row>
    <row r="8607" spans="5:20" x14ac:dyDescent="0.25"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</row>
    <row r="8608" spans="5:20" x14ac:dyDescent="0.25"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</row>
    <row r="8609" spans="5:20" x14ac:dyDescent="0.25"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</row>
    <row r="8610" spans="5:20" x14ac:dyDescent="0.25"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</row>
    <row r="8611" spans="5:20" x14ac:dyDescent="0.25"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</row>
    <row r="8612" spans="5:20" x14ac:dyDescent="0.25"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</row>
    <row r="8613" spans="5:20" x14ac:dyDescent="0.25"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</row>
    <row r="8614" spans="5:20" x14ac:dyDescent="0.25"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</row>
    <row r="8615" spans="5:20" x14ac:dyDescent="0.25"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</row>
    <row r="8616" spans="5:20" x14ac:dyDescent="0.25"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</row>
    <row r="8617" spans="5:20" x14ac:dyDescent="0.25"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</row>
    <row r="8618" spans="5:20" x14ac:dyDescent="0.25"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</row>
    <row r="8619" spans="5:20" x14ac:dyDescent="0.25"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</row>
    <row r="8620" spans="5:20" x14ac:dyDescent="0.25"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</row>
    <row r="8621" spans="5:20" x14ac:dyDescent="0.25"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</row>
    <row r="8622" spans="5:20" x14ac:dyDescent="0.25"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</row>
    <row r="8623" spans="5:20" x14ac:dyDescent="0.25"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</row>
    <row r="8624" spans="5:20" x14ac:dyDescent="0.25"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</row>
    <row r="8625" spans="5:20" x14ac:dyDescent="0.25"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</row>
    <row r="8626" spans="5:20" x14ac:dyDescent="0.25"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</row>
    <row r="8627" spans="5:20" x14ac:dyDescent="0.25"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</row>
    <row r="8628" spans="5:20" x14ac:dyDescent="0.25"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</row>
    <row r="8629" spans="5:20" x14ac:dyDescent="0.25"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</row>
    <row r="8630" spans="5:20" x14ac:dyDescent="0.25"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</row>
    <row r="8631" spans="5:20" x14ac:dyDescent="0.25"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</row>
    <row r="8632" spans="5:20" x14ac:dyDescent="0.25"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</row>
    <row r="8633" spans="5:20" x14ac:dyDescent="0.25"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</row>
    <row r="8634" spans="5:20" x14ac:dyDescent="0.25"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</row>
    <row r="8635" spans="5:20" x14ac:dyDescent="0.25"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</row>
    <row r="8636" spans="5:20" x14ac:dyDescent="0.25"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</row>
    <row r="8637" spans="5:20" x14ac:dyDescent="0.25"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</row>
    <row r="8638" spans="5:20" x14ac:dyDescent="0.25"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</row>
    <row r="8639" spans="5:20" x14ac:dyDescent="0.25"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</row>
    <row r="8640" spans="5:20" x14ac:dyDescent="0.25"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</row>
    <row r="8641" spans="5:20" x14ac:dyDescent="0.25"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</row>
    <row r="8642" spans="5:20" x14ac:dyDescent="0.25"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</row>
    <row r="8643" spans="5:20" x14ac:dyDescent="0.25"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</row>
    <row r="8644" spans="5:20" x14ac:dyDescent="0.25"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</row>
    <row r="8645" spans="5:20" x14ac:dyDescent="0.25"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</row>
    <row r="8646" spans="5:20" x14ac:dyDescent="0.25"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</row>
    <row r="8647" spans="5:20" x14ac:dyDescent="0.25"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</row>
    <row r="8648" spans="5:20" x14ac:dyDescent="0.25"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</row>
    <row r="8649" spans="5:20" x14ac:dyDescent="0.25"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</row>
    <row r="8650" spans="5:20" x14ac:dyDescent="0.25"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</row>
    <row r="8651" spans="5:20" x14ac:dyDescent="0.25"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</row>
    <row r="8652" spans="5:20" x14ac:dyDescent="0.25"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</row>
    <row r="8653" spans="5:20" x14ac:dyDescent="0.25"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</row>
    <row r="8654" spans="5:20" x14ac:dyDescent="0.25"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</row>
    <row r="8655" spans="5:20" x14ac:dyDescent="0.25"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</row>
    <row r="8656" spans="5:20" x14ac:dyDescent="0.25"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</row>
    <row r="8657" spans="5:20" x14ac:dyDescent="0.25"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</row>
    <row r="8658" spans="5:20" x14ac:dyDescent="0.25"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</row>
    <row r="8659" spans="5:20" x14ac:dyDescent="0.25"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</row>
    <row r="8660" spans="5:20" x14ac:dyDescent="0.25"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</row>
    <row r="8661" spans="5:20" x14ac:dyDescent="0.25"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</row>
    <row r="8662" spans="5:20" x14ac:dyDescent="0.25"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</row>
    <row r="8663" spans="5:20" x14ac:dyDescent="0.25"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</row>
    <row r="8664" spans="5:20" x14ac:dyDescent="0.25"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</row>
    <row r="8665" spans="5:20" x14ac:dyDescent="0.25"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</row>
    <row r="8666" spans="5:20" x14ac:dyDescent="0.25"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</row>
    <row r="8667" spans="5:20" x14ac:dyDescent="0.25"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</row>
    <row r="8668" spans="5:20" x14ac:dyDescent="0.25"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</row>
    <row r="8669" spans="5:20" x14ac:dyDescent="0.25"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</row>
    <row r="8670" spans="5:20" x14ac:dyDescent="0.25"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</row>
    <row r="8671" spans="5:20" x14ac:dyDescent="0.25"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</row>
    <row r="8672" spans="5:20" x14ac:dyDescent="0.25"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</row>
    <row r="8673" spans="5:20" x14ac:dyDescent="0.25"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</row>
    <row r="8674" spans="5:20" x14ac:dyDescent="0.25"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</row>
    <row r="8675" spans="5:20" x14ac:dyDescent="0.25"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</row>
    <row r="8676" spans="5:20" x14ac:dyDescent="0.25"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</row>
    <row r="8677" spans="5:20" x14ac:dyDescent="0.25"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</row>
    <row r="8678" spans="5:20" x14ac:dyDescent="0.25"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</row>
    <row r="8679" spans="5:20" x14ac:dyDescent="0.25"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</row>
    <row r="8680" spans="5:20" x14ac:dyDescent="0.25"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</row>
    <row r="8681" spans="5:20" x14ac:dyDescent="0.25"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</row>
    <row r="8682" spans="5:20" x14ac:dyDescent="0.25"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</row>
    <row r="8683" spans="5:20" x14ac:dyDescent="0.25"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</row>
    <row r="8684" spans="5:20" x14ac:dyDescent="0.25"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</row>
    <row r="8685" spans="5:20" x14ac:dyDescent="0.25"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</row>
    <row r="8686" spans="5:20" x14ac:dyDescent="0.25"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</row>
    <row r="8687" spans="5:20" x14ac:dyDescent="0.25"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</row>
    <row r="8688" spans="5:20" x14ac:dyDescent="0.25"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</row>
    <row r="8689" spans="5:20" x14ac:dyDescent="0.25"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</row>
    <row r="8690" spans="5:20" x14ac:dyDescent="0.25"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</row>
    <row r="8691" spans="5:20" x14ac:dyDescent="0.25"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</row>
    <row r="8692" spans="5:20" x14ac:dyDescent="0.25"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</row>
    <row r="8693" spans="5:20" x14ac:dyDescent="0.25"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</row>
    <row r="8694" spans="5:20" x14ac:dyDescent="0.25"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</row>
    <row r="8695" spans="5:20" x14ac:dyDescent="0.25"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</row>
    <row r="8696" spans="5:20" x14ac:dyDescent="0.25"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</row>
    <row r="8697" spans="5:20" x14ac:dyDescent="0.25"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</row>
    <row r="8698" spans="5:20" x14ac:dyDescent="0.25"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</row>
    <row r="8699" spans="5:20" x14ac:dyDescent="0.25"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</row>
    <row r="8700" spans="5:20" x14ac:dyDescent="0.25"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</row>
    <row r="8701" spans="5:20" x14ac:dyDescent="0.25"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</row>
    <row r="8702" spans="5:20" x14ac:dyDescent="0.25"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</row>
    <row r="8703" spans="5:20" x14ac:dyDescent="0.25"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</row>
    <row r="8704" spans="5:20" x14ac:dyDescent="0.25"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</row>
    <row r="8705" spans="5:20" x14ac:dyDescent="0.25"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</row>
    <row r="8706" spans="5:20" x14ac:dyDescent="0.25"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</row>
    <row r="8707" spans="5:20" x14ac:dyDescent="0.25"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</row>
    <row r="8708" spans="5:20" x14ac:dyDescent="0.25"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</row>
    <row r="8709" spans="5:20" x14ac:dyDescent="0.25"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</row>
    <row r="8710" spans="5:20" x14ac:dyDescent="0.25"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</row>
    <row r="8711" spans="5:20" x14ac:dyDescent="0.25"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</row>
    <row r="8712" spans="5:20" x14ac:dyDescent="0.25"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</row>
    <row r="8713" spans="5:20" x14ac:dyDescent="0.25"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</row>
    <row r="8714" spans="5:20" x14ac:dyDescent="0.25"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</row>
    <row r="8715" spans="5:20" x14ac:dyDescent="0.25"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</row>
    <row r="8716" spans="5:20" x14ac:dyDescent="0.25"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</row>
    <row r="8717" spans="5:20" x14ac:dyDescent="0.25"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</row>
    <row r="8718" spans="5:20" x14ac:dyDescent="0.25"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</row>
    <row r="8719" spans="5:20" x14ac:dyDescent="0.25"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</row>
    <row r="8720" spans="5:20" x14ac:dyDescent="0.25"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</row>
    <row r="8721" spans="5:20" x14ac:dyDescent="0.25"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</row>
    <row r="8722" spans="5:20" x14ac:dyDescent="0.25"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</row>
    <row r="8723" spans="5:20" x14ac:dyDescent="0.25"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</row>
    <row r="8724" spans="5:20" x14ac:dyDescent="0.25"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</row>
    <row r="8725" spans="5:20" x14ac:dyDescent="0.25"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</row>
    <row r="8726" spans="5:20" x14ac:dyDescent="0.25"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</row>
    <row r="8727" spans="5:20" x14ac:dyDescent="0.25"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</row>
    <row r="8728" spans="5:20" x14ac:dyDescent="0.25"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</row>
    <row r="8729" spans="5:20" x14ac:dyDescent="0.25"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</row>
    <row r="8730" spans="5:20" x14ac:dyDescent="0.25"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</row>
    <row r="8731" spans="5:20" x14ac:dyDescent="0.25"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</row>
    <row r="8732" spans="5:20" x14ac:dyDescent="0.25"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</row>
    <row r="8733" spans="5:20" x14ac:dyDescent="0.25"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</row>
    <row r="8734" spans="5:20" x14ac:dyDescent="0.25"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</row>
    <row r="8735" spans="5:20" x14ac:dyDescent="0.25"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</row>
    <row r="8736" spans="5:20" x14ac:dyDescent="0.25"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</row>
    <row r="8737" spans="5:20" x14ac:dyDescent="0.25"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</row>
    <row r="8738" spans="5:20" x14ac:dyDescent="0.25"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</row>
    <row r="8739" spans="5:20" x14ac:dyDescent="0.25"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</row>
    <row r="8740" spans="5:20" x14ac:dyDescent="0.25"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</row>
    <row r="8741" spans="5:20" x14ac:dyDescent="0.25"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</row>
    <row r="8742" spans="5:20" x14ac:dyDescent="0.25"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</row>
    <row r="8743" spans="5:20" x14ac:dyDescent="0.25"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</row>
    <row r="8744" spans="5:20" x14ac:dyDescent="0.25"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</row>
    <row r="8745" spans="5:20" x14ac:dyDescent="0.25"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</row>
    <row r="8746" spans="5:20" x14ac:dyDescent="0.25"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</row>
    <row r="8747" spans="5:20" x14ac:dyDescent="0.25"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</row>
    <row r="8748" spans="5:20" x14ac:dyDescent="0.25"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</row>
    <row r="8749" spans="5:20" x14ac:dyDescent="0.25"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</row>
    <row r="8750" spans="5:20" x14ac:dyDescent="0.25"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</row>
    <row r="8751" spans="5:20" x14ac:dyDescent="0.25"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</row>
    <row r="8752" spans="5:20" x14ac:dyDescent="0.25"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</row>
    <row r="8753" spans="5:20" x14ac:dyDescent="0.25"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</row>
    <row r="8754" spans="5:20" x14ac:dyDescent="0.25"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</row>
    <row r="8755" spans="5:20" x14ac:dyDescent="0.25"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</row>
    <row r="8756" spans="5:20" x14ac:dyDescent="0.25"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</row>
    <row r="8757" spans="5:20" x14ac:dyDescent="0.25"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</row>
    <row r="8758" spans="5:20" x14ac:dyDescent="0.25"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</row>
    <row r="8759" spans="5:20" x14ac:dyDescent="0.25"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</row>
    <row r="8760" spans="5:20" x14ac:dyDescent="0.25"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</row>
    <row r="8761" spans="5:20" x14ac:dyDescent="0.25"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</row>
    <row r="8762" spans="5:20" x14ac:dyDescent="0.25"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</row>
    <row r="8763" spans="5:20" x14ac:dyDescent="0.25"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</row>
    <row r="8764" spans="5:20" x14ac:dyDescent="0.25"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</row>
    <row r="8765" spans="5:20" x14ac:dyDescent="0.25"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</row>
    <row r="8766" spans="5:20" x14ac:dyDescent="0.25"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</row>
    <row r="8767" spans="5:20" x14ac:dyDescent="0.25"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</row>
    <row r="8768" spans="5:20" x14ac:dyDescent="0.25"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</row>
    <row r="8769" spans="5:20" x14ac:dyDescent="0.25"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</row>
    <row r="8770" spans="5:20" x14ac:dyDescent="0.25"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</row>
    <row r="8771" spans="5:20" x14ac:dyDescent="0.25"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</row>
    <row r="8772" spans="5:20" x14ac:dyDescent="0.25"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</row>
    <row r="8773" spans="5:20" x14ac:dyDescent="0.25"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</row>
    <row r="8774" spans="5:20" x14ac:dyDescent="0.25"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</row>
    <row r="8775" spans="5:20" x14ac:dyDescent="0.25"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</row>
    <row r="8776" spans="5:20" x14ac:dyDescent="0.25"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</row>
    <row r="8777" spans="5:20" x14ac:dyDescent="0.25"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</row>
    <row r="8778" spans="5:20" x14ac:dyDescent="0.25"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</row>
    <row r="8779" spans="5:20" x14ac:dyDescent="0.25"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</row>
    <row r="8780" spans="5:20" x14ac:dyDescent="0.25"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</row>
    <row r="8781" spans="5:20" x14ac:dyDescent="0.25"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</row>
    <row r="8782" spans="5:20" x14ac:dyDescent="0.25"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</row>
    <row r="8783" spans="5:20" x14ac:dyDescent="0.25"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</row>
    <row r="8784" spans="5:20" x14ac:dyDescent="0.25"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</row>
    <row r="8785" spans="5:20" x14ac:dyDescent="0.25"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</row>
    <row r="8786" spans="5:20" x14ac:dyDescent="0.25"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</row>
    <row r="8787" spans="5:20" x14ac:dyDescent="0.25"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</row>
    <row r="8788" spans="5:20" x14ac:dyDescent="0.25"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</row>
    <row r="8789" spans="5:20" x14ac:dyDescent="0.25"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</row>
    <row r="8790" spans="5:20" x14ac:dyDescent="0.25"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</row>
    <row r="8791" spans="5:20" x14ac:dyDescent="0.25"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</row>
    <row r="8792" spans="5:20" x14ac:dyDescent="0.25"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</row>
    <row r="8793" spans="5:20" x14ac:dyDescent="0.25"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</row>
    <row r="8794" spans="5:20" x14ac:dyDescent="0.25"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</row>
    <row r="8795" spans="5:20" x14ac:dyDescent="0.25"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</row>
    <row r="8796" spans="5:20" x14ac:dyDescent="0.25"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</row>
    <row r="8797" spans="5:20" x14ac:dyDescent="0.25"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</row>
    <row r="8798" spans="5:20" x14ac:dyDescent="0.25"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</row>
    <row r="8799" spans="5:20" x14ac:dyDescent="0.25"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</row>
    <row r="8800" spans="5:20" x14ac:dyDescent="0.25"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</row>
    <row r="8801" spans="5:20" x14ac:dyDescent="0.25"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</row>
    <row r="8802" spans="5:20" x14ac:dyDescent="0.25"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</row>
    <row r="8803" spans="5:20" x14ac:dyDescent="0.25"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</row>
    <row r="8804" spans="5:20" x14ac:dyDescent="0.25"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</row>
    <row r="8805" spans="5:20" x14ac:dyDescent="0.25"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</row>
    <row r="8806" spans="5:20" x14ac:dyDescent="0.25"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</row>
    <row r="8807" spans="5:20" x14ac:dyDescent="0.25"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</row>
    <row r="8808" spans="5:20" x14ac:dyDescent="0.25"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</row>
    <row r="8809" spans="5:20" x14ac:dyDescent="0.25"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</row>
    <row r="8810" spans="5:20" x14ac:dyDescent="0.25"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</row>
    <row r="8811" spans="5:20" x14ac:dyDescent="0.25"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</row>
    <row r="8812" spans="5:20" x14ac:dyDescent="0.25"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</row>
    <row r="8813" spans="5:20" x14ac:dyDescent="0.25"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</row>
    <row r="8814" spans="5:20" x14ac:dyDescent="0.25"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</row>
    <row r="8815" spans="5:20" x14ac:dyDescent="0.25"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</row>
    <row r="8816" spans="5:20" x14ac:dyDescent="0.25"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</row>
    <row r="8817" spans="5:20" x14ac:dyDescent="0.25"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</row>
    <row r="8818" spans="5:20" x14ac:dyDescent="0.25"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</row>
    <row r="8819" spans="5:20" x14ac:dyDescent="0.25"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</row>
    <row r="8820" spans="5:20" x14ac:dyDescent="0.25"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</row>
    <row r="8821" spans="5:20" x14ac:dyDescent="0.25"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</row>
    <row r="8822" spans="5:20" x14ac:dyDescent="0.25"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</row>
    <row r="8823" spans="5:20" x14ac:dyDescent="0.25"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</row>
    <row r="8824" spans="5:20" x14ac:dyDescent="0.25"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</row>
    <row r="8825" spans="5:20" x14ac:dyDescent="0.25"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</row>
    <row r="8826" spans="5:20" x14ac:dyDescent="0.25"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</row>
    <row r="8827" spans="5:20" x14ac:dyDescent="0.25"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</row>
    <row r="8828" spans="5:20" x14ac:dyDescent="0.25"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</row>
    <row r="8829" spans="5:20" x14ac:dyDescent="0.25"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</row>
    <row r="8830" spans="5:20" x14ac:dyDescent="0.25"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</row>
    <row r="8831" spans="5:20" x14ac:dyDescent="0.25"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</row>
    <row r="8832" spans="5:20" x14ac:dyDescent="0.25"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</row>
    <row r="8833" spans="5:20" x14ac:dyDescent="0.25"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</row>
    <row r="8834" spans="5:20" x14ac:dyDescent="0.25"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</row>
    <row r="8835" spans="5:20" x14ac:dyDescent="0.25"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</row>
    <row r="8836" spans="5:20" x14ac:dyDescent="0.25"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</row>
    <row r="8837" spans="5:20" x14ac:dyDescent="0.25"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</row>
    <row r="8838" spans="5:20" x14ac:dyDescent="0.25"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</row>
    <row r="8839" spans="5:20" x14ac:dyDescent="0.25"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</row>
    <row r="8840" spans="5:20" x14ac:dyDescent="0.25"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</row>
    <row r="8841" spans="5:20" x14ac:dyDescent="0.25"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</row>
    <row r="8842" spans="5:20" x14ac:dyDescent="0.25"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</row>
    <row r="8843" spans="5:20" x14ac:dyDescent="0.25"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</row>
    <row r="8844" spans="5:20" x14ac:dyDescent="0.25"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</row>
    <row r="8845" spans="5:20" x14ac:dyDescent="0.25"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</row>
    <row r="8846" spans="5:20" x14ac:dyDescent="0.25"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</row>
    <row r="8847" spans="5:20" x14ac:dyDescent="0.25"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</row>
    <row r="8848" spans="5:20" x14ac:dyDescent="0.25"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</row>
    <row r="8849" spans="5:20" x14ac:dyDescent="0.25"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</row>
    <row r="8850" spans="5:20" x14ac:dyDescent="0.25"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</row>
    <row r="8851" spans="5:20" x14ac:dyDescent="0.25"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</row>
    <row r="8852" spans="5:20" x14ac:dyDescent="0.25"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</row>
    <row r="8853" spans="5:20" x14ac:dyDescent="0.25"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L1" workbookViewId="0">
      <selection activeCell="AE2" sqref="AE2"/>
    </sheetView>
  </sheetViews>
  <sheetFormatPr defaultRowHeight="15" x14ac:dyDescent="0.25"/>
  <cols>
    <col min="1" max="9" width="9.28515625" customWidth="1"/>
    <col min="10" max="30" width="10.28515625" bestFit="1" customWidth="1"/>
    <col min="31" max="31" width="10.28515625" style="1" customWidth="1"/>
    <col min="32" max="32" width="10" customWidth="1"/>
  </cols>
  <sheetData>
    <row r="1" spans="1:32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83</v>
      </c>
      <c r="AF1" s="1" t="s">
        <v>81</v>
      </c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selection activeCell="A2" sqref="A2"/>
    </sheetView>
  </sheetViews>
  <sheetFormatPr defaultRowHeight="15" x14ac:dyDescent="0.25"/>
  <cols>
    <col min="1" max="9" width="5.28515625" style="3" bestFit="1" customWidth="1"/>
    <col min="10" max="15" width="6.28515625" style="3" bestFit="1" customWidth="1"/>
    <col min="16" max="24" width="5.42578125" style="3" bestFit="1" customWidth="1"/>
    <col min="25" max="30" width="6.42578125" style="3" bestFit="1" customWidth="1"/>
  </cols>
  <sheetData>
    <row r="1" spans="1:30" s="1" customFormat="1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</row>
    <row r="2" spans="1:30" s="1" customFormat="1" x14ac:dyDescent="0.25">
      <c r="A2" s="3" t="str">
        <f>IFERROR(MATCH(results[[#This Row],[vehId1]], players[vehId], 0),"")</f>
        <v/>
      </c>
      <c r="B2" s="3" t="str">
        <f>IFERROR(MATCH(results[[#This Row],[vehId2]], players[vehId], 0),"")</f>
        <v/>
      </c>
      <c r="C2" s="3" t="str">
        <f>IFERROR(MATCH(results[[#This Row],[vehId3]], players[vehId], 0),"")</f>
        <v/>
      </c>
      <c r="D2" s="3" t="str">
        <f>IFERROR(MATCH(results[[#This Row],[vehId4]], players[vehId], 0),"")</f>
        <v/>
      </c>
      <c r="E2" s="3" t="str">
        <f>IFERROR(MATCH(results[[#This Row],[vehId5]], players[vehId], 0),"")</f>
        <v/>
      </c>
      <c r="F2" s="3" t="str">
        <f>IFERROR(MATCH(results[[#This Row],[vehId6]], players[vehId], 0),"")</f>
        <v/>
      </c>
      <c r="G2" s="3" t="str">
        <f>IFERROR(MATCH(results[[#This Row],[vehId7]], players[vehId], 0),"")</f>
        <v/>
      </c>
      <c r="H2" s="3" t="str">
        <f>IFERROR(MATCH(results[[#This Row],[vehId8]], players[vehId], 0),"")</f>
        <v/>
      </c>
      <c r="I2" s="3" t="str">
        <f>IFERROR(MATCH(results[[#This Row],[vehId9]], players[vehId], 0),"")</f>
        <v/>
      </c>
      <c r="J2" s="3" t="str">
        <f>IFERROR(MATCH(results[[#This Row],[vehId10]], players[vehId], 0),"")</f>
        <v/>
      </c>
      <c r="K2" s="3" t="str">
        <f>IFERROR(MATCH(results[[#This Row],[vehId11]], players[vehId], 0),"")</f>
        <v/>
      </c>
      <c r="L2" s="3" t="str">
        <f>IFERROR(MATCH(results[[#This Row],[vehId12]], players[vehId], 0),"")</f>
        <v/>
      </c>
      <c r="M2" s="3" t="str">
        <f>IFERROR(MATCH(results[[#This Row],[vehId13]], players[vehId], 0),"")</f>
        <v/>
      </c>
      <c r="N2" s="3" t="str">
        <f>IFERROR(MATCH(results[[#This Row],[vehId14]], players[vehId], 0),"")</f>
        <v/>
      </c>
      <c r="O2" s="3" t="str">
        <f>IFERROR(MATCH(results[[#This Row],[vehId15]], players[vehId], 0),"")</f>
        <v/>
      </c>
      <c r="P2" s="3" t="str">
        <f>IFERROR(MATCH(results[[#This Row],[vehId16]], players[vehId], 0),"")</f>
        <v/>
      </c>
      <c r="Q2" s="3" t="str">
        <f>IFERROR(MATCH(results[[#This Row],[vehId17]], players[vehId], 0),"")</f>
        <v/>
      </c>
      <c r="R2" s="3" t="str">
        <f>IFERROR(MATCH(results[[#This Row],[vehId18]], players[vehId], 0),"")</f>
        <v/>
      </c>
      <c r="S2" s="3" t="str">
        <f>IFERROR(MATCH(results[[#This Row],[vehId19]], players[vehId], 0),"")</f>
        <v/>
      </c>
      <c r="T2" s="3" t="str">
        <f>IFERROR(MATCH(results[[#This Row],[vehId20]], players[vehId], 0),"")</f>
        <v/>
      </c>
      <c r="U2" s="3" t="str">
        <f>IFERROR(MATCH(results[[#This Row],[vehId21]], players[vehId], 0),"")</f>
        <v/>
      </c>
      <c r="V2" s="3" t="str">
        <f>IFERROR(MATCH(results[[#This Row],[vehId22]], players[vehId], 0),"")</f>
        <v/>
      </c>
      <c r="W2" s="3" t="str">
        <f>IFERROR(MATCH(results[[#This Row],[vehId23]], players[vehId], 0),"")</f>
        <v/>
      </c>
      <c r="X2" s="3" t="str">
        <f>IFERROR(MATCH(results[[#This Row],[vehId24]], players[vehId], 0),"")</f>
        <v/>
      </c>
      <c r="Y2" s="3" t="str">
        <f>IFERROR(MATCH(results[[#This Row],[vehId25]], players[vehId], 0),"")</f>
        <v/>
      </c>
      <c r="Z2" s="3" t="str">
        <f>IFERROR(MATCH(results[[#This Row],[vehId26]], players[vehId], 0),"")</f>
        <v/>
      </c>
      <c r="AA2" s="3" t="str">
        <f>IFERROR(MATCH(results[[#This Row],[vehId27]], players[vehId], 0),"")</f>
        <v/>
      </c>
      <c r="AB2" s="3" t="str">
        <f>IFERROR(MATCH(results[[#This Row],[vehId28]], players[vehId], 0),"")</f>
        <v/>
      </c>
      <c r="AC2" s="3" t="str">
        <f>IFERROR(MATCH(results[[#This Row],[vehId29]], players[vehId], 0),"")</f>
        <v/>
      </c>
      <c r="AD2" s="3" t="str">
        <f>IFERROR(MATCH(results[[#This Row],[vehId30]], players[vehId], 0),"")</f>
        <v/>
      </c>
    </row>
    <row r="3" spans="1:30" s="1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1" customForma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1" customForma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1" customForma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1" customForma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1" customForma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1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s="1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s="1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s="1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s="1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s="1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s="1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s="1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s="1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s="1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s="1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s="1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s="1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s="1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s="1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s="1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s="1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s="1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s="1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s="1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s="1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s="1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s="1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s="1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s="1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s="1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s="1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s="1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s="1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s="1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s="1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s="1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s="1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s="1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s="1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s="1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s="1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s="1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s="1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s="1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s="1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s="1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s="1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s="1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s="1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s="1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s="1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s="1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s="1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s="1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s="1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s="1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s="1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s="1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s="1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s="1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s="1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s="1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s="1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s="1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s="1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s="1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s="1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s="1" customForma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s="1" customForma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s="1" customForma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s="1" customForma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s="1" customForma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s="1" customForma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s="1" customForma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s="1" customForma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s="1" customForma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s="1" customForma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s="1" customForma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s="1" customForma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s="1" customForma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s="1" customForma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s="1" customForma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s="1" customForma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s="1" customForma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s="1" customForma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s="1" customForma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s="1" customForma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s="1" customForma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s="1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s="1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s="1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s="1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s="1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s="1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s="1" customForma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s="1" customForma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s="1" customForma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s="1" customForma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s="1" customForma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s="1" customForma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s="1" customForma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s="1" customForma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s="1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s="1" customForma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s="1" customForma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s="1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s="1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s="1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s="1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s="1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s="1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s="1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s="1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s="1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s="1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s="1" customForma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s="1" customForma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s="1" customForma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s="1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s="1" customForma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s="1" customForma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s="1" customForma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s="1" customForma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s="1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s="1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s="1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s="1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s="1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s="1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s="1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s="1" customForma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s="1" customForma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s="1" customForma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s="1" customForma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s="1" customForma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s="1" customForma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s="1" customForma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s="1" customForma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s="1" customForma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s="1" customForma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s="1" customForma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s="1" customForma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s="1" customForma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s="1" customForma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s="1" customForma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s="1" customForma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s="1" customForma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s="1" customForma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s="1" customForma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s="1" customForma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s="1" customForma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s="1" customForma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s="1" customForma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s="1" customForma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s="1" customForma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s="1" customForma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s="1" customForma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s="1" customForma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s="1" customForma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s="1" customForma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s="1" customForma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s="1" customForma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:30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0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:30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:30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:30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30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0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:30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:30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:30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:30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0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:30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:30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:30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0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:30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30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:30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:30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:30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0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:30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:30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:30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:30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0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:30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:30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:30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:30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0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:30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1:30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1:30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0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1:30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1:30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1:30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1:30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1:30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1:30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1:30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1:30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1:30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1:30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0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 spans="1:30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 spans="1:30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 spans="1:30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 spans="1:30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 spans="1:30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0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 spans="1:30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 spans="1:30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 spans="1:30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 spans="1:30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 spans="1:30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0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 spans="1:30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 spans="1:30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 spans="1:30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 spans="1:30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 spans="1:30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1:30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 spans="1:30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 spans="1:30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 spans="1:30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 spans="1:30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 spans="1:30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1:30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 spans="1:30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 spans="1:30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 spans="1:30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 spans="1:30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 spans="1:30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pans="1:30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 spans="1:30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 spans="1:30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 spans="1:30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 spans="1:30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 spans="1:30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pans="1:30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 spans="1:30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 spans="1:30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 spans="1:30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 spans="1:30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 spans="1:30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pans="1:30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 spans="1:30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 spans="1:30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 spans="1:30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 spans="1:30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 spans="1:30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pans="1:30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 spans="1:30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 spans="1:30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 spans="1:30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 spans="1:30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 spans="1:30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pans="1:30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 spans="1:30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 spans="1:30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 spans="1:30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 spans="1:30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 spans="1:30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pans="1:30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 spans="1:30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 spans="1:30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 spans="1:30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 spans="1:30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 spans="1:30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pans="1:30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 spans="1:30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 spans="1:30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 spans="1:30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 spans="1:30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 spans="1:30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pans="1:30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 spans="1:30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 spans="1:30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 spans="1:30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 spans="1:30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 spans="1:30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pans="1:30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 spans="1:30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 spans="1:30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 spans="1:30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 spans="1:30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 spans="1:30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pans="1:30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 spans="1:30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 spans="1:30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 spans="1:30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 spans="1:30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 spans="1:30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pans="1:30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 spans="1:30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 spans="1:30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 spans="1:30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 spans="1:30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 spans="1:30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pans="1:30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 spans="1:30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 spans="1:30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 spans="1:30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 spans="1:30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 spans="1:30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pans="1:30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 spans="1:30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 spans="1:30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 spans="1:30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 spans="1:30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 spans="1:30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pans="1:30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 spans="1:30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 spans="1:30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 spans="1:30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 spans="1:30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 spans="1:30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pans="1:30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 spans="1:30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 spans="1:30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 spans="1:30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 spans="1:30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 spans="1:30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 spans="1:30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 spans="1:30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 spans="1:30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 spans="1:30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 spans="1:30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 spans="1:30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 spans="1:30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 spans="1:30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 spans="1:30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 spans="1:30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 spans="1:30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 spans="1:30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 spans="1:30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 spans="1:30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 spans="1:30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 spans="1:30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 spans="1:30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 spans="1:30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 spans="1:30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 spans="1:30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 spans="1:30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 spans="1:30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 spans="1:30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 spans="1:30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 spans="1:30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 spans="1:30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 spans="1:30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 spans="1:30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 spans="1:30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 spans="1:30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 spans="1:30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 spans="1:30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 spans="1:30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 spans="1:30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 spans="1:30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 spans="1:30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 spans="1:30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 spans="1:30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 spans="1:30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 spans="1:30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 spans="1:30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 spans="1:30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 spans="1:30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 spans="1:30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 spans="1:30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 spans="1:30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 spans="1:30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 spans="1:30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 spans="1:30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 spans="1:30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 spans="1:30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 spans="1:30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 spans="1:30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 spans="1:30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 spans="1:30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 spans="1:30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 spans="1:30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 spans="1:30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 spans="1:30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 spans="1:30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 spans="1:30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 spans="1:30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 spans="1:30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 spans="1:30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 spans="1:30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 spans="1:30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 spans="1:30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 spans="1:30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 spans="1:30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 spans="1:30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 spans="1:30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 spans="1:30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 spans="1:30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 spans="1:30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 spans="1:30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 spans="1:30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 spans="1:30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 spans="1:30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 spans="1:30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 spans="1:30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 spans="1:30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 spans="1:30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 spans="1:30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 spans="1:30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 spans="1:30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 spans="1:30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 spans="1:30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 spans="1:30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 spans="1:30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 spans="1:30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 spans="1:30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 spans="1:30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 spans="1:30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 spans="1:30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 spans="1:30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 spans="1:30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 spans="1:30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 spans="1:30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 spans="1:30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 spans="1:30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 spans="1:30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 spans="1:30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 spans="1:30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 spans="1:30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 spans="1:30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 spans="1:30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 spans="1:30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 spans="1:30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 spans="1:30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 spans="1:30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 spans="1:30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 spans="1:30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 spans="1:30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 spans="1:30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 spans="1:30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 spans="1:30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 spans="1:30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 spans="1:30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 spans="1:30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 spans="1:30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 spans="1:30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 spans="1:30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 spans="1:30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 spans="1:30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 spans="1:30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 spans="1:30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 spans="1:30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 spans="1:30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 spans="1:30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 spans="1:30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 spans="1:30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 spans="1:30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 spans="1:30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 spans="1:30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 spans="1:30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 spans="1:30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 spans="1:30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pans="1:30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 spans="1:30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 spans="1:30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 spans="1:30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 spans="1:30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 spans="1:30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 spans="1:30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 spans="1:30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 spans="1:30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 spans="1:30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pans="1:30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 spans="1:30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 spans="1:30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 spans="1:30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 spans="1:30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 spans="1:30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 spans="1:30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 spans="1:30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 spans="1:30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 spans="1:30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 spans="1:30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 spans="1:30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 spans="1:30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 spans="1:30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 spans="1:30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 spans="1:30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 spans="1:30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 spans="1:30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 spans="1:30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 spans="1:30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 spans="1:30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 spans="1:30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 spans="1:30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 spans="1:30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 spans="1:30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 spans="1:30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 spans="1:30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 spans="1:30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 spans="1:30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 spans="1:30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 spans="1:30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 spans="1:30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 spans="1:30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 spans="1:30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 spans="1:30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 spans="1:30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 spans="1:30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 spans="1:30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 spans="1:30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 spans="1:30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 spans="1:30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 spans="1:30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 spans="1:30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 spans="1:30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 spans="1:30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 spans="1:30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 spans="1:30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 spans="1:30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 spans="1:30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 spans="1:30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 spans="1:30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 spans="1:30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 spans="1:30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 spans="1:30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 spans="1:30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 spans="1:30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 spans="1:30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 spans="1:30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 spans="1:30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 spans="1:30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 spans="1:30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 spans="1:30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 spans="1:30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 spans="1:30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 spans="1:30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 spans="1:30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 spans="1:30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 spans="1:30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 spans="1:30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 spans="1:30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 spans="1:30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 spans="1:30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 spans="1:30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 spans="1:30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 spans="1:30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 spans="1:30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 spans="1:30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 spans="1:30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 spans="1:30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 spans="1:30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 spans="1:30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 spans="1:30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 spans="1:30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 spans="1:30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 spans="1:30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 spans="1:30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 spans="1:30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 spans="1:30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 spans="1:30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 spans="1:30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 spans="1:30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 spans="1:30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 spans="1:30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 spans="1:30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 spans="1:30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 spans="1:30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 spans="1:30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 spans="1:30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 spans="1:30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 spans="1:30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 spans="1:30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 spans="1:30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 spans="1:30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 spans="1:30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 spans="1:30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 spans="1:30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 spans="1:30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 spans="1:30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 spans="1:30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 spans="1:30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 spans="1:30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 spans="1:30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 spans="1:30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 spans="1:30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 spans="1:30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 spans="1:30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 spans="1:30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 spans="1:30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 spans="1:30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 spans="1:30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 spans="1:30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 spans="1:30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 spans="1:30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 spans="1:30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 spans="1:30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 spans="1:30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 spans="1:30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 spans="1:30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 spans="1:30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 spans="1:30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 spans="1:30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 spans="1:30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 spans="1:30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 spans="1:30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 spans="1:30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 spans="1:30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 spans="1:30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 spans="1:30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 spans="1:30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 spans="1:30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 spans="1:30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 spans="1:30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 spans="1:30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 spans="1:30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 spans="1:30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 spans="1:30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 spans="1:30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 spans="1:30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 spans="1:30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 spans="1:30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pans="1:30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 spans="1:30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 spans="1:30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 spans="1:30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 spans="1:30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 spans="1:30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 spans="1:30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 spans="1:30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 spans="1:30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 spans="1:30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 spans="1:30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 spans="1:30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 spans="1:30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 spans="1:30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 spans="1:30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 spans="1:30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 spans="1:30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 spans="1:30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 spans="1:30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 spans="1:30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 spans="1:30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 spans="1:30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 spans="1:30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 spans="1:30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 spans="1:30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 spans="1:30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 spans="1:30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 spans="1:30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 spans="1:30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 spans="1:30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 spans="1:30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 spans="1:30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 spans="1:30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 spans="1:30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 spans="1:30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 spans="1:30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 spans="1:30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 spans="1:30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 spans="1:30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 spans="1:30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 spans="1:30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 spans="1:30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 spans="1:30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 spans="1:30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 spans="1:30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 spans="1:30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 spans="1:30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 spans="1:30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 spans="1:30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 spans="1:30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 spans="1:30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 spans="1:30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 spans="1:30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 spans="1:30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 spans="1:30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 spans="1:30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 spans="1:30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 spans="1:30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 spans="1:30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 spans="1:30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 spans="1:30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 spans="1:30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 spans="1:30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 spans="1:30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 spans="1:30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 spans="1:30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 spans="1:30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 spans="1:30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 spans="1:30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 spans="1:30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 spans="1:30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 spans="1:30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 spans="1:30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 spans="1:30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 spans="1:30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 spans="1:30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 spans="1:30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 spans="1:30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 spans="1:30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 spans="1:30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 spans="1:30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 spans="1:30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 spans="1:30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 spans="1:30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 spans="1:30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 spans="1:30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 spans="1:30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 spans="1:30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 spans="1:30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 spans="1:30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 spans="1:30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 spans="1:30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 spans="1:30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 spans="1:30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 spans="1:30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 spans="1:30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 spans="1:30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 spans="1:30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 spans="1:30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 spans="1:30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 spans="1:30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 spans="1:30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 spans="1:30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 spans="1:30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 spans="1:30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 spans="1:30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 spans="1:30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 spans="1:30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 spans="1:30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 spans="1:30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 spans="1:30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 spans="1:30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 spans="1:30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 spans="1:30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 spans="1:30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 spans="1:30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 spans="1:30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 spans="1:30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 spans="1:30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 spans="1:30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 spans="1:30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 spans="1:30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 spans="1:30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 spans="1:30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 spans="1:30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 spans="1:30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 spans="1:30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 spans="1:30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 spans="1:30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 spans="1:30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 spans="1:30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 spans="1:30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 spans="1:30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 spans="1:30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 spans="1:30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 spans="1:30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 spans="1:30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 spans="1:30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 spans="1:30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 spans="1:30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 spans="1:30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 spans="1:30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 spans="1:30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 spans="1:30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 spans="1:30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 spans="1:30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 spans="1:30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 spans="1:30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 spans="1:30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 spans="1:30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 spans="1:30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 spans="1:30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 spans="1:30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 spans="1:30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 spans="1:30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 spans="1:30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 spans="1:30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 spans="1:30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 spans="1:30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 spans="1:30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 spans="1:30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 spans="1:30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 spans="1:30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 spans="1:30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 spans="1:30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 spans="1:30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 spans="1:30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 spans="1:30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 spans="1:30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 spans="1:30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 spans="1:30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 spans="1:30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 spans="1:30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 spans="1:30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 spans="1:30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 spans="1:30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 spans="1:30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 spans="1:30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 spans="1:30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 spans="1:30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 spans="1:30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 spans="1:30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 spans="1:30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 spans="1:30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 spans="1:30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 spans="1:30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 spans="1:30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 spans="1:30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 spans="1:30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 spans="1:30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 spans="1:30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 spans="1:30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 spans="1:30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 spans="1:30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 spans="1:30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 spans="1:30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 spans="1:30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 spans="1:30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 spans="1:30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 spans="1:30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 spans="1:30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 spans="1:30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 spans="1:30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 spans="1:30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 spans="1:30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 spans="1:30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 spans="1:30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 spans="1:30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 spans="1:30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 spans="1:30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 spans="1:30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 spans="1:30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 spans="1:30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 spans="1:30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 spans="1:30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 spans="1:30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 spans="1:30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 spans="1:30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 spans="1:30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 spans="1:30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 spans="1:30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 spans="1:30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 spans="1:30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 spans="1:30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 spans="1:30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 spans="1:30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 spans="1:30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 spans="1:30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 spans="1:30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 spans="1:30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 spans="1:30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 spans="1:30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 spans="1:30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 spans="1:30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2"/>
  <sheetViews>
    <sheetView workbookViewId="0">
      <selection activeCell="A2" sqref="A2"/>
    </sheetView>
  </sheetViews>
  <sheetFormatPr defaultRowHeight="15" x14ac:dyDescent="0.25"/>
  <cols>
    <col min="1" max="9" width="6" style="3" bestFit="1" customWidth="1"/>
    <col min="10" max="15" width="6.28515625" style="3" bestFit="1" customWidth="1"/>
    <col min="16" max="24" width="6" style="3" bestFit="1" customWidth="1"/>
    <col min="25" max="30" width="6.42578125" style="3" bestFit="1" customWidth="1"/>
    <col min="31" max="16384" width="9.140625" style="1"/>
  </cols>
  <sheetData>
    <row r="1" spans="1:30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</row>
    <row r="2" spans="1:30" x14ac:dyDescent="0.25">
      <c r="A2" s="3" t="str">
        <f>IFERROR(HLOOKUP("battles",players!$E:$E,pos!A2+1),"")</f>
        <v/>
      </c>
      <c r="B2" s="3" t="str">
        <f>IFERROR(HLOOKUP("battles",players!$E:$E,pos!B2+1),"")</f>
        <v/>
      </c>
      <c r="C2" s="3" t="str">
        <f>IFERROR(HLOOKUP("battles",players!$E:$E,pos!C2+1),"")</f>
        <v/>
      </c>
      <c r="D2" s="3" t="str">
        <f>IFERROR(HLOOKUP("battles",players!$E:$E,pos!D2+1),"")</f>
        <v/>
      </c>
      <c r="E2" s="3" t="str">
        <f>IFERROR(HLOOKUP("battles",players!$E:$E,pos!E2+1),"")</f>
        <v/>
      </c>
      <c r="F2" s="3" t="str">
        <f>IFERROR(HLOOKUP("battles",players!$E:$E,pos!F2+1),"")</f>
        <v/>
      </c>
      <c r="G2" s="3" t="str">
        <f>IFERROR(HLOOKUP("battles",players!$E:$E,pos!G2+1),"")</f>
        <v/>
      </c>
      <c r="H2" s="3" t="str">
        <f>IFERROR(HLOOKUP("battles",players!$E:$E,pos!H2+1),"")</f>
        <v/>
      </c>
      <c r="I2" s="3" t="str">
        <f>IFERROR(HLOOKUP("battles",players!$E:$E,pos!I2+1),"")</f>
        <v/>
      </c>
      <c r="J2" s="3" t="str">
        <f>IFERROR(HLOOKUP("battles",players!$E:$E,pos!J2+1),"")</f>
        <v/>
      </c>
      <c r="K2" s="3" t="str">
        <f>IFERROR(HLOOKUP("battles",players!$E:$E,pos!K2+1),"")</f>
        <v/>
      </c>
      <c r="L2" s="3" t="str">
        <f>IFERROR(HLOOKUP("battles",players!$E:$E,pos!L2+1),"")</f>
        <v/>
      </c>
      <c r="M2" s="3" t="str">
        <f>IFERROR(HLOOKUP("battles",players!$E:$E,pos!M2+1),"")</f>
        <v/>
      </c>
      <c r="N2" s="3" t="str">
        <f>IFERROR(HLOOKUP("battles",players!$E:$E,pos!N2+1),"")</f>
        <v/>
      </c>
      <c r="O2" s="3" t="str">
        <f>IFERROR(HLOOKUP("battles",players!$E:$E,pos!O2+1),"")</f>
        <v/>
      </c>
      <c r="P2" s="3" t="str">
        <f>IFERROR(HLOOKUP("battles",players!$E:$E,pos!P2+1),"")</f>
        <v/>
      </c>
      <c r="Q2" s="3" t="str">
        <f>IFERROR(HLOOKUP("battles",players!$E:$E,pos!Q2+1),"")</f>
        <v/>
      </c>
      <c r="R2" s="3" t="str">
        <f>IFERROR(HLOOKUP("battles",players!$E:$E,pos!R2+1),"")</f>
        <v/>
      </c>
      <c r="S2" s="3" t="str">
        <f>IFERROR(HLOOKUP("battles",players!$E:$E,pos!S2+1),"")</f>
        <v/>
      </c>
      <c r="T2" s="3" t="str">
        <f>IFERROR(HLOOKUP("battles",players!$E:$E,pos!T2+1),"")</f>
        <v/>
      </c>
      <c r="U2" s="3" t="str">
        <f>IFERROR(HLOOKUP("battles",players!$E:$E,pos!U2+1),"")</f>
        <v/>
      </c>
      <c r="V2" s="3" t="str">
        <f>IFERROR(HLOOKUP("battles",players!$E:$E,pos!V2+1),"")</f>
        <v/>
      </c>
      <c r="W2" s="3" t="str">
        <f>IFERROR(HLOOKUP("battles",players!$E:$E,pos!W2+1),"")</f>
        <v/>
      </c>
      <c r="X2" s="3" t="str">
        <f>IFERROR(HLOOKUP("battles",players!$E:$E,pos!X2+1),"")</f>
        <v/>
      </c>
      <c r="Y2" s="3" t="str">
        <f>IFERROR(HLOOKUP("battles",players!$E:$E,pos!Y2+1),"")</f>
        <v/>
      </c>
      <c r="Z2" s="3" t="str">
        <f>IFERROR(HLOOKUP("battles",players!$E:$E,pos!Z2+1),"")</f>
        <v/>
      </c>
      <c r="AA2" s="3" t="str">
        <f>IFERROR(HLOOKUP("battles",players!$E:$E,pos!AA2+1),"")</f>
        <v/>
      </c>
      <c r="AB2" s="3" t="str">
        <f>IFERROR(HLOOKUP("battles",players!$E:$E,pos!AB2+1),"")</f>
        <v/>
      </c>
      <c r="AC2" s="3" t="str">
        <f>IFERROR(HLOOKUP("battles",players!$E:$E,pos!AC2+1),"")</f>
        <v/>
      </c>
      <c r="AD2" s="3" t="str">
        <f>IFERROR(HLOOKUP("battles",players!$E:$E,pos!AD2+1),"")</f>
        <v/>
      </c>
    </row>
    <row r="3" spans="1:30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:30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0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:30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:30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:30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30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0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:30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:30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:30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:30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0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:30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:30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:30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0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:30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30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:30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:30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:30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0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:30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:30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:30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:30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0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:30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:30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:30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:30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0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:30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1:30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1:30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0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1:30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1:30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1:30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1:30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1:30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1:30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1:30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1:30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1:30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1:30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0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 spans="1:30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 spans="1:30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 spans="1:30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 spans="1:30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 spans="1:30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0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 spans="1:30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 spans="1:30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 spans="1:30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 spans="1:30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 spans="1:30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0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 spans="1:30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 spans="1:30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 spans="1:30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 spans="1:30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 spans="1:30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1:30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 spans="1:30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 spans="1:30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 spans="1:30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 spans="1:30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 spans="1:30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1:30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 spans="1:30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 spans="1:30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 spans="1:30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 spans="1:30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 spans="1:30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pans="1:30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 spans="1:30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 spans="1:30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 spans="1:30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 spans="1:30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 spans="1:30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pans="1:30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 spans="1:30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 spans="1:30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 spans="1:30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 spans="1:30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 spans="1:30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pans="1:30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 spans="1:30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 spans="1:30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 spans="1:30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 spans="1:30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 spans="1:30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pans="1:30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 spans="1:30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 spans="1:30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 spans="1:30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 spans="1:30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 spans="1:30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pans="1:30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 spans="1:30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 spans="1:30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 spans="1:30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 spans="1:30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 spans="1:30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pans="1:30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 spans="1:30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 spans="1:30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 spans="1:30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 spans="1:30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 spans="1:30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pans="1:30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 spans="1:30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 spans="1:30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 spans="1:30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 spans="1:30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 spans="1:30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pans="1:30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 spans="1:30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 spans="1:30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 spans="1:30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 spans="1:30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 spans="1:30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pans="1:30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 spans="1:30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 spans="1:30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 spans="1:30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 spans="1:30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 spans="1:30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pans="1:30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 spans="1:30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 spans="1:30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 spans="1:30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 spans="1:30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 spans="1:30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pans="1:30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 spans="1:30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 spans="1:30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 spans="1:30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 spans="1:30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 spans="1:30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pans="1:30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 spans="1:30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 spans="1:30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 spans="1:30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 spans="1:30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 spans="1:30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pans="1:30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 spans="1:30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 spans="1:30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 spans="1:30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 spans="1:30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 spans="1:30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pans="1:30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 spans="1:30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 spans="1:30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 spans="1:30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 spans="1:30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 spans="1:30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pans="1:30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 spans="1:30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 spans="1:30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 spans="1:30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 spans="1:30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 spans="1:30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 spans="1:30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 spans="1:30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 spans="1:30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 spans="1:30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 spans="1:30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 spans="1:30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 spans="1:30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 spans="1:30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 spans="1:30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 spans="1:30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 spans="1:30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 spans="1:30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 spans="1:30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 spans="1:30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 spans="1:30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 spans="1:30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 spans="1:30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 spans="1:30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 spans="1:30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 spans="1:30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 spans="1:30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 spans="1:30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 spans="1:30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 spans="1:30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 spans="1:30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 spans="1:30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 spans="1:30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 spans="1:30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 spans="1:30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 spans="1:30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 spans="1:30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 spans="1:30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 spans="1:30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 spans="1:30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 spans="1:30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 spans="1:30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 spans="1:30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 spans="1:30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 spans="1:30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 spans="1:30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 spans="1:30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 spans="1:30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 spans="1:30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 spans="1:30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 spans="1:30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 spans="1:30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 spans="1:30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 spans="1:30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 spans="1:30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 spans="1:30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 spans="1:30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 spans="1:30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 spans="1:30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 spans="1:30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 spans="1:30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 spans="1:30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 spans="1:30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 spans="1:30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 spans="1:30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 spans="1:30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 spans="1:30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 spans="1:30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 spans="1:30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"/>
    </sheetView>
  </sheetViews>
  <sheetFormatPr defaultRowHeight="15" x14ac:dyDescent="0.25"/>
  <cols>
    <col min="1" max="1" width="5.28515625" style="3" bestFit="1" customWidth="1"/>
    <col min="2" max="2" width="6" style="3" bestFit="1" customWidth="1"/>
    <col min="3" max="3" width="5.28515625" style="3" bestFit="1" customWidth="1"/>
    <col min="4" max="5" width="6" style="3" bestFit="1" customWidth="1"/>
    <col min="6" max="6" width="5.28515625" style="3" bestFit="1" customWidth="1"/>
    <col min="7" max="8" width="6" style="3" bestFit="1" customWidth="1"/>
    <col min="9" max="9" width="5.28515625" style="3" bestFit="1" customWidth="1"/>
    <col min="10" max="15" width="6.28515625" style="3" bestFit="1" customWidth="1"/>
    <col min="16" max="16" width="6" style="3" bestFit="1" customWidth="1"/>
    <col min="17" max="18" width="5.42578125" style="3" bestFit="1" customWidth="1"/>
    <col min="19" max="19" width="6" style="3" bestFit="1" customWidth="1"/>
    <col min="20" max="21" width="5.42578125" style="3" bestFit="1" customWidth="1"/>
    <col min="22" max="22" width="6" style="3" bestFit="1" customWidth="1"/>
    <col min="23" max="23" width="5.42578125" style="3" bestFit="1" customWidth="1"/>
    <col min="24" max="24" width="6" style="3" bestFit="1" customWidth="1"/>
    <col min="25" max="30" width="6.42578125" style="3" bestFit="1" customWidth="1"/>
    <col min="31" max="16384" width="9.140625" style="1"/>
  </cols>
  <sheetData>
    <row r="1" spans="1:30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</row>
    <row r="2" spans="1:30" x14ac:dyDescent="0.25">
      <c r="A2" s="3" t="str">
        <f>IFERROR(HLOOKUP("wins",players!$M:$M,pos!A2+1),"")</f>
        <v/>
      </c>
      <c r="B2" s="3" t="str">
        <f>IFERROR(HLOOKUP("wins",players!$M:$M,pos!B2+1),"")</f>
        <v/>
      </c>
      <c r="C2" s="3" t="str">
        <f>IFERROR(HLOOKUP("wins",players!$M:$M,pos!C2+1),"")</f>
        <v/>
      </c>
      <c r="D2" s="3" t="str">
        <f>IFERROR(HLOOKUP("wins",players!$M:$M,pos!D2+1),"")</f>
        <v/>
      </c>
      <c r="E2" s="3" t="str">
        <f>IFERROR(HLOOKUP("wins",players!$M:$M,pos!E2+1),"")</f>
        <v/>
      </c>
      <c r="F2" s="3" t="str">
        <f>IFERROR(HLOOKUP("wins",players!$M:$M,pos!F2+1),"")</f>
        <v/>
      </c>
      <c r="G2" s="3" t="str">
        <f>IFERROR(HLOOKUP("wins",players!$M:$M,pos!G2+1),"")</f>
        <v/>
      </c>
      <c r="H2" s="3" t="str">
        <f>IFERROR(HLOOKUP("wins",players!$M:$M,pos!H2+1),"")</f>
        <v/>
      </c>
      <c r="I2" s="3" t="str">
        <f>IFERROR(HLOOKUP("wins",players!$M:$M,pos!I2+1),"")</f>
        <v/>
      </c>
      <c r="J2" s="3" t="str">
        <f>IFERROR(HLOOKUP("wins",players!$M:$M,pos!J2+1),"")</f>
        <v/>
      </c>
      <c r="K2" s="3" t="str">
        <f>IFERROR(HLOOKUP("wins",players!$M:$M,pos!K2+1),"")</f>
        <v/>
      </c>
      <c r="L2" s="3" t="str">
        <f>IFERROR(HLOOKUP("wins",players!$M:$M,pos!L2+1),"")</f>
        <v/>
      </c>
      <c r="M2" s="3" t="str">
        <f>IFERROR(HLOOKUP("wins",players!$M:$M,pos!M2+1),"")</f>
        <v/>
      </c>
      <c r="N2" s="3" t="str">
        <f>IFERROR(HLOOKUP("wins",players!$M:$M,pos!N2+1),"")</f>
        <v/>
      </c>
      <c r="O2" s="3" t="str">
        <f>IFERROR(HLOOKUP("wins",players!$M:$M,pos!O2+1),"")</f>
        <v/>
      </c>
      <c r="P2" s="3" t="str">
        <f>IFERROR(HLOOKUP("wins",players!$M:$M,pos!P2+1),"")</f>
        <v/>
      </c>
      <c r="Q2" s="3" t="str">
        <f>IFERROR(HLOOKUP("wins",players!$M:$M,pos!Q2+1),"")</f>
        <v/>
      </c>
      <c r="R2" s="3" t="str">
        <f>IFERROR(HLOOKUP("wins",players!$M:$M,pos!R2+1),"")</f>
        <v/>
      </c>
      <c r="S2" s="3" t="str">
        <f>IFERROR(HLOOKUP("wins",players!$M:$M,pos!S2+1),"")</f>
        <v/>
      </c>
      <c r="T2" s="3" t="str">
        <f>IFERROR(HLOOKUP("wins",players!$M:$M,pos!T2+1),"")</f>
        <v/>
      </c>
      <c r="U2" s="3" t="str">
        <f>IFERROR(HLOOKUP("wins",players!$M:$M,pos!U2+1),"")</f>
        <v/>
      </c>
      <c r="V2" s="3" t="str">
        <f>IFERROR(HLOOKUP("wins",players!$M:$M,pos!V2+1),"")</f>
        <v/>
      </c>
      <c r="W2" s="3" t="str">
        <f>IFERROR(HLOOKUP("wins",players!$M:$M,pos!W2+1),"")</f>
        <v/>
      </c>
      <c r="X2" s="3" t="str">
        <f>IFERROR(HLOOKUP("wins",players!$M:$M,pos!X2+1),"")</f>
        <v/>
      </c>
      <c r="Y2" s="3" t="str">
        <f>IFERROR(HLOOKUP("wins",players!$M:$M,pos!Y2+1),"")</f>
        <v/>
      </c>
      <c r="Z2" s="3" t="str">
        <f>IFERROR(HLOOKUP("wins",players!$M:$M,pos!Z2+1),"")</f>
        <v/>
      </c>
      <c r="AA2" s="3" t="str">
        <f>IFERROR(HLOOKUP("wins",players!$M:$M,pos!AA2+1),"")</f>
        <v/>
      </c>
      <c r="AB2" s="3" t="str">
        <f>IFERROR(HLOOKUP("wins",players!$M:$M,pos!AB2+1),"")</f>
        <v/>
      </c>
      <c r="AC2" s="3" t="str">
        <f>IFERROR(HLOOKUP("wins",players!$M:$M,pos!AC2+1),"")</f>
        <v/>
      </c>
      <c r="AD2" s="3" t="str">
        <f>IFERROR(HLOOKUP("wins",players!$M:$M,pos!AD2+1),"")</f>
        <v/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selection activeCell="A2" sqref="A2"/>
    </sheetView>
  </sheetViews>
  <sheetFormatPr defaultRowHeight="15" x14ac:dyDescent="0.25"/>
  <cols>
    <col min="1" max="5" width="6.140625" style="4" bestFit="1" customWidth="1"/>
    <col min="6" max="6" width="7.140625" style="4" bestFit="1" customWidth="1"/>
    <col min="7" max="9" width="6.140625" style="4" bestFit="1" customWidth="1"/>
    <col min="10" max="15" width="6.42578125" style="4" bestFit="1" customWidth="1"/>
    <col min="16" max="24" width="6.140625" style="4" bestFit="1" customWidth="1"/>
    <col min="25" max="30" width="6.5703125" style="4" bestFit="1" customWidth="1"/>
    <col min="31" max="16384" width="9.140625" style="2"/>
  </cols>
  <sheetData>
    <row r="1" spans="1:30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</row>
    <row r="2" spans="1:30" x14ac:dyDescent="0.25">
      <c r="A2" s="4" t="str">
        <f>IFERROR(Wa[]/Ba[],"")</f>
        <v/>
      </c>
      <c r="B2" s="4" t="str">
        <f>IFERROR(Wa[]/Ba[],"")</f>
        <v/>
      </c>
      <c r="C2" s="4" t="str">
        <f>IFERROR(Wa[]/Ba[],"")</f>
        <v/>
      </c>
      <c r="D2" s="4" t="str">
        <f>IFERROR(Wa[]/Ba[],"")</f>
        <v/>
      </c>
      <c r="E2" s="4" t="str">
        <f>IFERROR(Wa[]/Ba[],"")</f>
        <v/>
      </c>
      <c r="F2" s="4" t="str">
        <f>IFERROR(Wa[]/Ba[],"")</f>
        <v/>
      </c>
      <c r="G2" s="4" t="str">
        <f>IFERROR(Wa[]/Ba[],"")</f>
        <v/>
      </c>
      <c r="H2" s="4" t="str">
        <f>IFERROR(Wa[]/Ba[],"")</f>
        <v/>
      </c>
      <c r="I2" s="4" t="str">
        <f>IFERROR(Wa[]/Ba[],"")</f>
        <v/>
      </c>
      <c r="J2" s="4" t="str">
        <f>IFERROR(Wa[]/Ba[],"")</f>
        <v/>
      </c>
      <c r="K2" s="4" t="str">
        <f>IFERROR(Wa[]/Ba[],"")</f>
        <v/>
      </c>
      <c r="L2" s="4" t="str">
        <f>IFERROR(Wa[]/Ba[],"")</f>
        <v/>
      </c>
      <c r="M2" s="4" t="str">
        <f>IFERROR(Wa[]/Ba[],"")</f>
        <v/>
      </c>
      <c r="N2" s="4" t="str">
        <f>IFERROR(Wa[]/Ba[],"")</f>
        <v/>
      </c>
      <c r="O2" s="4" t="str">
        <f>IFERROR(Wa[]/Ba[],"")</f>
        <v/>
      </c>
      <c r="P2" s="4" t="str">
        <f>IFERROR(Wa[]/Ba[],"")</f>
        <v/>
      </c>
      <c r="Q2" s="4" t="str">
        <f>IFERROR(Wa[]/Ba[],"")</f>
        <v/>
      </c>
      <c r="R2" s="4" t="str">
        <f>IFERROR(Wa[]/Ba[],"")</f>
        <v/>
      </c>
      <c r="S2" s="4" t="str">
        <f>IFERROR(Wa[]/Ba[],"")</f>
        <v/>
      </c>
      <c r="T2" s="4" t="str">
        <f>IFERROR(Wa[]/Ba[],"")</f>
        <v/>
      </c>
      <c r="U2" s="4" t="str">
        <f>IFERROR(Wa[]/Ba[],"")</f>
        <v/>
      </c>
      <c r="V2" s="4" t="str">
        <f>IFERROR(Wa[]/Ba[],"")</f>
        <v/>
      </c>
      <c r="W2" s="4" t="str">
        <f>IFERROR(Wa[]/Ba[],"")</f>
        <v/>
      </c>
      <c r="X2" s="4" t="str">
        <f>IFERROR(Wa[]/Ba[],"")</f>
        <v/>
      </c>
      <c r="Y2" s="4" t="str">
        <f>IFERROR(Wa[]/Ba[],"")</f>
        <v/>
      </c>
      <c r="Z2" s="4" t="str">
        <f>IFERROR(Wa[]/Ba[],"")</f>
        <v/>
      </c>
      <c r="AA2" s="4" t="str">
        <f>IFERROR(Wa[]/Ba[],"")</f>
        <v/>
      </c>
      <c r="AB2" s="4" t="str">
        <f>IFERROR(Wa[]/Ba[],"")</f>
        <v/>
      </c>
      <c r="AC2" s="4" t="str">
        <f>IFERROR(Wa[]/Ba[],"")</f>
        <v/>
      </c>
      <c r="AD2" s="4" t="str">
        <f>IFERROR(Wa[]/Ba[],"")</f>
        <v/>
      </c>
    </row>
    <row r="3" spans="1:30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:30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0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:30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:30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:30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30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0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:30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:30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:30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:30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0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:30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:30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:30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0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:30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30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:30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:30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:30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0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:30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:30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:30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:30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0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:30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:30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:30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:30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0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:30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1:30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1:30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0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1:30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1:30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1:30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1:30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1:30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1:30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1:30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1:30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1:30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1:30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0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 spans="1:30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 spans="1:30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 spans="1:30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 spans="1:30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 spans="1:30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0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 spans="1:30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 spans="1:30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 spans="1:30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 spans="1:30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 spans="1:30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0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 spans="1:30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 spans="1:30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 spans="1:30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 spans="1:30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 spans="1:30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1:30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 spans="1:30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 spans="1:30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 spans="1:30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 spans="1:30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 spans="1:30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1:30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 spans="1:30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 spans="1:30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 spans="1:30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 spans="1:30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 spans="1:30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pans="1:30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 spans="1:30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 spans="1:30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 spans="1:30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 spans="1:30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 spans="1:30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pans="1:30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 spans="1:30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 spans="1:30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 spans="1:30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 spans="1:30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 spans="1:30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pans="1:30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 spans="1:30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 spans="1:30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 spans="1:30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 spans="1:30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 spans="1:30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pans="1:30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 spans="1:30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 spans="1:30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 spans="1:30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 spans="1:30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 spans="1:30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pans="1:30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 spans="1:30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 spans="1:30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 spans="1:30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 spans="1:30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 spans="1:30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pans="1:30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 spans="1:30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 spans="1:30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 spans="1:30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 spans="1:30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 spans="1:30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pans="1:30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 spans="1:30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 spans="1:30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 spans="1:30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 spans="1:30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 spans="1:30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pans="1:30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 spans="1:30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 spans="1:30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 spans="1:30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 spans="1:30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 spans="1:30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pans="1:30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 spans="1:30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 spans="1:30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 spans="1:30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 spans="1:30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 spans="1:30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pans="1:30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 spans="1:30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 spans="1:30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 spans="1:30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 spans="1:30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 spans="1:30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pans="1:30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 spans="1:30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 spans="1:30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 spans="1:30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 spans="1:30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 spans="1:30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pans="1:30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 spans="1:30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 spans="1:30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 spans="1:30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 spans="1:30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 spans="1:30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pans="1:30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 spans="1:30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 spans="1:30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 spans="1:30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 spans="1:30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 spans="1:30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pans="1:30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 spans="1:30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 spans="1:30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 spans="1:30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 spans="1:30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 spans="1:30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pans="1:30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 spans="1:30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 spans="1:30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 spans="1:30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 spans="1:30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 spans="1:30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 spans="1:30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 spans="1:30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 spans="1:30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 spans="1:30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 spans="1:30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 spans="1:30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 spans="1:30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 spans="1:30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 spans="1:30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 spans="1:30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 spans="1:30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 spans="1:30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 spans="1:30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 spans="1:30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 spans="1:30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 spans="1:30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 spans="1:30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 spans="1:30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 spans="1:30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 spans="1:30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 spans="1:30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 spans="1:30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 spans="1:30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 spans="1:30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 spans="1:30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 spans="1:30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 spans="1:30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 spans="1:30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 spans="1:30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 spans="1:30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 spans="1:30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 spans="1:30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 spans="1:30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 spans="1:30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 spans="1:30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 spans="1:30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 spans="1:30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 spans="1:30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 spans="1:30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 spans="1:30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 spans="1:30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 spans="1:30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 spans="1:30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 spans="1:30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 spans="1:30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 spans="1:30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 spans="1:30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 spans="1:30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 spans="1:30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 spans="1:30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 spans="1:30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 spans="1:30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 spans="1:30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 spans="1:30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 spans="1:30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 spans="1:30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 spans="1:30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 spans="1:30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 spans="1:30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 spans="1:30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 spans="1:30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 spans="1:30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 spans="1:30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 spans="1:30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 spans="1:30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 spans="1:30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 spans="1:30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 spans="1:30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 spans="1:30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 spans="1:30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 spans="1:30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 spans="1:30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 spans="1:30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 spans="1:30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 spans="1:30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 spans="1:30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 spans="1:30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 spans="1:30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 spans="1:30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 spans="1:30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 spans="1:30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 spans="1:30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 spans="1:30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 spans="1:30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 spans="1:30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 spans="1:30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 spans="1:30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 spans="1:30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 spans="1:30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 spans="1:30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 spans="1:30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 spans="1:30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 spans="1:30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 spans="1:30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 spans="1:30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 spans="1:30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 spans="1:30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 spans="1:30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 spans="1:30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 spans="1:30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 spans="1:30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 spans="1:30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 spans="1:30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 spans="1:30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 spans="1:30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 spans="1:30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 spans="1:30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 spans="1:30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 spans="1:30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 spans="1:30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 spans="1:30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 spans="1:30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 spans="1:30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 spans="1:30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 spans="1:30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 spans="1:30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 spans="1:30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 spans="1:30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 spans="1:30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 spans="1:30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 spans="1:30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 spans="1:30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 spans="1:30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 spans="1:30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 spans="1:30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 spans="1:30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 spans="1:30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 spans="1:30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 spans="1:30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 spans="1:30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 spans="1:30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 spans="1:30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 spans="1:30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 spans="1:30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 spans="1:30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 spans="1:30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 spans="1:30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pans="1:30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 spans="1:30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 spans="1:30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 spans="1:30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 spans="1:30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 spans="1:30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 spans="1:30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 spans="1:30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 spans="1:30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 spans="1:30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pans="1:30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 spans="1:30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 spans="1:30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 spans="1:30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 spans="1:30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 spans="1:30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 spans="1:30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 spans="1:30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 spans="1:30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 spans="1:30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 spans="1:30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 spans="1:30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 spans="1:30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 spans="1:30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 spans="1:30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 spans="1:30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 spans="1:30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 spans="1:30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 spans="1:30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 spans="1:30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 spans="1:30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 spans="1:30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 spans="1:30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 spans="1:30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 spans="1:30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 spans="1:30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 spans="1:30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 spans="1:30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 spans="1:30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 spans="1:30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 spans="1:30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 spans="1:30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 spans="1:30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 spans="1:30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 spans="1:30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 spans="1:30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 spans="1:30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 spans="1:30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 spans="1:30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 spans="1:30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 spans="1:30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 spans="1:30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 spans="1:30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 spans="1:30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 spans="1:30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 spans="1:30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 spans="1:30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 spans="1:30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 spans="1:30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 spans="1:30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 spans="1:30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 spans="1:30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 spans="1:30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 spans="1:30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 spans="1:30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 spans="1:30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 spans="1:30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 spans="1:30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 spans="1:30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 spans="1:30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 spans="1:30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 spans="1:30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 spans="1:30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 spans="1:30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 spans="1:30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 spans="1:30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 spans="1:30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 spans="1:30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 spans="1:30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 spans="1:30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 spans="1:30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 spans="1:30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 spans="1:30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 spans="1:30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 spans="1:30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 spans="1:30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 spans="1:30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 spans="1:30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 spans="1:30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 spans="1:30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 spans="1:30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 spans="1:30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 spans="1:30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 spans="1:30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 spans="1:30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 spans="1:30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 spans="1:30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 spans="1:30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 spans="1:30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 spans="1:30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 spans="1:30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 spans="1:30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 spans="1:30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 spans="1:30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 spans="1:30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 spans="1:30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 spans="1:30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 spans="1:30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 spans="1:30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 spans="1:30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 spans="1:30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 spans="1:30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 spans="1:30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 spans="1:30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 spans="1:30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 spans="1:30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 spans="1:30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 spans="1:30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 spans="1:30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 spans="1:30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 spans="1:30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 spans="1:30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 spans="1:30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 spans="1:30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 spans="1:30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 spans="1:30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 spans="1:30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 spans="1:30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 spans="1:30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 spans="1:30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 spans="1:30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 spans="1:30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 spans="1:30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 spans="1:30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 spans="1:30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 spans="1:30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 spans="1:30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 spans="1:30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 spans="1:30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 spans="1:30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 spans="1:30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 spans="1:30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 spans="1:30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 spans="1:30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 spans="1:30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 spans="1:30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 spans="1:30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 spans="1:30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 spans="1:30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 spans="1:30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 spans="1:30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 spans="1:30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 spans="1:30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 spans="1:30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 spans="1:30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 spans="1:30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 spans="1:30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 spans="1:30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 spans="1:30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 spans="1:30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pans="1:30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 spans="1:30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 spans="1:30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 spans="1:30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 spans="1:30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 spans="1:30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 spans="1:30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 spans="1:30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 spans="1:30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 spans="1:30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 spans="1:30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 spans="1:30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 spans="1:30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 spans="1:30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 spans="1:30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 spans="1:30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 spans="1:30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 spans="1:30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 spans="1:30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 spans="1:30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 spans="1:30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 spans="1:30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 spans="1:30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 spans="1:30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 spans="1:30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 spans="1:30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 spans="1:30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 spans="1:30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 spans="1:30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 spans="1:30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 spans="1:30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 spans="1:30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 spans="1:30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 spans="1:30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 spans="1:30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 spans="1:30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 spans="1:30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 spans="1:30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 spans="1:30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 spans="1:30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 spans="1:30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 spans="1:30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 spans="1:30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 spans="1:30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 spans="1:30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 spans="1:30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 spans="1:30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 spans="1:30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 spans="1:30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 spans="1:30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 spans="1:30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 spans="1:30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 spans="1:30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 spans="1:30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 spans="1:30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 spans="1:30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 spans="1:30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 spans="1:30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 spans="1:30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 spans="1:30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 spans="1:30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 spans="1:30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 spans="1:30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 spans="1:30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 spans="1:30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 spans="1:30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 spans="1:30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 spans="1:30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 spans="1:30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 spans="1:30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 spans="1:30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 spans="1:30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 spans="1:30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 spans="1:30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 spans="1:30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 spans="1:30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 spans="1:30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 spans="1:30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 spans="1:30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 spans="1:30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 spans="1:30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 spans="1:30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 spans="1:30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 spans="1:30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 spans="1:30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 spans="1:30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 spans="1:30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 spans="1:30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 spans="1:30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 spans="1:30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 spans="1:30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 spans="1:30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 spans="1:30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 spans="1:30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 spans="1:30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 spans="1:30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 spans="1:30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 spans="1:30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 spans="1:30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 spans="1:30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 spans="1:30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 spans="1:30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 spans="1:30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 spans="1:30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 spans="1:30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 spans="1:30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 spans="1:30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 spans="1:30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 spans="1:30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 spans="1:30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 spans="1:30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 spans="1:30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 spans="1:30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 spans="1:30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 spans="1:30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 spans="1:30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 spans="1:30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 spans="1:30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 spans="1:30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 spans="1:30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 spans="1:30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 spans="1:30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 spans="1:30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 spans="1:30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 spans="1:30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 spans="1:30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 spans="1:30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 spans="1:30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 spans="1:30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 spans="1:30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 spans="1:30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 spans="1:30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 spans="1:30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 spans="1:30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 spans="1:30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 spans="1:30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 spans="1:30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 spans="1:30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 spans="1:30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 spans="1:30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 spans="1:30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 spans="1:30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 spans="1:30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 spans="1:30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 spans="1:30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 spans="1:30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 spans="1:30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 spans="1:30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 spans="1:30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 spans="1:30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 spans="1:30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 spans="1:30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 spans="1:30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 spans="1:30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 spans="1:30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 spans="1:30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 spans="1:30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 spans="1:30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 spans="1:30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 spans="1:30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 spans="1:30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 spans="1:30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 spans="1:30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 spans="1:30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 spans="1:30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 spans="1:30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 spans="1:30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 spans="1:30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 spans="1:30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 spans="1:30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 spans="1:30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 spans="1:30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 spans="1:30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 spans="1:30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 spans="1:30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 spans="1:30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 spans="1:30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 spans="1:30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 spans="1:30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 spans="1:30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 spans="1:30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 spans="1:30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 spans="1:30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 spans="1:30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 spans="1:30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 spans="1:30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 spans="1:30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 spans="1:30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 spans="1:30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 spans="1:30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 spans="1:30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 spans="1:30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 spans="1:30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 spans="1:30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 spans="1:30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 spans="1:30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 spans="1:30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 spans="1:30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 spans="1:30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 spans="1:30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 spans="1:30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 spans="1:30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 spans="1:30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 spans="1:30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 spans="1:30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 spans="1:30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 spans="1:30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 spans="1:30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 spans="1:30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 spans="1:30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 spans="1:30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 spans="1:30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 spans="1:30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 spans="1:30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 spans="1:30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 spans="1:30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 spans="1:30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 spans="1:30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 spans="1:30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 spans="1:30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 spans="1:30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 spans="1:30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 spans="1:30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 spans="1:30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 spans="1:30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 spans="1:30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 spans="1:30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 spans="1:30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 spans="1:30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 spans="1:30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 spans="1:30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 spans="1:30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 spans="1:30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 spans="1:30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selection activeCell="A2" sqref="A2"/>
    </sheetView>
  </sheetViews>
  <sheetFormatPr defaultRowHeight="15" x14ac:dyDescent="0.25"/>
  <cols>
    <col min="1" max="9" width="5.28515625" style="3" bestFit="1" customWidth="1"/>
    <col min="10" max="15" width="6.28515625" style="3" bestFit="1" customWidth="1"/>
    <col min="16" max="24" width="5.42578125" style="3" bestFit="1" customWidth="1"/>
    <col min="25" max="30" width="6.42578125" style="3" bestFit="1" customWidth="1"/>
    <col min="31" max="16384" width="9.140625" style="1"/>
  </cols>
  <sheetData>
    <row r="1" spans="1:30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</row>
    <row r="2" spans="1:30" x14ac:dyDescent="0.25">
      <c r="A2" s="3" t="str">
        <f>IFERROR(HLOOKUP("level",[1]VI3!$B:$B,MATCH(LOWER(SUBSTITUTE(HLOOKUP("vehicle",players!$C:$C,pos!A2+1),"-","_")),[1]VI3!$A:$A,0)),"")</f>
        <v/>
      </c>
      <c r="B2" s="3" t="str">
        <f>IFERROR(HLOOKUP("level",[1]VI3!$B:$B,MATCH(LOWER(SUBSTITUTE(HLOOKUP("vehicle",players!$C:$C,pos!B2+1),"-","_")),[1]VI3!$A:$A,0)),"")</f>
        <v/>
      </c>
      <c r="C2" s="3" t="str">
        <f>IFERROR(HLOOKUP("level",[1]VI3!$B:$B,MATCH(LOWER(SUBSTITUTE(HLOOKUP("vehicle",players!$C:$C,pos!C2+1),"-","_")),[1]VI3!$A:$A,0)),"")</f>
        <v/>
      </c>
      <c r="D2" s="3" t="str">
        <f>IFERROR(HLOOKUP("level",[1]VI3!$B:$B,MATCH(LOWER(SUBSTITUTE(HLOOKUP("vehicle",players!$C:$C,pos!D2+1),"-","_")),[1]VI3!$A:$A,0)),"")</f>
        <v/>
      </c>
      <c r="E2" s="3" t="str">
        <f>IFERROR(HLOOKUP("level",[1]VI3!$B:$B,MATCH(LOWER(SUBSTITUTE(HLOOKUP("vehicle",players!$C:$C,pos!E2+1),"-","_")),[1]VI3!$A:$A,0)),"")</f>
        <v/>
      </c>
      <c r="F2" s="3" t="str">
        <f>IFERROR(HLOOKUP("level",[1]VI3!$B:$B,MATCH(LOWER(SUBSTITUTE(HLOOKUP("vehicle",players!$C:$C,pos!F2+1),"-","_")),[1]VI3!$A:$A,0)),"")</f>
        <v/>
      </c>
      <c r="G2" s="3" t="str">
        <f>IFERROR(HLOOKUP("level",[1]VI3!$B:$B,MATCH(LOWER(SUBSTITUTE(HLOOKUP("vehicle",players!$C:$C,pos!G2+1),"-","_")),[1]VI3!$A:$A,0)),"")</f>
        <v/>
      </c>
      <c r="H2" s="3" t="str">
        <f>IFERROR(HLOOKUP("level",[1]VI3!$B:$B,MATCH(LOWER(SUBSTITUTE(HLOOKUP("vehicle",players!$C:$C,pos!H2+1),"-","_")),[1]VI3!$A:$A,0)),"")</f>
        <v/>
      </c>
      <c r="I2" s="3" t="str">
        <f>IFERROR(HLOOKUP("level",[1]VI3!$B:$B,MATCH(LOWER(SUBSTITUTE(HLOOKUP("vehicle",players!$C:$C,pos!I2+1),"-","_")),[1]VI3!$A:$A,0)),"")</f>
        <v/>
      </c>
      <c r="J2" s="3" t="str">
        <f>IFERROR(HLOOKUP("level",[1]VI3!$B:$B,MATCH(LOWER(SUBSTITUTE(HLOOKUP("vehicle",players!$C:$C,pos!J2+1),"-","_")),[1]VI3!$A:$A,0)),"")</f>
        <v/>
      </c>
      <c r="K2" s="3" t="str">
        <f>IFERROR(HLOOKUP("level",[1]VI3!$B:$B,MATCH(LOWER(SUBSTITUTE(HLOOKUP("vehicle",players!$C:$C,pos!K2+1),"-","_")),[1]VI3!$A:$A,0)),"")</f>
        <v/>
      </c>
      <c r="L2" s="3" t="str">
        <f>IFERROR(HLOOKUP("level",[1]VI3!$B:$B,MATCH(LOWER(SUBSTITUTE(HLOOKUP("vehicle",players!$C:$C,pos!L2+1),"-","_")),[1]VI3!$A:$A,0)),"")</f>
        <v/>
      </c>
      <c r="M2" s="3" t="str">
        <f>IFERROR(HLOOKUP("level",[1]VI3!$B:$B,MATCH(LOWER(SUBSTITUTE(HLOOKUP("vehicle",players!$C:$C,pos!M2+1),"-","_")),[1]VI3!$A:$A,0)),"")</f>
        <v/>
      </c>
      <c r="N2" s="3" t="str">
        <f>IFERROR(HLOOKUP("level",[1]VI3!$B:$B,MATCH(LOWER(SUBSTITUTE(HLOOKUP("vehicle",players!$C:$C,pos!N2+1),"-","_")),[1]VI3!$A:$A,0)),"")</f>
        <v/>
      </c>
      <c r="O2" s="3" t="str">
        <f>IFERROR(HLOOKUP("level",[1]VI3!$B:$B,MATCH(LOWER(SUBSTITUTE(HLOOKUP("vehicle",players!$C:$C,pos!O2+1),"-","_")),[1]VI3!$A:$A,0)),"")</f>
        <v/>
      </c>
      <c r="P2" s="3" t="str">
        <f>IFERROR(HLOOKUP("level",[1]VI3!$B:$B,MATCH(LOWER(SUBSTITUTE(HLOOKUP("vehicle",players!$C:$C,pos!P2+1),"-","_")),[1]VI3!$A:$A,0)),"")</f>
        <v/>
      </c>
      <c r="Q2" s="3" t="str">
        <f>IFERROR(HLOOKUP("level",[1]VI3!$B:$B,MATCH(LOWER(SUBSTITUTE(HLOOKUP("vehicle",players!$C:$C,pos!Q2+1),"-","_")),[1]VI3!$A:$A,0)),"")</f>
        <v/>
      </c>
      <c r="R2" s="3" t="str">
        <f>IFERROR(HLOOKUP("level",[1]VI3!$B:$B,MATCH(LOWER(SUBSTITUTE(HLOOKUP("vehicle",players!$C:$C,pos!R2+1),"-","_")),[1]VI3!$A:$A,0)),"")</f>
        <v/>
      </c>
      <c r="S2" s="3" t="str">
        <f>IFERROR(HLOOKUP("level",[1]VI3!$B:$B,MATCH(LOWER(SUBSTITUTE(HLOOKUP("vehicle",players!$C:$C,pos!S2+1),"-","_")),[1]VI3!$A:$A,0)),"")</f>
        <v/>
      </c>
      <c r="T2" s="3" t="str">
        <f>IFERROR(HLOOKUP("level",[1]VI3!$B:$B,MATCH(LOWER(SUBSTITUTE(HLOOKUP("vehicle",players!$C:$C,pos!T2+1),"-","_")),[1]VI3!$A:$A,0)),"")</f>
        <v/>
      </c>
      <c r="U2" s="3" t="str">
        <f>IFERROR(HLOOKUP("level",[1]VI3!$B:$B,MATCH(LOWER(SUBSTITUTE(HLOOKUP("vehicle",players!$C:$C,pos!U2+1),"-","_")),[1]VI3!$A:$A,0)),"")</f>
        <v/>
      </c>
      <c r="V2" s="3" t="str">
        <f>IFERROR(HLOOKUP("level",[1]VI3!$B:$B,MATCH(LOWER(SUBSTITUTE(HLOOKUP("vehicle",players!$C:$C,pos!V2+1),"-","_")),[1]VI3!$A:$A,0)),"")</f>
        <v/>
      </c>
      <c r="W2" s="3" t="str">
        <f>IFERROR(HLOOKUP("level",[1]VI3!$B:$B,MATCH(LOWER(SUBSTITUTE(HLOOKUP("vehicle",players!$C:$C,pos!W2+1),"-","_")),[1]VI3!$A:$A,0)),"")</f>
        <v/>
      </c>
      <c r="X2" s="3" t="str">
        <f>IFERROR(HLOOKUP("level",[1]VI3!$B:$B,MATCH(LOWER(SUBSTITUTE(HLOOKUP("vehicle",players!$C:$C,pos!X2+1),"-","_")),[1]VI3!$A:$A,0)),"")</f>
        <v/>
      </c>
      <c r="Y2" s="3" t="str">
        <f>IFERROR(HLOOKUP("level",[1]VI3!$B:$B,MATCH(LOWER(SUBSTITUTE(HLOOKUP("vehicle",players!$C:$C,pos!Y2+1),"-","_")),[1]VI3!$A:$A,0)),"")</f>
        <v/>
      </c>
      <c r="Z2" s="3" t="str">
        <f>IFERROR(HLOOKUP("level",[1]VI3!$B:$B,MATCH(LOWER(SUBSTITUTE(HLOOKUP("vehicle",players!$C:$C,pos!Z2+1),"-","_")),[1]VI3!$A:$A,0)),"")</f>
        <v/>
      </c>
      <c r="AA2" s="3" t="str">
        <f>IFERROR(HLOOKUP("level",[1]VI3!$B:$B,MATCH(LOWER(SUBSTITUTE(HLOOKUP("vehicle",players!$C:$C,pos!AA2+1),"-","_")),[1]VI3!$A:$A,0)),"")</f>
        <v/>
      </c>
      <c r="AB2" s="3" t="str">
        <f>IFERROR(HLOOKUP("level",[1]VI3!$B:$B,MATCH(LOWER(SUBSTITUTE(HLOOKUP("vehicle",players!$C:$C,pos!AB2+1),"-","_")),[1]VI3!$A:$A,0)),"")</f>
        <v/>
      </c>
      <c r="AC2" s="3" t="str">
        <f>IFERROR(HLOOKUP("level",[1]VI3!$B:$B,MATCH(LOWER(SUBSTITUTE(HLOOKUP("vehicle",players!$C:$C,pos!AC2+1),"-","_")),[1]VI3!$A:$A,0)),"")</f>
        <v/>
      </c>
      <c r="AD2" s="3" t="str">
        <f>IFERROR(HLOOKUP("level",[1]VI3!$B:$B,MATCH(LOWER(SUBSTITUTE(HLOOKUP("vehicle",players!$C:$C,pos!AD2+1),"-","_")),[1]VI3!$A:$A,0)),"")</f>
        <v/>
      </c>
    </row>
    <row r="3" spans="1:30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:30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0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:30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:30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:30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30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0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:30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:30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:30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:30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0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:30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:30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:30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0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:30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30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:30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:30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:30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0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:30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:30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:30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:30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0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:30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:30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:30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:30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0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:30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1:30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1:30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0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1:30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1:30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1:30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1:30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1:30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1:30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1:30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1:30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1:30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1:30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0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 spans="1:30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 spans="1:30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 spans="1:30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 spans="1:30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 spans="1:30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0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 spans="1:30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 spans="1:30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 spans="1:30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 spans="1:30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 spans="1:30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0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 spans="1:30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 spans="1:30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 spans="1:30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 spans="1:30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 spans="1:30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1:30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 spans="1:30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 spans="1:30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 spans="1:30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 spans="1:30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 spans="1:30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1:30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 spans="1:30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 spans="1:30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 spans="1:30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 spans="1:30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 spans="1:30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pans="1:30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 spans="1:30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 spans="1:30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 spans="1:30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 spans="1:30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 spans="1:30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pans="1:30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 spans="1:30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 spans="1:30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 spans="1:30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 spans="1:30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 spans="1:30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pans="1:30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 spans="1:30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 spans="1:30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 spans="1:30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 spans="1:30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 spans="1:30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pans="1:30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 spans="1:30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 spans="1:30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 spans="1:30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 spans="1:30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 spans="1:30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pans="1:30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 spans="1:30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 spans="1:30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 spans="1:30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 spans="1:30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 spans="1:30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pans="1:30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 spans="1:30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 spans="1:30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 spans="1:30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 spans="1:30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 spans="1:30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pans="1:30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 spans="1:30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 spans="1:30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 spans="1:30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 spans="1:30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 spans="1:30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pans="1:30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 spans="1:30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 spans="1:30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 spans="1:30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 spans="1:30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 spans="1:30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pans="1:30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 spans="1:30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 spans="1:30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 spans="1:30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 spans="1:30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 spans="1:30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pans="1:30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 spans="1:30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 spans="1:30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 spans="1:30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 spans="1:30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 spans="1:30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pans="1:30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 spans="1:30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 spans="1:30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 spans="1:30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 spans="1:30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 spans="1:30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pans="1:30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 spans="1:30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 spans="1:30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 spans="1:30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 spans="1:30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 spans="1:30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pans="1:30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 spans="1:30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 spans="1:30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 spans="1:30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 spans="1:30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 spans="1:30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pans="1:30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 spans="1:30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 spans="1:30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 spans="1:30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 spans="1:30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 spans="1:30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pans="1:30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 spans="1:30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 spans="1:30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 spans="1:30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 spans="1:30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 spans="1:30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 spans="1:30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 spans="1:30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 spans="1:30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 spans="1:30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 spans="1:30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 spans="1:30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 spans="1:30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 spans="1:30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 spans="1:30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 spans="1:30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 spans="1:30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 spans="1:30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 spans="1:30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 spans="1:30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 spans="1:30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 spans="1:30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 spans="1:30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 spans="1:30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 spans="1:30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 spans="1:30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 spans="1:30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 spans="1:30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 spans="1:30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 spans="1:30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 spans="1:30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 spans="1:30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 spans="1:30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 spans="1:30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 spans="1:30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 spans="1:30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 spans="1:30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 spans="1:30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 spans="1:30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 spans="1:30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 spans="1:30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 spans="1:30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 spans="1:30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 spans="1:30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 spans="1:30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 spans="1:30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 spans="1:30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 spans="1:30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 spans="1:30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 spans="1:30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 spans="1:30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 spans="1:30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 spans="1:30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 spans="1:30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 spans="1:30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 spans="1:30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 spans="1:30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 spans="1:30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 spans="1:30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 spans="1:30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 spans="1:30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 spans="1:30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 spans="1:30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 spans="1:30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 spans="1:30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 spans="1:30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 spans="1:30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 spans="1:30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 spans="1:30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 spans="1:30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 spans="1:30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 spans="1:30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 spans="1:30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 spans="1:30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 spans="1:30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 spans="1:30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 spans="1:30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 spans="1:30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 spans="1:30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 spans="1:30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 spans="1:30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 spans="1:30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 spans="1:30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 spans="1:30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 spans="1:30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 spans="1:30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 spans="1:30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 spans="1:30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 spans="1:30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 spans="1:30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 spans="1:30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 spans="1:30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 spans="1:30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 spans="1:30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 spans="1:30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 spans="1:30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 spans="1:30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 spans="1:30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 spans="1:30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 spans="1:30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 spans="1:30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 spans="1:30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 spans="1:30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 spans="1:30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 spans="1:30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 spans="1:30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 spans="1:30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 spans="1:30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 spans="1:30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 spans="1:30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 spans="1:30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 spans="1:30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 spans="1:30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 spans="1:30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 spans="1:30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 spans="1:30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 spans="1:30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 spans="1:30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 spans="1:30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 spans="1:30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 spans="1:30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 spans="1:30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 spans="1:30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 spans="1:30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 spans="1:30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 spans="1:30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 spans="1:30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 spans="1:30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 spans="1:30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 spans="1:30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 spans="1:30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 spans="1:30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 spans="1:30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 spans="1:30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 spans="1:30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 spans="1:30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 spans="1:30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 spans="1:30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 spans="1:30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 spans="1:30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 spans="1:30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 spans="1:30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 spans="1:30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pans="1:30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 spans="1:30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 spans="1:30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 spans="1:30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 spans="1:30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 spans="1:30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 spans="1:30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 spans="1:30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 spans="1:30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 spans="1:30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pans="1:30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 spans="1:30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 spans="1:30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 spans="1:30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 spans="1:30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 spans="1:30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 spans="1:30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 spans="1:30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 spans="1:30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 spans="1:30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 spans="1:30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 spans="1:30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 spans="1:30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 spans="1:30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 spans="1:30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 spans="1:30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 spans="1:30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 spans="1:30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 spans="1:30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 spans="1:30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 spans="1:30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 spans="1:30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 spans="1:30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 spans="1:30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 spans="1:30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 spans="1:30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 spans="1:30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 spans="1:30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 spans="1:30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 spans="1:30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 spans="1:30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 spans="1:30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 spans="1:30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 spans="1:30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 spans="1:30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 spans="1:30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 spans="1:30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 spans="1:30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 spans="1:30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 spans="1:30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 spans="1:30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 spans="1:30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 spans="1:30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 spans="1:30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 spans="1:30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 spans="1:30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 spans="1:30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 spans="1:30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 spans="1:30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 spans="1:30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 spans="1:30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 spans="1:30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 spans="1:30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 spans="1:30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 spans="1:30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 spans="1:30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 spans="1:30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 spans="1:30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 spans="1:30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 spans="1:30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 spans="1:30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 spans="1:30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 spans="1:30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 spans="1:30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 spans="1:30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 spans="1:30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 spans="1:30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 spans="1:30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 spans="1:30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 spans="1:30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 spans="1:30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 spans="1:30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 spans="1:30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 spans="1:30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 spans="1:30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 spans="1:30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 spans="1:30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 spans="1:30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 spans="1:30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 spans="1:30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 spans="1:30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 spans="1:30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 spans="1:30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 spans="1:30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 spans="1:30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 spans="1:30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 spans="1:30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 spans="1:30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 spans="1:30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 spans="1:30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 spans="1:30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 spans="1:30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 spans="1:30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 spans="1:30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 spans="1:30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 spans="1:30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 spans="1:30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 spans="1:30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 spans="1:30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 spans="1:30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 spans="1:30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 spans="1:30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 spans="1:30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 spans="1:30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 spans="1:30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 spans="1:30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 spans="1:30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 spans="1:30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 spans="1:30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 spans="1:30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 spans="1:30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 spans="1:30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 spans="1:30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 spans="1:30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 spans="1:30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 spans="1:30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 spans="1:30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 spans="1:30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 spans="1:30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 spans="1:30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 spans="1:30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 spans="1:30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 spans="1:30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 spans="1:30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 spans="1:30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 spans="1:30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 spans="1:30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 spans="1:30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 spans="1:30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 spans="1:30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 spans="1:30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 spans="1:30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 spans="1:30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 spans="1:30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 spans="1:30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 spans="1:30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 spans="1:30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 spans="1:30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 spans="1:30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 spans="1:30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 spans="1:30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 spans="1:30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 spans="1:30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 spans="1:30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 spans="1:30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 spans="1:30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 spans="1:30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 spans="1:30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 spans="1:30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 spans="1:30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pans="1:30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 spans="1:30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 spans="1:30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 spans="1:30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 spans="1:30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 spans="1:30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 spans="1:30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 spans="1:30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 spans="1:30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 spans="1:30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 spans="1:30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 spans="1:30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 spans="1:30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 spans="1:30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 spans="1:30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 spans="1:30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 spans="1:30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 spans="1:30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 spans="1:30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 spans="1:30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 spans="1:30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 spans="1:30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 spans="1:30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 spans="1:30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 spans="1:30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 spans="1:30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 spans="1:30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 spans="1:30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 spans="1:30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 spans="1:30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 spans="1:30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 spans="1:30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 spans="1:30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 spans="1:30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 spans="1:30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 spans="1:30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 spans="1:30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 spans="1:30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 spans="1:30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 spans="1:30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 spans="1:30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 spans="1:30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 spans="1:30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 spans="1:30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 spans="1:30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 spans="1:30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 spans="1:30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 spans="1:30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 spans="1:30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 spans="1:30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 spans="1:30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 spans="1:30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 spans="1:30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 spans="1:30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 spans="1:30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 spans="1:30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 spans="1:30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 spans="1:30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 spans="1:30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 spans="1:30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 spans="1:30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 spans="1:30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 spans="1:30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 spans="1:30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 spans="1:30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 spans="1:30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 spans="1:30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 spans="1:30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 spans="1:30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 spans="1:30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 spans="1:30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 spans="1:30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 spans="1:30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 spans="1:30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 spans="1:30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 spans="1:30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 spans="1:30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 spans="1:30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 spans="1:30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 spans="1:30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 spans="1:30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 spans="1:30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 spans="1:30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 spans="1:30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 spans="1:30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 spans="1:30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 spans="1:30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 spans="1:30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 spans="1:30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 spans="1:30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 spans="1:30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 spans="1:30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 spans="1:30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 spans="1:30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 spans="1:30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 spans="1:30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 spans="1:30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 spans="1:30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 spans="1:30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 spans="1:30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 spans="1:30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 spans="1:30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 spans="1:30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 spans="1:30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 spans="1:30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 spans="1:30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 spans="1:30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 spans="1:30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 spans="1:30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 spans="1:30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 spans="1:30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 spans="1:30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 spans="1:30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 spans="1:30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 spans="1:30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 spans="1:30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 spans="1:30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 spans="1:30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 spans="1:30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 spans="1:30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 spans="1:30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 spans="1:30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 spans="1:30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 spans="1:30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 spans="1:30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 spans="1:30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 spans="1:30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 spans="1:30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 spans="1:30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 spans="1:30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 spans="1:30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 spans="1:30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 spans="1:30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 spans="1:30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 spans="1:30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 spans="1:30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 spans="1:30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 spans="1:30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 spans="1:30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 spans="1:30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 spans="1:30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 spans="1:30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 spans="1:30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 spans="1:30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 spans="1:30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 spans="1:30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 spans="1:30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 spans="1:30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 spans="1:30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 spans="1:30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 spans="1:30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 spans="1:30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 spans="1:30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 spans="1:30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 spans="1:30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 spans="1:30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 spans="1:30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 spans="1:30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 spans="1:30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 spans="1:30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 spans="1:30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 spans="1:30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 spans="1:30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 spans="1:30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 spans="1:30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 spans="1:30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 spans="1:30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 spans="1:30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 spans="1:30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 spans="1:30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 spans="1:30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 spans="1:30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 spans="1:30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 spans="1:30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 spans="1:30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 spans="1:30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 spans="1:30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 spans="1:30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 spans="1:30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 spans="1:30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 spans="1:30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 spans="1:30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 spans="1:30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 spans="1:30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 spans="1:30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 spans="1:30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 spans="1:30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 spans="1:30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 spans="1:30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 spans="1:30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 spans="1:30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 spans="1:30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 spans="1:30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 spans="1:30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 spans="1:30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 spans="1:30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 spans="1:30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 spans="1:30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 spans="1:30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 spans="1:30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 spans="1:30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 spans="1:30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 spans="1:30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 spans="1:30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 spans="1:30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 spans="1:30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 spans="1:30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 spans="1:30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 spans="1:30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 spans="1:30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 spans="1:30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 spans="1:30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 spans="1:30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 spans="1:30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 spans="1:30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 spans="1:30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 spans="1:30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 spans="1:30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 spans="1:30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 spans="1:30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 spans="1:30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 spans="1:30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 spans="1:30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 spans="1:30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 spans="1:30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 spans="1:30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 spans="1:30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 spans="1:30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 spans="1:30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 spans="1:30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 spans="1:30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 spans="1:30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 spans="1:30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 spans="1:30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:AD2"/>
    </sheetView>
  </sheetViews>
  <sheetFormatPr defaultRowHeight="15" x14ac:dyDescent="0.25"/>
  <cols>
    <col min="1" max="1" width="5.5703125" style="5" bestFit="1" customWidth="1"/>
    <col min="2" max="2" width="6.140625" style="5" bestFit="1" customWidth="1"/>
    <col min="3" max="3" width="5.5703125" style="5" bestFit="1" customWidth="1"/>
    <col min="4" max="5" width="6.140625" style="5" bestFit="1" customWidth="1"/>
    <col min="6" max="6" width="5.5703125" style="5" bestFit="1" customWidth="1"/>
    <col min="7" max="8" width="6.140625" style="5" bestFit="1" customWidth="1"/>
    <col min="9" max="9" width="5.5703125" style="5" bestFit="1" customWidth="1"/>
    <col min="10" max="15" width="6.42578125" style="5" bestFit="1" customWidth="1"/>
    <col min="16" max="16" width="6.140625" style="5" bestFit="1" customWidth="1"/>
    <col min="17" max="18" width="5.5703125" style="5" bestFit="1" customWidth="1"/>
    <col min="19" max="19" width="6.140625" style="5" bestFit="1" customWidth="1"/>
    <col min="20" max="21" width="5.5703125" style="5" bestFit="1" customWidth="1"/>
    <col min="22" max="22" width="6.140625" style="5" bestFit="1" customWidth="1"/>
    <col min="23" max="23" width="5.5703125" style="5" bestFit="1" customWidth="1"/>
    <col min="24" max="24" width="6.140625" style="5" bestFit="1" customWidth="1"/>
    <col min="25" max="30" width="6.5703125" style="5" bestFit="1" customWidth="1"/>
    <col min="31" max="16384" width="9.140625" style="6"/>
  </cols>
  <sheetData>
    <row r="1" spans="1:30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</row>
    <row r="2" spans="1:30" x14ac:dyDescent="0.25">
      <c r="A2" s="5" t="str">
        <f>IFERROR(HLOOKUP("avgl",players!$T:$T,pos!A2+1),"")</f>
        <v/>
      </c>
      <c r="B2" s="5" t="str">
        <f>IFERROR(HLOOKUP("avgl",players!$T:$T,pos!B2+1),"")</f>
        <v/>
      </c>
      <c r="C2" s="5" t="str">
        <f>IFERROR(HLOOKUP("avgl",players!$T:$T,pos!C2+1),"")</f>
        <v/>
      </c>
      <c r="D2" s="5" t="str">
        <f>IFERROR(HLOOKUP("avgl",players!$T:$T,pos!D2+1),"")</f>
        <v/>
      </c>
      <c r="E2" s="5" t="str">
        <f>IFERROR(HLOOKUP("avgl",players!$T:$T,pos!E2+1),"")</f>
        <v/>
      </c>
      <c r="F2" s="5" t="str">
        <f>IFERROR(HLOOKUP("avgl",players!$T:$T,pos!F2+1),"")</f>
        <v/>
      </c>
      <c r="G2" s="5" t="str">
        <f>IFERROR(HLOOKUP("avgl",players!$T:$T,pos!G2+1),"")</f>
        <v/>
      </c>
      <c r="H2" s="5" t="str">
        <f>IFERROR(HLOOKUP("avgl",players!$T:$T,pos!H2+1),"")</f>
        <v/>
      </c>
      <c r="I2" s="5" t="str">
        <f>IFERROR(HLOOKUP("avgl",players!$T:$T,pos!I2+1),"")</f>
        <v/>
      </c>
      <c r="J2" s="5" t="str">
        <f>IFERROR(HLOOKUP("avgl",players!$T:$T,pos!J2+1),"")</f>
        <v/>
      </c>
      <c r="K2" s="5" t="str">
        <f>IFERROR(HLOOKUP("avgl",players!$T:$T,pos!K2+1),"")</f>
        <v/>
      </c>
      <c r="L2" s="5" t="str">
        <f>IFERROR(HLOOKUP("avgl",players!$T:$T,pos!L2+1),"")</f>
        <v/>
      </c>
      <c r="M2" s="5" t="str">
        <f>IFERROR(HLOOKUP("avgl",players!$T:$T,pos!M2+1),"")</f>
        <v/>
      </c>
      <c r="N2" s="5" t="str">
        <f>IFERROR(HLOOKUP("avgl",players!$T:$T,pos!N2+1),"")</f>
        <v/>
      </c>
      <c r="O2" s="5" t="str">
        <f>IFERROR(HLOOKUP("avgl",players!$T:$T,pos!O2+1),"")</f>
        <v/>
      </c>
      <c r="P2" s="5" t="str">
        <f>IFERROR(HLOOKUP("avgl",players!$T:$T,pos!P2+1),"")</f>
        <v/>
      </c>
      <c r="Q2" s="5" t="str">
        <f>IFERROR(HLOOKUP("avgl",players!$T:$T,pos!Q2+1),"")</f>
        <v/>
      </c>
      <c r="R2" s="5" t="str">
        <f>IFERROR(HLOOKUP("avgl",players!$T:$T,pos!R2+1),"")</f>
        <v/>
      </c>
      <c r="S2" s="5" t="str">
        <f>IFERROR(HLOOKUP("avgl",players!$T:$T,pos!S2+1),"")</f>
        <v/>
      </c>
      <c r="T2" s="5" t="str">
        <f>IFERROR(HLOOKUP("avgl",players!$T:$T,pos!T2+1),"")</f>
        <v/>
      </c>
      <c r="U2" s="5" t="str">
        <f>IFERROR(HLOOKUP("avgl",players!$T:$T,pos!U2+1),"")</f>
        <v/>
      </c>
      <c r="V2" s="5" t="str">
        <f>IFERROR(HLOOKUP("avgl",players!$T:$T,pos!V2+1),"")</f>
        <v/>
      </c>
      <c r="W2" s="5" t="str">
        <f>IFERROR(HLOOKUP("avgl",players!$T:$T,pos!W2+1),"")</f>
        <v/>
      </c>
      <c r="X2" s="5" t="str">
        <f>IFERROR(HLOOKUP("avgl",players!$T:$T,pos!X2+1),"")</f>
        <v/>
      </c>
      <c r="Y2" s="5" t="str">
        <f>IFERROR(HLOOKUP("avgl",players!$T:$T,pos!Y2+1),"")</f>
        <v/>
      </c>
      <c r="Z2" s="5" t="str">
        <f>IFERROR(HLOOKUP("avgl",players!$T:$T,pos!Z2+1),"")</f>
        <v/>
      </c>
      <c r="AA2" s="5" t="str">
        <f>IFERROR(HLOOKUP("avgl",players!$T:$T,pos!AA2+1),"")</f>
        <v/>
      </c>
      <c r="AB2" s="5" t="str">
        <f>IFERROR(HLOOKUP("avgl",players!$T:$T,pos!AB2+1),"")</f>
        <v/>
      </c>
      <c r="AC2" s="5" t="str">
        <f>IFERROR(HLOOKUP("avgl",players!$T:$T,pos!AC2+1),"")</f>
        <v/>
      </c>
      <c r="AD2" s="5" t="str">
        <f>IFERROR(HLOOKUP("avgl",players!$T:$T,pos!AD2+1),"")</f>
        <v/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selection activeCell="A2" sqref="A2"/>
    </sheetView>
  </sheetViews>
  <sheetFormatPr defaultRowHeight="15" x14ac:dyDescent="0.25"/>
  <cols>
    <col min="1" max="9" width="5.28515625" style="3" bestFit="1" customWidth="1"/>
    <col min="10" max="15" width="6.28515625" style="3" bestFit="1" customWidth="1"/>
    <col min="16" max="24" width="5.42578125" style="3" bestFit="1" customWidth="1"/>
    <col min="25" max="30" width="6.42578125" style="3" bestFit="1" customWidth="1"/>
    <col min="31" max="16384" width="9.140625" style="1"/>
  </cols>
  <sheetData>
    <row r="1" spans="1:30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</row>
    <row r="2" spans="1:30" x14ac:dyDescent="0.25">
      <c r="A2" s="3" t="str">
        <f>IFERROR(HLOOKUP("tier1",[1]VI!$B:$B,MATCH(LOWER(SUBSTITUTE(HLOOKUP("vehicle",players!$C:$C,pos!A2+1),"-","_")),[1]VI!$A:$A,0)),"")</f>
        <v/>
      </c>
      <c r="B2" s="3" t="str">
        <f>IFERROR(HLOOKUP("tier1",[1]VI!$B:$B,MATCH(LOWER(SUBSTITUTE(HLOOKUP("vehicle",players!$C:$C,pos!B2+1),"-","_")),[1]VI!$A:$A,0)),"")</f>
        <v/>
      </c>
      <c r="C2" s="3" t="str">
        <f>IFERROR(HLOOKUP("tier1",[1]VI!$B:$B,MATCH(LOWER(SUBSTITUTE(HLOOKUP("vehicle",players!$C:$C,pos!C2+1),"-","_")),[1]VI!$A:$A,0)),"")</f>
        <v/>
      </c>
      <c r="D2" s="3" t="str">
        <f>IFERROR(HLOOKUP("tier1",[1]VI!$B:$B,MATCH(LOWER(SUBSTITUTE(HLOOKUP("vehicle",players!$C:$C,pos!D2+1),"-","_")),[1]VI!$A:$A,0)),"")</f>
        <v/>
      </c>
      <c r="E2" s="3" t="str">
        <f>IFERROR(HLOOKUP("tier1",[1]VI!$B:$B,MATCH(LOWER(SUBSTITUTE(HLOOKUP("vehicle",players!$C:$C,pos!E2+1),"-","_")),[1]VI!$A:$A,0)),"")</f>
        <v/>
      </c>
      <c r="F2" s="3" t="str">
        <f>IFERROR(HLOOKUP("tier1",[1]VI!$B:$B,MATCH(LOWER(SUBSTITUTE(HLOOKUP("vehicle",players!$C:$C,pos!F2+1),"-","_")),[1]VI!$A:$A,0)),"")</f>
        <v/>
      </c>
      <c r="G2" s="3" t="str">
        <f>IFERROR(HLOOKUP("tier1",[1]VI!$B:$B,MATCH(LOWER(SUBSTITUTE(HLOOKUP("vehicle",players!$C:$C,pos!G2+1),"-","_")),[1]VI!$A:$A,0)),"")</f>
        <v/>
      </c>
      <c r="H2" s="3" t="str">
        <f>IFERROR(HLOOKUP("tier1",[1]VI!$B:$B,MATCH(LOWER(SUBSTITUTE(HLOOKUP("vehicle",players!$C:$C,pos!H2+1),"-","_")),[1]VI!$A:$A,0)),"")</f>
        <v/>
      </c>
      <c r="I2" s="3" t="str">
        <f>IFERROR(HLOOKUP("tier1",[1]VI!$B:$B,MATCH(LOWER(SUBSTITUTE(HLOOKUP("vehicle",players!$C:$C,pos!I2+1),"-","_")),[1]VI!$A:$A,0)),"")</f>
        <v/>
      </c>
      <c r="J2" s="3" t="str">
        <f>IFERROR(HLOOKUP("tier1",[1]VI!$B:$B,MATCH(LOWER(SUBSTITUTE(HLOOKUP("vehicle",players!$C:$C,pos!J2+1),"-","_")),[1]VI!$A:$A,0)),"")</f>
        <v/>
      </c>
      <c r="K2" s="3" t="str">
        <f>IFERROR(HLOOKUP("tier1",[1]VI!$B:$B,MATCH(LOWER(SUBSTITUTE(HLOOKUP("vehicle",players!$C:$C,pos!K2+1),"-","_")),[1]VI!$A:$A,0)),"")</f>
        <v/>
      </c>
      <c r="L2" s="3" t="str">
        <f>IFERROR(HLOOKUP("tier1",[1]VI!$B:$B,MATCH(LOWER(SUBSTITUTE(HLOOKUP("vehicle",players!$C:$C,pos!L2+1),"-","_")),[1]VI!$A:$A,0)),"")</f>
        <v/>
      </c>
      <c r="M2" s="3" t="str">
        <f>IFERROR(HLOOKUP("tier1",[1]VI!$B:$B,MATCH(LOWER(SUBSTITUTE(HLOOKUP("vehicle",players!$C:$C,pos!M2+1),"-","_")),[1]VI!$A:$A,0)),"")</f>
        <v/>
      </c>
      <c r="N2" s="3" t="str">
        <f>IFERROR(HLOOKUP("tier1",[1]VI!$B:$B,MATCH(LOWER(SUBSTITUTE(HLOOKUP("vehicle",players!$C:$C,pos!N2+1),"-","_")),[1]VI!$A:$A,0)),"")</f>
        <v/>
      </c>
      <c r="O2" s="3" t="str">
        <f>IFERROR(HLOOKUP("tier1",[1]VI!$B:$B,MATCH(LOWER(SUBSTITUTE(HLOOKUP("vehicle",players!$C:$C,pos!O2+1),"-","_")),[1]VI!$A:$A,0)),"")</f>
        <v/>
      </c>
      <c r="P2" s="3" t="str">
        <f>IFERROR(HLOOKUP("tier1",[1]VI!$B:$B,MATCH(LOWER(SUBSTITUTE(HLOOKUP("vehicle",players!$C:$C,pos!P2+1),"-","_")),[1]VI!$A:$A,0)),"")</f>
        <v/>
      </c>
      <c r="Q2" s="3" t="str">
        <f>IFERROR(HLOOKUP("tier1",[1]VI!$B:$B,MATCH(LOWER(SUBSTITUTE(HLOOKUP("vehicle",players!$C:$C,pos!Q2+1),"-","_")),[1]VI!$A:$A,0)),"")</f>
        <v/>
      </c>
      <c r="R2" s="3" t="str">
        <f>IFERROR(HLOOKUP("tier1",[1]VI!$B:$B,MATCH(LOWER(SUBSTITUTE(HLOOKUP("vehicle",players!$C:$C,pos!R2+1),"-","_")),[1]VI!$A:$A,0)),"")</f>
        <v/>
      </c>
      <c r="S2" s="3" t="str">
        <f>IFERROR(HLOOKUP("tier1",[1]VI!$B:$B,MATCH(LOWER(SUBSTITUTE(HLOOKUP("vehicle",players!$C:$C,pos!S2+1),"-","_")),[1]VI!$A:$A,0)),"")</f>
        <v/>
      </c>
      <c r="T2" s="3" t="str">
        <f>IFERROR(HLOOKUP("tier1",[1]VI!$B:$B,MATCH(LOWER(SUBSTITUTE(HLOOKUP("vehicle",players!$C:$C,pos!T2+1),"-","_")),[1]VI!$A:$A,0)),"")</f>
        <v/>
      </c>
      <c r="U2" s="3" t="str">
        <f>IFERROR(HLOOKUP("tier1",[1]VI!$B:$B,MATCH(LOWER(SUBSTITUTE(HLOOKUP("vehicle",players!$C:$C,pos!U2+1),"-","_")),[1]VI!$A:$A,0)),"")</f>
        <v/>
      </c>
      <c r="V2" s="3" t="str">
        <f>IFERROR(HLOOKUP("tier1",[1]VI!$B:$B,MATCH(LOWER(SUBSTITUTE(HLOOKUP("vehicle",players!$C:$C,pos!V2+1),"-","_")),[1]VI!$A:$A,0)),"")</f>
        <v/>
      </c>
      <c r="W2" s="3" t="str">
        <f>IFERROR(HLOOKUP("tier1",[1]VI!$B:$B,MATCH(LOWER(SUBSTITUTE(HLOOKUP("vehicle",players!$C:$C,pos!W2+1),"-","_")),[1]VI!$A:$A,0)),"")</f>
        <v/>
      </c>
      <c r="X2" s="3" t="str">
        <f>IFERROR(HLOOKUP("tier1",[1]VI!$B:$B,MATCH(LOWER(SUBSTITUTE(HLOOKUP("vehicle",players!$C:$C,pos!X2+1),"-","_")),[1]VI!$A:$A,0)),"")</f>
        <v/>
      </c>
      <c r="Y2" s="3" t="str">
        <f>IFERROR(HLOOKUP("tier1",[1]VI!$B:$B,MATCH(LOWER(SUBSTITUTE(HLOOKUP("vehicle",players!$C:$C,pos!Y2+1),"-","_")),[1]VI!$A:$A,0)),"")</f>
        <v/>
      </c>
      <c r="Z2" s="3" t="str">
        <f>IFERROR(HLOOKUP("tier1",[1]VI!$B:$B,MATCH(LOWER(SUBSTITUTE(HLOOKUP("vehicle",players!$C:$C,pos!Z2+1),"-","_")),[1]VI!$A:$A,0)),"")</f>
        <v/>
      </c>
      <c r="AA2" s="3" t="str">
        <f>IFERROR(HLOOKUP("tier1",[1]VI!$B:$B,MATCH(LOWER(SUBSTITUTE(HLOOKUP("vehicle",players!$C:$C,pos!AA2+1),"-","_")),[1]VI!$A:$A,0)),"")</f>
        <v/>
      </c>
      <c r="AB2" s="3" t="str">
        <f>IFERROR(HLOOKUP("tier1",[1]VI!$B:$B,MATCH(LOWER(SUBSTITUTE(HLOOKUP("vehicle",players!$C:$C,pos!AB2+1),"-","_")),[1]VI!$A:$A,0)),"")</f>
        <v/>
      </c>
      <c r="AC2" s="3" t="str">
        <f>IFERROR(HLOOKUP("tier1",[1]VI!$B:$B,MATCH(LOWER(SUBSTITUTE(HLOOKUP("vehicle",players!$C:$C,pos!AC2+1),"-","_")),[1]VI!$A:$A,0)),"")</f>
        <v/>
      </c>
      <c r="AD2" s="3" t="str">
        <f>IFERROR(HLOOKUP("tier1",[1]VI!$B:$B,MATCH(LOWER(SUBSTITUTE(HLOOKUP("vehicle",players!$C:$C,pos!AD2+1),"-","_")),[1]VI!$A:$A,0)),"")</f>
        <v/>
      </c>
    </row>
    <row r="3" spans="1:30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:30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0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:30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:30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:30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30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0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:30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:30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:30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:30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0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:30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:30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:30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0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:30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30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:30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:30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:30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0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:30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:30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:30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:30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0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:30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:30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:30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:30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0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:30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1:30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1:30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0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1:30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1:30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1:30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1:30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1:30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1:30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1:30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1:30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1:30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1:30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0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 spans="1:30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 spans="1:30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 spans="1:30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 spans="1:30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 spans="1:30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0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 spans="1:30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 spans="1:30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 spans="1:30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 spans="1:30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 spans="1:30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0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 spans="1:30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 spans="1:30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 spans="1:30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 spans="1:30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 spans="1:30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1:30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 spans="1:30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 spans="1:30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 spans="1:30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 spans="1:30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 spans="1:30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1:30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 spans="1:30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 spans="1:30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 spans="1:30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 spans="1:30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 spans="1:30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pans="1:30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 spans="1:30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 spans="1:30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 spans="1:30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 spans="1:30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 spans="1:30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pans="1:30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 spans="1:30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 spans="1:30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 spans="1:30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 spans="1:30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 spans="1:30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pans="1:30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 spans="1:30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 spans="1:30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 spans="1:30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 spans="1:30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 spans="1:30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pans="1:30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 spans="1:30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 spans="1:30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 spans="1:30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 spans="1:30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 spans="1:30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pans="1:30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 spans="1:30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 spans="1:30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 spans="1:30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 spans="1:30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 spans="1:30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pans="1:30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 spans="1:30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 spans="1:30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 spans="1:30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 spans="1:30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 spans="1:30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pans="1:30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 spans="1:30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 spans="1:30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 spans="1:30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 spans="1:30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 spans="1:30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pans="1:30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 spans="1:30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 spans="1:30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 spans="1:30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 spans="1:30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 spans="1:30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pans="1:30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 spans="1:30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 spans="1:30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 spans="1:30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 spans="1:30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 spans="1:30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pans="1:30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 spans="1:30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 spans="1:30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 spans="1:30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 spans="1:30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 spans="1:30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pans="1:30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 spans="1:30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 spans="1:30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 spans="1:30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 spans="1:30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 spans="1:30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pans="1:30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 spans="1:30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 spans="1:30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 spans="1:30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 spans="1:30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 spans="1:30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pans="1:30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 spans="1:30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 spans="1:30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 spans="1:30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 spans="1:30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 spans="1:30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pans="1:30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 spans="1:30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 spans="1:30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 spans="1:30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 spans="1:30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 spans="1:30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pans="1:30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 spans="1:30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 spans="1:30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 spans="1:30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 spans="1:30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 spans="1:30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 spans="1:30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 spans="1:30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 spans="1:30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 spans="1:30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 spans="1:30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 spans="1:30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 spans="1:30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 spans="1:30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 spans="1:30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 spans="1:30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 spans="1:30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 spans="1:30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 spans="1:30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 spans="1:30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 spans="1:30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 spans="1:30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 spans="1:30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 spans="1:30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 spans="1:30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 spans="1:30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 spans="1:30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 spans="1:30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 spans="1:30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 spans="1:30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 spans="1:30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 spans="1:30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 spans="1:30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 spans="1:30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 spans="1:30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 spans="1:30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 spans="1:30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 spans="1:30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 spans="1:30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 spans="1:30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 spans="1:30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 spans="1:30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 spans="1:30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 spans="1:30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 spans="1:30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 spans="1:30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 spans="1:30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 spans="1:30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 spans="1:30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 spans="1:30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 spans="1:30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 spans="1:30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 spans="1:30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 spans="1:30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 spans="1:30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 spans="1:30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 spans="1:30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 spans="1:30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 spans="1:30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 spans="1:30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 spans="1:30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 spans="1:30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 spans="1:30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 spans="1:30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 spans="1:30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 spans="1:30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 spans="1:30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 spans="1:30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 spans="1:30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 spans="1:30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 spans="1:30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 spans="1:30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 spans="1:30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 spans="1:30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 spans="1:30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 spans="1:30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 spans="1:30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 spans="1:30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 spans="1:30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 spans="1:30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 spans="1:30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 spans="1:30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 spans="1:30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 spans="1:30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 spans="1:30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 spans="1:30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 spans="1:30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 spans="1:30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 spans="1:30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 spans="1:30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 spans="1:30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 spans="1:30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 spans="1:30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 spans="1:30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 spans="1:30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 spans="1:30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 spans="1:30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 spans="1:30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 spans="1:30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 spans="1:30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 spans="1:30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 spans="1:30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 spans="1:30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 spans="1:30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 spans="1:30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 spans="1:30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 spans="1:30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 spans="1:30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 spans="1:30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 spans="1:30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 spans="1:30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 spans="1:30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 spans="1:30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 spans="1:30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 spans="1:30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 spans="1:30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 spans="1:30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 spans="1:30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 spans="1:30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 spans="1:30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 spans="1:30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 spans="1:30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 spans="1:30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 spans="1:30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 spans="1:30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 spans="1:30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 spans="1:30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 spans="1:30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 spans="1:30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 spans="1:30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 spans="1:30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 spans="1:30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 spans="1:30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 spans="1:30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 spans="1:30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 spans="1:30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 spans="1:30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 spans="1:30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 spans="1:30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 spans="1:30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 spans="1:30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 spans="1:30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 spans="1:30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pans="1:30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 spans="1:30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 spans="1:30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 spans="1:30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 spans="1:30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 spans="1:30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 spans="1:30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 spans="1:30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 spans="1:30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 spans="1:30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pans="1:30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 spans="1:30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 spans="1:30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 spans="1:30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 spans="1:30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 spans="1:30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 spans="1:30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 spans="1:30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 spans="1:30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 spans="1:30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 spans="1:30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 spans="1:30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 spans="1:30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 spans="1:30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 spans="1:30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 spans="1:30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 spans="1:30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 spans="1:30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 spans="1:30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 spans="1:30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 spans="1:30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 spans="1:30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 spans="1:30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 spans="1:30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 spans="1:30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 spans="1:30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 spans="1:30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 spans="1:30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 spans="1:30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 spans="1:30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 spans="1:30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 spans="1:30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 spans="1:30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 spans="1:30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 spans="1:30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 spans="1:30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 spans="1:30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 spans="1:30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 spans="1:30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 spans="1:30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 spans="1:30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 spans="1:30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 spans="1:30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 spans="1:30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 spans="1:30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 spans="1:30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 spans="1:30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 spans="1:30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 spans="1:30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 spans="1:30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 spans="1:30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 spans="1:30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 spans="1:30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 spans="1:30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 spans="1:30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 spans="1:30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 spans="1:30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 spans="1:30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 spans="1:30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 spans="1:30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 spans="1:30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 spans="1:30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 spans="1:30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 spans="1:30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 spans="1:30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 spans="1:30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 spans="1:30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 spans="1:30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 spans="1:30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 spans="1:30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 spans="1:30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 spans="1:30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 spans="1:30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 spans="1:30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 spans="1:30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 spans="1:30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 spans="1:30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 spans="1:30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 spans="1:30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 spans="1:30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 spans="1:30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 spans="1:30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 spans="1:30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 spans="1:30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 spans="1:30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 spans="1:30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 spans="1:30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 spans="1:30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 spans="1:30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 spans="1:30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 spans="1:30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 spans="1:30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 spans="1:30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 spans="1:30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 spans="1:30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 spans="1:30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 spans="1:30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 spans="1:30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 spans="1:30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 spans="1:30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 spans="1:30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 spans="1:30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 spans="1:30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 spans="1:30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 spans="1:30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 spans="1:30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 spans="1:30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 spans="1:30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 spans="1:30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 spans="1:30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 spans="1:30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 spans="1:30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 spans="1:30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 spans="1:30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 spans="1:30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 spans="1:30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 spans="1:30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 spans="1:30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 spans="1:30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 spans="1:30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 spans="1:30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 spans="1:30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 spans="1:30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 spans="1:30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 spans="1:30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 spans="1:30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 spans="1:30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 spans="1:30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 spans="1:30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 spans="1:30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 spans="1:30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 spans="1:30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 spans="1:30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 spans="1:30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 spans="1:30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 spans="1:30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 spans="1:30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 spans="1:30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 spans="1:30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 spans="1:30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 spans="1:30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 spans="1:30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 spans="1:30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 spans="1:30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 spans="1:30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 spans="1:30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 spans="1:30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 spans="1:30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 spans="1:30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 spans="1:30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pans="1:30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 spans="1:30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 spans="1:30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 spans="1:30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 spans="1:30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 spans="1:30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 spans="1:30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 spans="1:30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 spans="1:30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 spans="1:30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 spans="1:30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 spans="1:30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 spans="1:30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 spans="1:30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 spans="1:30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 spans="1:30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 spans="1:30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 spans="1:30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 spans="1:30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 spans="1:30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 spans="1:30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 spans="1:30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 spans="1:30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 spans="1:30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 spans="1:30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 spans="1:30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 spans="1:30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 spans="1:30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 spans="1:30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 spans="1:30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 spans="1:30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 spans="1:30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 spans="1:30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 spans="1:30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 spans="1:30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 spans="1:30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 spans="1:30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 spans="1:30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 spans="1:30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 spans="1:30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 spans="1:30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 spans="1:30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 spans="1:30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 spans="1:30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 spans="1:30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 spans="1:30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 spans="1:30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 spans="1:30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 spans="1:30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 spans="1:30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 spans="1:30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 spans="1:30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 spans="1:30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 spans="1:30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 spans="1:30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 spans="1:30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 spans="1:30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 spans="1:30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 spans="1:30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 spans="1:30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 spans="1:30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 spans="1:30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 spans="1:30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 spans="1:30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 spans="1:30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 spans="1:30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 spans="1:30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 spans="1:30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 spans="1:30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 spans="1:30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 spans="1:30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 spans="1:30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 spans="1:30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 spans="1:30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 spans="1:30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 spans="1:30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 spans="1:30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 spans="1:30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 spans="1:30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 spans="1:30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 spans="1:30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 spans="1:30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 spans="1:30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 spans="1:30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 spans="1:30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 spans="1:30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 spans="1:30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 spans="1:30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 spans="1:30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 spans="1:30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 spans="1:30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 spans="1:30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 spans="1:30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 spans="1:30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 spans="1:30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 spans="1:30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 spans="1:30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 spans="1:30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 spans="1:30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 spans="1:30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 spans="1:30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 spans="1:30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 spans="1:30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 spans="1:30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 spans="1:30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 spans="1:30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 spans="1:30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 spans="1:30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 spans="1:30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 spans="1:30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 spans="1:30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 spans="1:30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 spans="1:30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 spans="1:30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 spans="1:30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 spans="1:30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 spans="1:30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 spans="1:30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 spans="1:30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 spans="1:30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 spans="1:30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 spans="1:30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 spans="1:30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 spans="1:30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 spans="1:30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 spans="1:30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 spans="1:30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 spans="1:30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 spans="1:30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 spans="1:30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 spans="1:30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 spans="1:30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 spans="1:30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 spans="1:30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 spans="1:30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 spans="1:30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 spans="1:30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 spans="1:30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 spans="1:30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 spans="1:30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 spans="1:30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 spans="1:30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 spans="1:30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 spans="1:30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 spans="1:30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 spans="1:30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 spans="1:30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 spans="1:30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 spans="1:30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 spans="1:30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 spans="1:30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 spans="1:30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 spans="1:30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 spans="1:30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 spans="1:30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 spans="1:30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 spans="1:30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 spans="1:30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 spans="1:30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 spans="1:30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 spans="1:30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 spans="1:30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 spans="1:30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 spans="1:30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 spans="1:30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 spans="1:30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 spans="1:30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 spans="1:30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 spans="1:30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 spans="1:30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 spans="1:30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 spans="1:30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 spans="1:30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 spans="1:30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 spans="1:30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 spans="1:30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 spans="1:30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 spans="1:30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 spans="1:30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 spans="1:30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 spans="1:30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 spans="1:30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 spans="1:30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 spans="1:30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 spans="1:30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 spans="1:30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 spans="1:30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 spans="1:30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 spans="1:30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 spans="1:30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 spans="1:30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 spans="1:30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 spans="1:30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 spans="1:30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 spans="1:30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 spans="1:30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 spans="1:30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 spans="1:30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 spans="1:30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 spans="1:30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 spans="1:30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 spans="1:30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 spans="1:30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 spans="1:30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 spans="1:30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 spans="1:30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 spans="1:30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 spans="1:30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 spans="1:30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 spans="1:30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 spans="1:30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 spans="1:30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 spans="1:30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 spans="1:30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 spans="1:30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 spans="1:30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 spans="1:30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 spans="1:30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 spans="1:30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 spans="1:30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 spans="1:30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 spans="1:30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 spans="1:30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 spans="1:30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 spans="1:30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 spans="1:30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 spans="1:30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 spans="1:30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 spans="1:30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 spans="1:30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 spans="1:30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 spans="1:30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 spans="1:30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 spans="1:30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selection activeCell="A2" sqref="A2"/>
    </sheetView>
  </sheetViews>
  <sheetFormatPr defaultRowHeight="15" x14ac:dyDescent="0.25"/>
  <cols>
    <col min="1" max="9" width="5.28515625" style="3" bestFit="1" customWidth="1"/>
    <col min="10" max="15" width="6.28515625" style="3" bestFit="1" customWidth="1"/>
    <col min="16" max="24" width="5.42578125" style="3" bestFit="1" customWidth="1"/>
    <col min="25" max="30" width="6.42578125" style="3" bestFit="1" customWidth="1"/>
    <col min="31" max="16384" width="9.140625" style="1"/>
  </cols>
  <sheetData>
    <row r="1" spans="1:30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</row>
    <row r="2" spans="1:30" x14ac:dyDescent="0.25">
      <c r="A2" s="3" t="str">
        <f>IFERROR(HLOOKUP("tier2",[1]VI!$C:$C,MATCH(LOWER(SUBSTITUTE(HLOOKUP("vehicle",players!$C:$C,pos!A2+1),"-","_")),[1]VI!$A:$A,0)),"")</f>
        <v/>
      </c>
      <c r="B2" s="3" t="str">
        <f>IFERROR(HLOOKUP("tier2",[1]VI!$C:$C,MATCH(LOWER(SUBSTITUTE(HLOOKUP("vehicle",players!$C:$C,pos!B2+1),"-","_")),[1]VI!$A:$A,0)),"")</f>
        <v/>
      </c>
      <c r="C2" s="3" t="str">
        <f>IFERROR(HLOOKUP("tier2",[1]VI!$C:$C,MATCH(LOWER(SUBSTITUTE(HLOOKUP("vehicle",players!$C:$C,pos!C2+1),"-","_")),[1]VI!$A:$A,0)),"")</f>
        <v/>
      </c>
      <c r="D2" s="3" t="str">
        <f>IFERROR(HLOOKUP("tier2",[1]VI!$C:$C,MATCH(LOWER(SUBSTITUTE(HLOOKUP("vehicle",players!$C:$C,pos!D2+1),"-","_")),[1]VI!$A:$A,0)),"")</f>
        <v/>
      </c>
      <c r="E2" s="3" t="str">
        <f>IFERROR(HLOOKUP("tier2",[1]VI!$C:$C,MATCH(LOWER(SUBSTITUTE(HLOOKUP("vehicle",players!$C:$C,pos!E2+1),"-","_")),[1]VI!$A:$A,0)),"")</f>
        <v/>
      </c>
      <c r="F2" s="3" t="str">
        <f>IFERROR(HLOOKUP("tier2",[1]VI!$C:$C,MATCH(LOWER(SUBSTITUTE(HLOOKUP("vehicle",players!$C:$C,pos!F2+1),"-","_")),[1]VI!$A:$A,0)),"")</f>
        <v/>
      </c>
      <c r="G2" s="3" t="str">
        <f>IFERROR(HLOOKUP("tier2",[1]VI!$C:$C,MATCH(LOWER(SUBSTITUTE(HLOOKUP("vehicle",players!$C:$C,pos!G2+1),"-","_")),[1]VI!$A:$A,0)),"")</f>
        <v/>
      </c>
      <c r="H2" s="3" t="str">
        <f>IFERROR(HLOOKUP("tier2",[1]VI!$C:$C,MATCH(LOWER(SUBSTITUTE(HLOOKUP("vehicle",players!$C:$C,pos!H2+1),"-","_")),[1]VI!$A:$A,0)),"")</f>
        <v/>
      </c>
      <c r="I2" s="3" t="str">
        <f>IFERROR(HLOOKUP("tier2",[1]VI!$C:$C,MATCH(LOWER(SUBSTITUTE(HLOOKUP("vehicle",players!$C:$C,pos!I2+1),"-","_")),[1]VI!$A:$A,0)),"")</f>
        <v/>
      </c>
      <c r="J2" s="3" t="str">
        <f>IFERROR(HLOOKUP("tier2",[1]VI!$C:$C,MATCH(LOWER(SUBSTITUTE(HLOOKUP("vehicle",players!$C:$C,pos!J2+1),"-","_")),[1]VI!$A:$A,0)),"")</f>
        <v/>
      </c>
      <c r="K2" s="3" t="str">
        <f>IFERROR(HLOOKUP("tier2",[1]VI!$C:$C,MATCH(LOWER(SUBSTITUTE(HLOOKUP("vehicle",players!$C:$C,pos!K2+1),"-","_")),[1]VI!$A:$A,0)),"")</f>
        <v/>
      </c>
      <c r="L2" s="3" t="str">
        <f>IFERROR(HLOOKUP("tier2",[1]VI!$C:$C,MATCH(LOWER(SUBSTITUTE(HLOOKUP("vehicle",players!$C:$C,pos!L2+1),"-","_")),[1]VI!$A:$A,0)),"")</f>
        <v/>
      </c>
      <c r="M2" s="3" t="str">
        <f>IFERROR(HLOOKUP("tier2",[1]VI!$C:$C,MATCH(LOWER(SUBSTITUTE(HLOOKUP("vehicle",players!$C:$C,pos!M2+1),"-","_")),[1]VI!$A:$A,0)),"")</f>
        <v/>
      </c>
      <c r="N2" s="3" t="str">
        <f>IFERROR(HLOOKUP("tier2",[1]VI!$C:$C,MATCH(LOWER(SUBSTITUTE(HLOOKUP("vehicle",players!$C:$C,pos!N2+1),"-","_")),[1]VI!$A:$A,0)),"")</f>
        <v/>
      </c>
      <c r="O2" s="3" t="str">
        <f>IFERROR(HLOOKUP("tier2",[1]VI!$C:$C,MATCH(LOWER(SUBSTITUTE(HLOOKUP("vehicle",players!$C:$C,pos!O2+1),"-","_")),[1]VI!$A:$A,0)),"")</f>
        <v/>
      </c>
      <c r="P2" s="3" t="str">
        <f>IFERROR(HLOOKUP("tier2",[1]VI!$C:$C,MATCH(LOWER(SUBSTITUTE(HLOOKUP("vehicle",players!$C:$C,pos!P2+1),"-","_")),[1]VI!$A:$A,0)),"")</f>
        <v/>
      </c>
      <c r="Q2" s="3" t="str">
        <f>IFERROR(HLOOKUP("tier2",[1]VI!$C:$C,MATCH(LOWER(SUBSTITUTE(HLOOKUP("vehicle",players!$C:$C,pos!Q2+1),"-","_")),[1]VI!$A:$A,0)),"")</f>
        <v/>
      </c>
      <c r="R2" s="3" t="str">
        <f>IFERROR(HLOOKUP("tier2",[1]VI!$C:$C,MATCH(LOWER(SUBSTITUTE(HLOOKUP("vehicle",players!$C:$C,pos!R2+1),"-","_")),[1]VI!$A:$A,0)),"")</f>
        <v/>
      </c>
      <c r="S2" s="3" t="str">
        <f>IFERROR(HLOOKUP("tier2",[1]VI!$C:$C,MATCH(LOWER(SUBSTITUTE(HLOOKUP("vehicle",players!$C:$C,pos!S2+1),"-","_")),[1]VI!$A:$A,0)),"")</f>
        <v/>
      </c>
      <c r="T2" s="3" t="str">
        <f>IFERROR(HLOOKUP("tier2",[1]VI!$C:$C,MATCH(LOWER(SUBSTITUTE(HLOOKUP("vehicle",players!$C:$C,pos!T2+1),"-","_")),[1]VI!$A:$A,0)),"")</f>
        <v/>
      </c>
      <c r="U2" s="3" t="str">
        <f>IFERROR(HLOOKUP("tier2",[1]VI!$C:$C,MATCH(LOWER(SUBSTITUTE(HLOOKUP("vehicle",players!$C:$C,pos!U2+1),"-","_")),[1]VI!$A:$A,0)),"")</f>
        <v/>
      </c>
      <c r="V2" s="3" t="str">
        <f>IFERROR(HLOOKUP("tier2",[1]VI!$C:$C,MATCH(LOWER(SUBSTITUTE(HLOOKUP("vehicle",players!$C:$C,pos!V2+1),"-","_")),[1]VI!$A:$A,0)),"")</f>
        <v/>
      </c>
      <c r="W2" s="3" t="str">
        <f>IFERROR(HLOOKUP("tier2",[1]VI!$C:$C,MATCH(LOWER(SUBSTITUTE(HLOOKUP("vehicle",players!$C:$C,pos!W2+1),"-","_")),[1]VI!$A:$A,0)),"")</f>
        <v/>
      </c>
      <c r="X2" s="3" t="str">
        <f>IFERROR(HLOOKUP("tier2",[1]VI!$C:$C,MATCH(LOWER(SUBSTITUTE(HLOOKUP("vehicle",players!$C:$C,pos!X2+1),"-","_")),[1]VI!$A:$A,0)),"")</f>
        <v/>
      </c>
      <c r="Y2" s="3" t="str">
        <f>IFERROR(HLOOKUP("tier2",[1]VI!$C:$C,MATCH(LOWER(SUBSTITUTE(HLOOKUP("vehicle",players!$C:$C,pos!Y2+1),"-","_")),[1]VI!$A:$A,0)),"")</f>
        <v/>
      </c>
      <c r="Z2" s="3" t="str">
        <f>IFERROR(HLOOKUP("tier2",[1]VI!$C:$C,MATCH(LOWER(SUBSTITUTE(HLOOKUP("vehicle",players!$C:$C,pos!Z2+1),"-","_")),[1]VI!$A:$A,0)),"")</f>
        <v/>
      </c>
      <c r="AA2" s="3" t="str">
        <f>IFERROR(HLOOKUP("tier2",[1]VI!$C:$C,MATCH(LOWER(SUBSTITUTE(HLOOKUP("vehicle",players!$C:$C,pos!AA2+1),"-","_")),[1]VI!$A:$A,0)),"")</f>
        <v/>
      </c>
      <c r="AB2" s="3" t="str">
        <f>IFERROR(HLOOKUP("tier2",[1]VI!$C:$C,MATCH(LOWER(SUBSTITUTE(HLOOKUP("vehicle",players!$C:$C,pos!AB2+1),"-","_")),[1]VI!$A:$A,0)),"")</f>
        <v/>
      </c>
      <c r="AC2" s="3" t="str">
        <f>IFERROR(HLOOKUP("tier2",[1]VI!$C:$C,MATCH(LOWER(SUBSTITUTE(HLOOKUP("vehicle",players!$C:$C,pos!AC2+1),"-","_")),[1]VI!$A:$A,0)),"")</f>
        <v/>
      </c>
      <c r="AD2" s="3" t="str">
        <f>IFERROR(HLOOKUP("tier2",[1]VI!$C:$C,MATCH(LOWER(SUBSTITUTE(HLOOKUP("vehicle",players!$C:$C,pos!AD2+1),"-","_")),[1]VI!$A:$A,0)),"")</f>
        <v/>
      </c>
    </row>
    <row r="3" spans="1:30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:30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0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:30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:30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:30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30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0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:30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:30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:30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:30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0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:30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:30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:30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0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:30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30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:30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:30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:30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0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:30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:30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:30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:30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0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:30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:30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:30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:30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0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:30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1:30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1:30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0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1:30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1:30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1:30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1:30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1:30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1:30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1:30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1:30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1:30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1:30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0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 spans="1:30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 spans="1:30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 spans="1:30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 spans="1:30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 spans="1:30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0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 spans="1:30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 spans="1:30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 spans="1:30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 spans="1:30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 spans="1:30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0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 spans="1:30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 spans="1:30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 spans="1:30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 spans="1:30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 spans="1:30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1:30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 spans="1:30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 spans="1:30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 spans="1:30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 spans="1:30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 spans="1:30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1:30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 spans="1:30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 spans="1:30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 spans="1:30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 spans="1:30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 spans="1:30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pans="1:30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 spans="1:30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 spans="1:30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 spans="1:30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 spans="1:30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 spans="1:30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pans="1:30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 spans="1:30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 spans="1:30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 spans="1:30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 spans="1:30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 spans="1:30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pans="1:30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 spans="1:30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 spans="1:30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 spans="1:30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 spans="1:30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 spans="1:30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pans="1:30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 spans="1:30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 spans="1:30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 spans="1:30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 spans="1:30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 spans="1:30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pans="1:30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 spans="1:30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 spans="1:30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 spans="1:30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 spans="1:30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 spans="1:30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pans="1:30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 spans="1:30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 spans="1:30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 spans="1:30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 spans="1:30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 spans="1:30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pans="1:30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 spans="1:30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 spans="1:30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 spans="1:30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 spans="1:30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 spans="1:30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pans="1:30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 spans="1:30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 spans="1:30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 spans="1:30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 spans="1:30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 spans="1:30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pans="1:30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 spans="1:30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 spans="1:30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 spans="1:30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 spans="1:30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 spans="1:30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pans="1:30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 spans="1:30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 spans="1:30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 spans="1:30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 spans="1:30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 spans="1:30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pans="1:30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 spans="1:30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 spans="1:30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 spans="1:30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 spans="1:30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 spans="1:30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pans="1:30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 spans="1:30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 spans="1:30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 spans="1:30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 spans="1:30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 spans="1:30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pans="1:30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 spans="1:30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 spans="1:30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 spans="1:30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 spans="1:30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 spans="1:30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pans="1:30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 spans="1:30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 spans="1:30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 spans="1:30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 spans="1:30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 spans="1:30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pans="1:30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 spans="1:30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 spans="1:30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 spans="1:30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 spans="1:30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 spans="1:30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 spans="1:30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 spans="1:30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 spans="1:30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 spans="1:30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 spans="1:30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 spans="1:30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 spans="1:30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 spans="1:30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 spans="1:30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 spans="1:30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 spans="1:30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 spans="1:30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 spans="1:30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 spans="1:30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 spans="1:30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 spans="1:30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 spans="1:30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 spans="1:30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 spans="1:30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 spans="1:30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 spans="1:30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 spans="1:30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 spans="1:30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 spans="1:30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 spans="1:30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 spans="1:30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 spans="1:30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 spans="1:30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 spans="1:30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 spans="1:30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 spans="1:30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 spans="1:30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 spans="1:30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 spans="1:30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 spans="1:30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 spans="1:30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 spans="1:30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 spans="1:30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 spans="1:30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 spans="1:30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 spans="1:30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 spans="1:30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 spans="1:30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 spans="1:30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 spans="1:30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 spans="1:30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 spans="1:30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 spans="1:30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 spans="1:30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 spans="1:30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 spans="1:30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 spans="1:30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 spans="1:30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 spans="1:30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 spans="1:30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 spans="1:30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 spans="1:30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 spans="1:30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 spans="1:30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 spans="1:30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 spans="1:30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 spans="1:30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 spans="1:30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 spans="1:30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 spans="1:30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 spans="1:30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 spans="1:30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 spans="1:30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 spans="1:30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 spans="1:30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 spans="1:30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 spans="1:30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 spans="1:30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 spans="1:30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 spans="1:30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 spans="1:30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 spans="1:30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 spans="1:30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 spans="1:30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 spans="1:30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 spans="1:30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 spans="1:30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 spans="1:30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 spans="1:30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 spans="1:30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 spans="1:30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 spans="1:30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 spans="1:30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 spans="1:30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 spans="1:30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 spans="1:30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 spans="1:30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 spans="1:30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 spans="1:30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 spans="1:30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 spans="1:30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 spans="1:30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 spans="1:30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 spans="1:30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 spans="1:30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 spans="1:30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 spans="1:30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 spans="1:30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 spans="1:30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 spans="1:30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 spans="1:30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 spans="1:30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 spans="1:30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 spans="1:30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 spans="1:30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 spans="1:30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 spans="1:30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 spans="1:30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 spans="1:30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 spans="1:30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 spans="1:30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 spans="1:30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 spans="1:30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 spans="1:30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 spans="1:30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 spans="1:30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 spans="1:30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 spans="1:30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 spans="1:30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 spans="1:30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 spans="1:30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 spans="1:30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 spans="1:30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 spans="1:30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 spans="1:30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 spans="1:30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 spans="1:30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 spans="1:30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 spans="1:30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 spans="1:30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 spans="1:30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 spans="1:30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pans="1:30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 spans="1:30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 spans="1:30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 spans="1:30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 spans="1:30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 spans="1:30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 spans="1:30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 spans="1:30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 spans="1:30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 spans="1:30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pans="1:30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 spans="1:30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 spans="1:30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 spans="1:30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 spans="1:30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 spans="1:30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 spans="1:30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 spans="1:30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 spans="1:30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 spans="1:30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 spans="1:30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 spans="1:30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 spans="1:30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 spans="1:30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 spans="1:30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 spans="1:30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 spans="1:30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 spans="1:30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 spans="1:30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 spans="1:30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 spans="1:30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 spans="1:30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 spans="1:30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 spans="1:30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 spans="1:30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 spans="1:30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 spans="1:30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 spans="1:30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 spans="1:30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 spans="1:30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 spans="1:30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 spans="1:30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 spans="1:30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 spans="1:30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 spans="1:30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 spans="1:30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 spans="1:30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 spans="1:30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 spans="1:30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 spans="1:30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 spans="1:30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 spans="1:30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 spans="1:30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 spans="1:30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 spans="1:30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 spans="1:30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 spans="1:30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 spans="1:30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 spans="1:30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 spans="1:30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 spans="1:30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 spans="1:30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 spans="1:30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 spans="1:30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 spans="1:30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 spans="1:30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 spans="1:30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 spans="1:30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 spans="1:30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 spans="1:30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 spans="1:30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 spans="1:30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 spans="1:30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 spans="1:30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 spans="1:30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 spans="1:30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 spans="1:30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 spans="1:30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 spans="1:30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 spans="1:30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 spans="1:30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 spans="1:30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 spans="1:30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 spans="1:30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 spans="1:30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 spans="1:30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 spans="1:30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 spans="1:30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 spans="1:30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 spans="1:30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 spans="1:30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 spans="1:30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 spans="1:30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 spans="1:30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 spans="1:30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 spans="1:30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 spans="1:30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 spans="1:30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 spans="1:30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 spans="1:30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 spans="1:30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 spans="1:30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 spans="1:30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 spans="1:30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 spans="1:30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 spans="1:30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 spans="1:30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 spans="1:30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 spans="1:30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 spans="1:30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 spans="1:30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 spans="1:30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 spans="1:30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 spans="1:30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 spans="1:30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 spans="1:30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 spans="1:30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 spans="1:30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 spans="1:30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 spans="1:30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 spans="1:30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 spans="1:30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 spans="1:30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 spans="1:30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 spans="1:30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 spans="1:30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 spans="1:30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 spans="1:30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 spans="1:30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 spans="1:30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 spans="1:30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 spans="1:30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 spans="1:30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 spans="1:30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 spans="1:30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 spans="1:30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 spans="1:30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 spans="1:30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 spans="1:30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 spans="1:30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 spans="1:30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 spans="1:30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 spans="1:30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 spans="1:30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 spans="1:30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 spans="1:30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 spans="1:30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 spans="1:30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 spans="1:30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 spans="1:30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 spans="1:30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 spans="1:30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 spans="1:30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 spans="1:30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 spans="1:30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 spans="1:30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 spans="1:30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 spans="1:30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 spans="1:30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 spans="1:30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pans="1:30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 spans="1:30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 spans="1:30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 spans="1:30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 spans="1:30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 spans="1:30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 spans="1:30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 spans="1:30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 spans="1:30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 spans="1:30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 spans="1:30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 spans="1:30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 spans="1:30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 spans="1:30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 spans="1:30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 spans="1:30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 spans="1:30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 spans="1:30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 spans="1:30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 spans="1:30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 spans="1:30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 spans="1:30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 spans="1:30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 spans="1:30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 spans="1:30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 spans="1:30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 spans="1:30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 spans="1:30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 spans="1:30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 spans="1:30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 spans="1:30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 spans="1:30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 spans="1:30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 spans="1:30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 spans="1:30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 spans="1:30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 spans="1:30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 spans="1:30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 spans="1:30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 spans="1:30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 spans="1:30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 spans="1:30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 spans="1:30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 spans="1:30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 spans="1:30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 spans="1:30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 spans="1:30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 spans="1:30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 spans="1:30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 spans="1:30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 spans="1:30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 spans="1:30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 spans="1:30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 spans="1:30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 spans="1:30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 spans="1:30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 spans="1:30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 spans="1:30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 spans="1:30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 spans="1:30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 spans="1:30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 spans="1:30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 spans="1:30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 spans="1:30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 spans="1:30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 spans="1:30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 spans="1:30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 spans="1:30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 spans="1:30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 spans="1:30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 spans="1:30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 spans="1:30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 spans="1:30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 spans="1:30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 spans="1:30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 spans="1:30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 spans="1:30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 spans="1:30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 spans="1:30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 spans="1:30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 spans="1:30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 spans="1:30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 spans="1:30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 spans="1:30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 spans="1:30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 spans="1:30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 spans="1:30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 spans="1:30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 spans="1:30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 spans="1:30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 spans="1:30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 spans="1:30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 spans="1:30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 spans="1:30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 spans="1:30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 spans="1:30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 spans="1:30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 spans="1:30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 spans="1:30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 spans="1:30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 spans="1:30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 spans="1:30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 spans="1:30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 spans="1:30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 spans="1:30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 spans="1:30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 spans="1:30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 spans="1:30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 spans="1:30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 spans="1:30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 spans="1:30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 spans="1:30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 spans="1:30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 spans="1:30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 spans="1:30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 spans="1:30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 spans="1:30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 spans="1:30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 spans="1:30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 spans="1:30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 spans="1:30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 spans="1:30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 spans="1:30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 spans="1:30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 spans="1:30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 spans="1:30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 spans="1:30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 spans="1:30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 spans="1:30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 spans="1:30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 spans="1:30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 spans="1:30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 spans="1:30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 spans="1:30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 spans="1:30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 spans="1:30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 spans="1:30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 spans="1:30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 spans="1:30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 spans="1:30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 spans="1:30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 spans="1:30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 spans="1:30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 spans="1:30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 spans="1:30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 spans="1:30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 spans="1:30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 spans="1:30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 spans="1:30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 spans="1:30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 spans="1:30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 spans="1:30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 spans="1:30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 spans="1:30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 spans="1:30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 spans="1:30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 spans="1:30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 spans="1:30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 spans="1:30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 spans="1:30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 spans="1:30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 spans="1:30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 spans="1:30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 spans="1:30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 spans="1:30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 spans="1:30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 spans="1:30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 spans="1:30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 spans="1:30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 spans="1:30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 spans="1:30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 spans="1:30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 spans="1:30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 spans="1:30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 spans="1:30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 spans="1:30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 spans="1:30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 spans="1:30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 spans="1:30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 spans="1:30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 spans="1:30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 spans="1:30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 spans="1:30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 spans="1:30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 spans="1:30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 spans="1:30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 spans="1:30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 spans="1:30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 spans="1:30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 spans="1:30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 spans="1:30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 spans="1:30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 spans="1:30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 spans="1:30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 spans="1:30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 spans="1:30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 spans="1:30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 spans="1:30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 spans="1:30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 spans="1:30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 spans="1:30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 spans="1:30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 spans="1:30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 spans="1:30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 spans="1:30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 spans="1:30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 spans="1:30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 spans="1:30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 spans="1:30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 spans="1:30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 spans="1:30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 spans="1:30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 spans="1:30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 spans="1:30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 spans="1:30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 spans="1:30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 spans="1:30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 spans="1:30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 spans="1:30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 spans="1:30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 spans="1:30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 spans="1:30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 spans="1:30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 spans="1:30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 spans="1:30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 spans="1:30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 spans="1:30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 spans="1:30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 spans="1:30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 spans="1:30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 spans="1:30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 spans="1:30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 spans="1:30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 spans="1:30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2" sqref="A2"/>
    </sheetView>
  </sheetViews>
  <sheetFormatPr defaultRowHeight="15" x14ac:dyDescent="0.25"/>
  <cols>
    <col min="1" max="1" width="6.42578125" style="3" bestFit="1" customWidth="1"/>
    <col min="2" max="16384" width="9.140625" style="1"/>
  </cols>
  <sheetData>
    <row r="1" spans="1:1" x14ac:dyDescent="0.25">
      <c r="A1" s="3" t="s">
        <v>82</v>
      </c>
    </row>
    <row r="2" spans="1:1" x14ac:dyDescent="0.25">
      <c r="A2" s="3">
        <f>IFERROR(MAX(MIN(Tmax[#This Row]),Tmin[#This Row]),"")</f>
        <v>0</v>
      </c>
    </row>
    <row r="3" spans="1:1" x14ac:dyDescent="0.25">
      <c r="A3"/>
    </row>
    <row r="4" spans="1:1" x14ac:dyDescent="0.25">
      <c r="A4"/>
    </row>
    <row r="5" spans="1:1" x14ac:dyDescent="0.25">
      <c r="A5"/>
    </row>
    <row r="6" spans="1:1" x14ac:dyDescent="0.25">
      <c r="A6"/>
    </row>
    <row r="7" spans="1:1" x14ac:dyDescent="0.25">
      <c r="A7"/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"/>
    </sheetView>
  </sheetViews>
  <sheetFormatPr defaultRowHeight="15" x14ac:dyDescent="0.25"/>
  <cols>
    <col min="1" max="9" width="6" style="3" bestFit="1" customWidth="1"/>
    <col min="10" max="15" width="6.28515625" style="3" bestFit="1" customWidth="1"/>
    <col min="16" max="24" width="6" style="3" bestFit="1" customWidth="1"/>
    <col min="25" max="30" width="6.42578125" style="3" bestFit="1" customWidth="1"/>
    <col min="31" max="16384" width="9.140625" style="1"/>
  </cols>
  <sheetData>
    <row r="1" spans="1:30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</row>
    <row r="2" spans="1:30" x14ac:dyDescent="0.25">
      <c r="A2" s="3" t="str">
        <f>IFERROR(HLOOKUP("tbattles",players!$H:$H,pos!A2+1),"")</f>
        <v/>
      </c>
      <c r="B2" s="3" t="str">
        <f>IFERROR(HLOOKUP("tbattles",players!$H:$H,pos!B2+1),"")</f>
        <v/>
      </c>
      <c r="C2" s="3" t="str">
        <f>IFERROR(HLOOKUP("tbattles",players!$H:$H,pos!C2+1),"")</f>
        <v/>
      </c>
      <c r="D2" s="3" t="str">
        <f>IFERROR(HLOOKUP("tbattles",players!$H:$H,pos!D2+1),"")</f>
        <v/>
      </c>
      <c r="E2" s="3" t="str">
        <f>IFERROR(HLOOKUP("tbattles",players!$H:$H,pos!E2+1),"")</f>
        <v/>
      </c>
      <c r="F2" s="3" t="str">
        <f>IFERROR(HLOOKUP("tbattles",players!$H:$H,pos!F2+1),"")</f>
        <v/>
      </c>
      <c r="G2" s="3" t="str">
        <f>IFERROR(HLOOKUP("tbattles",players!$H:$H,pos!G2+1),"")</f>
        <v/>
      </c>
      <c r="H2" s="3" t="str">
        <f>IFERROR(HLOOKUP("tbattles",players!$H:$H,pos!H2+1),"")</f>
        <v/>
      </c>
      <c r="I2" s="3" t="str">
        <f>IFERROR(HLOOKUP("tbattles",players!$H:$H,pos!I2+1),"")</f>
        <v/>
      </c>
      <c r="J2" s="3" t="str">
        <f>IFERROR(HLOOKUP("tbattles",players!$H:$H,pos!J2+1),"")</f>
        <v/>
      </c>
      <c r="K2" s="3" t="str">
        <f>IFERROR(HLOOKUP("tbattles",players!$H:$H,pos!K2+1),"")</f>
        <v/>
      </c>
      <c r="L2" s="3" t="str">
        <f>IFERROR(HLOOKUP("tbattles",players!$H:$H,pos!L2+1),"")</f>
        <v/>
      </c>
      <c r="M2" s="3" t="str">
        <f>IFERROR(HLOOKUP("tbattles",players!$H:$H,pos!M2+1),"")</f>
        <v/>
      </c>
      <c r="N2" s="3" t="str">
        <f>IFERROR(HLOOKUP("tbattles",players!$H:$H,pos!N2+1),"")</f>
        <v/>
      </c>
      <c r="O2" s="3" t="str">
        <f>IFERROR(HLOOKUP("tbattles",players!$H:$H,pos!O2+1),"")</f>
        <v/>
      </c>
      <c r="P2" s="3" t="str">
        <f>IFERROR(HLOOKUP("tbattles",players!$H:$H,pos!P2+1),"")</f>
        <v/>
      </c>
      <c r="Q2" s="3" t="str">
        <f>IFERROR(HLOOKUP("tbattles",players!$H:$H,pos!Q2+1),"")</f>
        <v/>
      </c>
      <c r="R2" s="3" t="str">
        <f>IFERROR(HLOOKUP("tbattles",players!$H:$H,pos!R2+1),"")</f>
        <v/>
      </c>
      <c r="S2" s="3" t="str">
        <f>IFERROR(HLOOKUP("tbattles",players!$H:$H,pos!S2+1),"")</f>
        <v/>
      </c>
      <c r="T2" s="3" t="str">
        <f>IFERROR(HLOOKUP("tbattles",players!$H:$H,pos!T2+1),"")</f>
        <v/>
      </c>
      <c r="U2" s="3" t="str">
        <f>IFERROR(HLOOKUP("tbattles",players!$H:$H,pos!U2+1),"")</f>
        <v/>
      </c>
      <c r="V2" s="3" t="str">
        <f>IFERROR(HLOOKUP("tbattles",players!$H:$H,pos!V2+1),"")</f>
        <v/>
      </c>
      <c r="W2" s="3" t="str">
        <f>IFERROR(HLOOKUP("tbattles",players!$H:$H,pos!W2+1),"")</f>
        <v/>
      </c>
      <c r="X2" s="3" t="str">
        <f>IFERROR(HLOOKUP("tbattles",players!$H:$H,pos!X2+1),"")</f>
        <v/>
      </c>
      <c r="Y2" s="3" t="str">
        <f>IFERROR(HLOOKUP("tbattles",players!$H:$H,pos!Y2+1),"")</f>
        <v/>
      </c>
      <c r="Z2" s="3" t="str">
        <f>IFERROR(HLOOKUP("tbattles",players!$H:$H,pos!Z2+1),"")</f>
        <v/>
      </c>
      <c r="AA2" s="3" t="str">
        <f>IFERROR(HLOOKUP("tbattles",players!$H:$H,pos!AA2+1),"")</f>
        <v/>
      </c>
      <c r="AB2" s="3" t="str">
        <f>IFERROR(HLOOKUP("tbattles",players!$H:$H,pos!AB2+1),"")</f>
        <v/>
      </c>
      <c r="AC2" s="3" t="str">
        <f>IFERROR(HLOOKUP("tbattles",players!$H:$H,pos!AC2+1),"")</f>
        <v/>
      </c>
      <c r="AD2" s="3" t="str">
        <f>IFERROR(HLOOKUP("tbattles",players!$H:$H,pos!AD2+1),"")</f>
        <v/>
      </c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"/>
    </sheetView>
  </sheetViews>
  <sheetFormatPr defaultRowHeight="15" x14ac:dyDescent="0.25"/>
  <cols>
    <col min="1" max="9" width="6" style="3" bestFit="1" customWidth="1"/>
    <col min="10" max="15" width="6.28515625" style="3" bestFit="1" customWidth="1"/>
    <col min="16" max="24" width="6" style="3" bestFit="1" customWidth="1"/>
    <col min="25" max="30" width="6.42578125" style="3" bestFit="1" customWidth="1"/>
    <col min="31" max="16384" width="9.140625" style="1"/>
  </cols>
  <sheetData>
    <row r="1" spans="1:30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</row>
    <row r="2" spans="1:30" x14ac:dyDescent="0.25">
      <c r="A2" s="3" t="str">
        <f>IFERROR(HLOOKUP("twins",players!$N:$N,pos!A2+1),"")</f>
        <v/>
      </c>
      <c r="B2" s="3" t="str">
        <f>IFERROR(HLOOKUP("twins",players!$N:$N,pos!B2+1),"")</f>
        <v/>
      </c>
      <c r="C2" s="3" t="str">
        <f>IFERROR(HLOOKUP("twins",players!$N:$N,pos!C2+1),"")</f>
        <v/>
      </c>
      <c r="D2" s="3" t="str">
        <f>IFERROR(HLOOKUP("twins",players!$N:$N,pos!D2+1),"")</f>
        <v/>
      </c>
      <c r="E2" s="3" t="str">
        <f>IFERROR(HLOOKUP("twins",players!$N:$N,pos!E2+1),"")</f>
        <v/>
      </c>
      <c r="F2" s="3" t="str">
        <f>IFERROR(HLOOKUP("twins",players!$N:$N,pos!F2+1),"")</f>
        <v/>
      </c>
      <c r="G2" s="3" t="str">
        <f>IFERROR(HLOOKUP("twins",players!$N:$N,pos!G2+1),"")</f>
        <v/>
      </c>
      <c r="H2" s="3" t="str">
        <f>IFERROR(HLOOKUP("twins",players!$N:$N,pos!H2+1),"")</f>
        <v/>
      </c>
      <c r="I2" s="3" t="str">
        <f>IFERROR(HLOOKUP("twins",players!$N:$N,pos!I2+1),"")</f>
        <v/>
      </c>
      <c r="J2" s="3" t="str">
        <f>IFERROR(HLOOKUP("twins",players!$N:$N,pos!J2+1),"")</f>
        <v/>
      </c>
      <c r="K2" s="3" t="str">
        <f>IFERROR(HLOOKUP("twins",players!$N:$N,pos!K2+1),"")</f>
        <v/>
      </c>
      <c r="L2" s="3" t="str">
        <f>IFERROR(HLOOKUP("twins",players!$N:$N,pos!L2+1),"")</f>
        <v/>
      </c>
      <c r="M2" s="3" t="str">
        <f>IFERROR(HLOOKUP("twins",players!$N:$N,pos!M2+1),"")</f>
        <v/>
      </c>
      <c r="N2" s="3" t="str">
        <f>IFERROR(HLOOKUP("twins",players!$N:$N,pos!N2+1),"")</f>
        <v/>
      </c>
      <c r="O2" s="3" t="str">
        <f>IFERROR(HLOOKUP("twins",players!$N:$N,pos!O2+1),"")</f>
        <v/>
      </c>
      <c r="P2" s="3" t="str">
        <f>IFERROR(HLOOKUP("twins",players!$N:$N,pos!P2+1),"")</f>
        <v/>
      </c>
      <c r="Q2" s="3" t="str">
        <f>IFERROR(HLOOKUP("twins",players!$N:$N,pos!Q2+1),"")</f>
        <v/>
      </c>
      <c r="R2" s="3" t="str">
        <f>IFERROR(HLOOKUP("twins",players!$N:$N,pos!R2+1),"")</f>
        <v/>
      </c>
      <c r="S2" s="3" t="str">
        <f>IFERROR(HLOOKUP("twins",players!$N:$N,pos!S2+1),"")</f>
        <v/>
      </c>
      <c r="T2" s="3" t="str">
        <f>IFERROR(HLOOKUP("twins",players!$N:$N,pos!T2+1),"")</f>
        <v/>
      </c>
      <c r="U2" s="3" t="str">
        <f>IFERROR(HLOOKUP("twins",players!$N:$N,pos!U2+1),"")</f>
        <v/>
      </c>
      <c r="V2" s="3" t="str">
        <f>IFERROR(HLOOKUP("twins",players!$N:$N,pos!V2+1),"")</f>
        <v/>
      </c>
      <c r="W2" s="3" t="str">
        <f>IFERROR(HLOOKUP("twins",players!$N:$N,pos!W2+1),"")</f>
        <v/>
      </c>
      <c r="X2" s="3" t="str">
        <f>IFERROR(HLOOKUP("twins",players!$N:$N,pos!X2+1),"")</f>
        <v/>
      </c>
      <c r="Y2" s="3" t="str">
        <f>IFERROR(HLOOKUP("twins",players!$N:$N,pos!Y2+1),"")</f>
        <v/>
      </c>
      <c r="Z2" s="3" t="str">
        <f>IFERROR(HLOOKUP("twins",players!$N:$N,pos!Z2+1),"")</f>
        <v/>
      </c>
      <c r="AA2" s="3" t="str">
        <f>IFERROR(HLOOKUP("twins",players!$N:$N,pos!AA2+1),"")</f>
        <v/>
      </c>
      <c r="AB2" s="3" t="str">
        <f>IFERROR(HLOOKUP("twins",players!$N:$N,pos!AB2+1),"")</f>
        <v/>
      </c>
      <c r="AC2" s="3" t="str">
        <f>IFERROR(HLOOKUP("twins",players!$N:$N,pos!AC2+1),"")</f>
        <v/>
      </c>
      <c r="AD2" s="3" t="str">
        <f>IFERROR(HLOOKUP("twins",players!$N:$N,pos!AD2+1),"")</f>
        <v/>
      </c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selection activeCell="A2" sqref="A2"/>
    </sheetView>
  </sheetViews>
  <sheetFormatPr defaultRowHeight="15" x14ac:dyDescent="0.25"/>
  <cols>
    <col min="1" max="5" width="6.140625" style="4" bestFit="1" customWidth="1"/>
    <col min="6" max="7" width="7.140625" style="4" bestFit="1" customWidth="1"/>
    <col min="8" max="9" width="6.140625" style="4" bestFit="1" customWidth="1"/>
    <col min="10" max="10" width="7.140625" style="4" bestFit="1" customWidth="1"/>
    <col min="11" max="13" width="6.28515625" style="4" bestFit="1" customWidth="1"/>
    <col min="14" max="14" width="7.140625" style="4" bestFit="1" customWidth="1"/>
    <col min="15" max="15" width="6.28515625" style="4" bestFit="1" customWidth="1"/>
    <col min="16" max="17" width="7.140625" style="4" bestFit="1" customWidth="1"/>
    <col min="18" max="19" width="6.140625" style="4" bestFit="1" customWidth="1"/>
    <col min="20" max="21" width="7.140625" style="4" bestFit="1" customWidth="1"/>
    <col min="22" max="24" width="6.140625" style="4" bestFit="1" customWidth="1"/>
    <col min="25" max="25" width="7.140625" style="4" bestFit="1" customWidth="1"/>
    <col min="26" max="27" width="6.42578125" style="4" bestFit="1" customWidth="1"/>
    <col min="28" max="30" width="7.140625" style="4" bestFit="1" customWidth="1"/>
    <col min="31" max="16384" width="9.140625" style="2"/>
  </cols>
  <sheetData>
    <row r="1" spans="1:30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</row>
    <row r="2" spans="1:30" x14ac:dyDescent="0.25">
      <c r="A2" s="4" t="str">
        <f>IFERROR(Wt[]/Bt[],"")</f>
        <v/>
      </c>
      <c r="B2" s="4" t="str">
        <f>IFERROR(Wt[]/Bt[],"")</f>
        <v/>
      </c>
      <c r="C2" s="4" t="str">
        <f>IFERROR(Wt[]/Bt[],"")</f>
        <v/>
      </c>
      <c r="D2" s="4" t="str">
        <f>IFERROR(Wt[]/Bt[],"")</f>
        <v/>
      </c>
      <c r="E2" s="4" t="str">
        <f>IFERROR(Wt[]/Bt[],"")</f>
        <v/>
      </c>
      <c r="F2" s="4" t="str">
        <f>IFERROR(Wt[]/Bt[],"")</f>
        <v/>
      </c>
      <c r="G2" s="4" t="str">
        <f>IFERROR(Wt[]/Bt[],"")</f>
        <v/>
      </c>
      <c r="H2" s="4" t="str">
        <f>IFERROR(Wt[]/Bt[],"")</f>
        <v/>
      </c>
      <c r="I2" s="4" t="str">
        <f>IFERROR(Wt[]/Bt[],"")</f>
        <v/>
      </c>
      <c r="J2" s="4" t="str">
        <f>IFERROR(Wt[]/Bt[],"")</f>
        <v/>
      </c>
      <c r="K2" s="4" t="str">
        <f>IFERROR(Wt[]/Bt[],"")</f>
        <v/>
      </c>
      <c r="L2" s="4" t="str">
        <f>IFERROR(Wt[]/Bt[],"")</f>
        <v/>
      </c>
      <c r="M2" s="4" t="str">
        <f>IFERROR(Wt[]/Bt[],"")</f>
        <v/>
      </c>
      <c r="N2" s="4" t="str">
        <f>IFERROR(Wt[]/Bt[],"")</f>
        <v/>
      </c>
      <c r="O2" s="4" t="str">
        <f>IFERROR(Wt[]/Bt[],"")</f>
        <v/>
      </c>
      <c r="P2" s="4" t="str">
        <f>IFERROR(Wt[]/Bt[],"")</f>
        <v/>
      </c>
      <c r="Q2" s="4" t="str">
        <f>IFERROR(Wt[]/Bt[],"")</f>
        <v/>
      </c>
      <c r="R2" s="4" t="str">
        <f>IFERROR(Wt[]/Bt[],"")</f>
        <v/>
      </c>
      <c r="S2" s="4" t="str">
        <f>IFERROR(Wt[]/Bt[],"")</f>
        <v/>
      </c>
      <c r="T2" s="4" t="str">
        <f>IFERROR(Wt[]/Bt[],"")</f>
        <v/>
      </c>
      <c r="U2" s="4" t="str">
        <f>IFERROR(Wt[]/Bt[],"")</f>
        <v/>
      </c>
      <c r="V2" s="4" t="str">
        <f>IFERROR(Wt[]/Bt[],"")</f>
        <v/>
      </c>
      <c r="W2" s="4" t="str">
        <f>IFERROR(Wt[]/Bt[],"")</f>
        <v/>
      </c>
      <c r="X2" s="4" t="str">
        <f>IFERROR(Wt[]/Bt[],"")</f>
        <v/>
      </c>
      <c r="Y2" s="4" t="str">
        <f>IFERROR(Wt[]/Bt[],"")</f>
        <v/>
      </c>
      <c r="Z2" s="4" t="str">
        <f>IFERROR(Wt[]/Bt[],"")</f>
        <v/>
      </c>
      <c r="AA2" s="4" t="str">
        <f>IFERROR(Wt[]/Bt[],"")</f>
        <v/>
      </c>
      <c r="AB2" s="4" t="str">
        <f>IFERROR(Wt[]/Bt[],"")</f>
        <v/>
      </c>
      <c r="AC2" s="4" t="str">
        <f>IFERROR(Wt[]/Bt[],"")</f>
        <v/>
      </c>
      <c r="AD2" s="4" t="str">
        <f>IFERROR(Wt[]/Bt[],"")</f>
        <v/>
      </c>
    </row>
    <row r="3" spans="1:30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:30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0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:30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:30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:30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30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0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:30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:30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:30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:30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0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:30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:30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:30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0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:30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30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:30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:30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:30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0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:30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:30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:30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:30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0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:30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:30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:30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:30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0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:30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1:30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1:30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0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1:30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1:30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1:30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1:30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1:30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1:30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1:30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1:30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1:30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1:30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0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 spans="1:30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 spans="1:30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 spans="1:30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 spans="1:30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 spans="1:30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0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 spans="1:30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 spans="1:30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 spans="1:30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 spans="1:30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 spans="1:30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0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 spans="1:30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 spans="1:30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 spans="1:30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 spans="1:30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 spans="1:30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1:30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 spans="1:30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 spans="1:30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 spans="1:30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 spans="1:30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 spans="1:30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1:30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 spans="1:30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 spans="1:30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 spans="1:30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 spans="1:30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 spans="1:30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pans="1:30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 spans="1:30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 spans="1:30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 spans="1:30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 spans="1:30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 spans="1:30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pans="1:30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 spans="1:30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 spans="1:30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 spans="1:30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 spans="1:30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 spans="1:30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pans="1:30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 spans="1:30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 spans="1:30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 spans="1:30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 spans="1:30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 spans="1:30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pans="1:30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 spans="1:30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 spans="1:30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 spans="1:30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 spans="1:30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 spans="1:30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pans="1:30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 spans="1:30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 spans="1:30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 spans="1:30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 spans="1:30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 spans="1:30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pans="1:30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 spans="1:30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 spans="1:30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 spans="1:30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 spans="1:30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 spans="1:30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pans="1:30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 spans="1:30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 spans="1:30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 spans="1:30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 spans="1:30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 spans="1:30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pans="1:30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 spans="1:30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 spans="1:30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 spans="1:30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 spans="1:30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 spans="1:30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pans="1:30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 spans="1:30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 spans="1:30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 spans="1:30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 spans="1:30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 spans="1:30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pans="1:30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 spans="1:30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 spans="1:30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 spans="1:30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 spans="1:30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 spans="1:30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pans="1:30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 spans="1:30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 spans="1:30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 spans="1:30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 spans="1:30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 spans="1:30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pans="1:30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 spans="1:30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 spans="1:30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 spans="1:30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 spans="1:30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 spans="1:30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pans="1:30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 spans="1:30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 spans="1:30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 spans="1:30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 spans="1:30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 spans="1:30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pans="1:30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 spans="1:30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 spans="1:30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 spans="1:30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 spans="1:30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 spans="1:30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pans="1:30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 spans="1:30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 spans="1:30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 spans="1:30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 spans="1:30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 spans="1:30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 spans="1:30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 spans="1:30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 spans="1:30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 spans="1:30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 spans="1:30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 spans="1:30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 spans="1:30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 spans="1:30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 spans="1:30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 spans="1:30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 spans="1:30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 spans="1:30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 spans="1:30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 spans="1:30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 spans="1:30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 spans="1:30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 spans="1:30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 spans="1:30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 spans="1:30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 spans="1:30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 spans="1:30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 spans="1:30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 spans="1:30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 spans="1:30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 spans="1:30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 spans="1:30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 spans="1:30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 spans="1:30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 spans="1:30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 spans="1:30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 spans="1:30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 spans="1:30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 spans="1:30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 spans="1:30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 spans="1:30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 spans="1:30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 spans="1:30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 spans="1:30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 spans="1:30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 spans="1:30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 spans="1:30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 spans="1:30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 spans="1:30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 spans="1:30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 spans="1:30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 spans="1:30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 spans="1:30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 spans="1:30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 spans="1:30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 spans="1:30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 spans="1:30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 spans="1:30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 spans="1:30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 spans="1:30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 spans="1:30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 spans="1:30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 spans="1:30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 spans="1:30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 spans="1:30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 spans="1:30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 spans="1:30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 spans="1:30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 spans="1:30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 spans="1:30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 spans="1:30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 spans="1:30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 spans="1:30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 spans="1:30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 spans="1:30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 spans="1:30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 spans="1:30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 spans="1:30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 spans="1:30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 spans="1:30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 spans="1:30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 spans="1:30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 spans="1:30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 spans="1:30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 spans="1:30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 spans="1:30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 spans="1:30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 spans="1:30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 spans="1:30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 spans="1:30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 spans="1:30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 spans="1:30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 spans="1:30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 spans="1:30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 spans="1:30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 spans="1:30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 spans="1:30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 spans="1:30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 spans="1:30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 spans="1:30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 spans="1:30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 spans="1:30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 spans="1:30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 spans="1:30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 spans="1:30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 spans="1:30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 spans="1:30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 spans="1:30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 spans="1:30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 spans="1:30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 spans="1:30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 spans="1:30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 spans="1:30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 spans="1:30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 spans="1:30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 spans="1:30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 spans="1:30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 spans="1:30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 spans="1:30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 spans="1:30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 spans="1:30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 spans="1:30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 spans="1:30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 spans="1:30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 spans="1:30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 spans="1:30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 spans="1:30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 spans="1:30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 spans="1:30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 spans="1:30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 spans="1:30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 spans="1:30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 spans="1:30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 spans="1:30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 spans="1:30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 spans="1:30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 spans="1:30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 spans="1:30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 spans="1:30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 spans="1:30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 spans="1:30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 spans="1:30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 spans="1:30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pans="1:30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 spans="1:30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 spans="1:30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 spans="1:30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 spans="1:30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 spans="1:30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 spans="1:30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 spans="1:30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 spans="1:30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 spans="1:30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pans="1:30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 spans="1:30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 spans="1:30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 spans="1:30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 spans="1:30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 spans="1:30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 spans="1:30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 spans="1:30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 spans="1:30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 spans="1:30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 spans="1:30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 spans="1:30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 spans="1:30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 spans="1:30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 spans="1:30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 spans="1:30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 spans="1:30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 spans="1:30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 spans="1:30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 spans="1:30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 spans="1:30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 spans="1:30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 spans="1:30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 spans="1:30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 spans="1:30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 spans="1:30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 spans="1:30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 spans="1:30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 spans="1:30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 spans="1:30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 spans="1:30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 spans="1:30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 spans="1:30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 spans="1:30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 spans="1:30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 spans="1:30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 spans="1:30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 spans="1:30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 spans="1:30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 spans="1:30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 spans="1:30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 spans="1:30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 spans="1:30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 spans="1:30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 spans="1:30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 spans="1:30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 spans="1:30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 spans="1:30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 spans="1:30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 spans="1:30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 spans="1:30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 spans="1:30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 spans="1:30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 spans="1:30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 spans="1:30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 spans="1:30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 spans="1:30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 spans="1:30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 spans="1:30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 spans="1:30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 spans="1:30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 spans="1:30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 spans="1:30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 spans="1:30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 spans="1:30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 spans="1:30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 spans="1:30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 spans="1:30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 spans="1:30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 spans="1:30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 spans="1:30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 spans="1:30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 spans="1:30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 spans="1:30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 spans="1:30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 spans="1:30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 spans="1:30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 spans="1:30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 spans="1:30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 spans="1:30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 spans="1:30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 spans="1:30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 spans="1:30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 spans="1:30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 spans="1:30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 spans="1:30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 spans="1:30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 spans="1:30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 spans="1:30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 spans="1:30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 spans="1:30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 spans="1:30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 spans="1:30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 spans="1:30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 spans="1:30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 spans="1:30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 spans="1:30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 spans="1:30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 spans="1:30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 spans="1:30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 spans="1:30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 spans="1:30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 spans="1:30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 spans="1:30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 spans="1:30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 spans="1:30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 spans="1:30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 spans="1:30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 spans="1:30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 spans="1:30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 spans="1:30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 spans="1:30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 spans="1:30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 spans="1:30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 spans="1:30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 spans="1:30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 spans="1:30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 spans="1:30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 spans="1:30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 spans="1:30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 spans="1:30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 spans="1:30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 spans="1:30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 spans="1:30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 spans="1:30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 spans="1:30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 spans="1:30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 spans="1:30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 spans="1:30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 spans="1:30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 spans="1:30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 spans="1:30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 spans="1:30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 spans="1:30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 spans="1:30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 spans="1:30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 spans="1:30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 spans="1:30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 spans="1:30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 spans="1:30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 spans="1:30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 spans="1:30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 spans="1:30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 spans="1:30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 spans="1:30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 spans="1:30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 spans="1:30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 spans="1:30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 spans="1:30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 spans="1:30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pans="1:30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 spans="1:30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 spans="1:30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 spans="1:30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 spans="1:30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 spans="1:30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 spans="1:30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 spans="1:30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 spans="1:30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 spans="1:30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 spans="1:30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 spans="1:30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 spans="1:30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 spans="1:30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 spans="1:30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 spans="1:30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 spans="1:30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 spans="1:30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 spans="1:30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 spans="1:30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 spans="1:30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 spans="1:30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 spans="1:30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 spans="1:30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 spans="1:30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 spans="1:30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 spans="1:30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 spans="1:30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 spans="1:30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 spans="1:30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 spans="1:30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 spans="1:30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 spans="1:30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 spans="1:30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 spans="1:30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 spans="1:30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 spans="1:30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 spans="1:30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 spans="1:30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 spans="1:30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 spans="1:30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 spans="1:30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 spans="1:30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 spans="1:30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 spans="1:30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 spans="1:30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 spans="1:30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 spans="1:30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 spans="1:30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 spans="1:30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 spans="1:30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 spans="1:30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 spans="1:30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 spans="1:30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 spans="1:30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 spans="1:30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 spans="1:30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 spans="1:30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 spans="1:30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 spans="1:30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 spans="1:30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 spans="1:30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 spans="1:30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 spans="1:30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 spans="1:30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 spans="1:30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 spans="1:30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 spans="1:30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 spans="1:30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 spans="1:30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 spans="1:30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 spans="1:30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 spans="1:30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 spans="1:30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 spans="1:30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 spans="1:30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 spans="1:30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 spans="1:30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 spans="1:30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 spans="1:30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 spans="1:30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 spans="1:30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 spans="1:30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 spans="1:30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 spans="1:30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 spans="1:30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 spans="1:30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 spans="1:30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 spans="1:30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 spans="1:30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 spans="1:30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 spans="1:30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 spans="1:30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 spans="1:30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 spans="1:30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 spans="1:30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 spans="1:30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 spans="1:30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 spans="1:30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 spans="1:30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 spans="1:30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 spans="1:30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 spans="1:30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 spans="1:30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 spans="1:30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 spans="1:30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 spans="1:30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 spans="1:30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 spans="1:30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 spans="1:30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 spans="1:30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 spans="1:30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 spans="1:30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 spans="1:30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 spans="1:30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 spans="1:30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 spans="1:30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 spans="1:30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 spans="1:30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 spans="1:30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 spans="1:30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 spans="1:30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 spans="1:30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 spans="1:30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 spans="1:30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 spans="1:30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 spans="1:30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 spans="1:30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 spans="1:30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 spans="1:30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 spans="1:30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 spans="1:30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 spans="1:30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 spans="1:30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 spans="1:30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 spans="1:30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 spans="1:30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 spans="1:30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 spans="1:30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 spans="1:30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 spans="1:30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 spans="1:30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 spans="1:30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 spans="1:30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 spans="1:30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 spans="1:30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 spans="1:30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 spans="1:30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 spans="1:30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 spans="1:30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 spans="1:30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 spans="1:30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 spans="1:30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 spans="1:30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 spans="1:30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 spans="1:30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 spans="1:30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 spans="1:30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 spans="1:30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 spans="1:30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 spans="1:30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 spans="1:30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 spans="1:30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 spans="1:30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 spans="1:30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 spans="1:30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 spans="1:30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 spans="1:30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 spans="1:30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 spans="1:30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 spans="1:30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 spans="1:30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 spans="1:30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 spans="1:30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 spans="1:30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 spans="1:30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 spans="1:30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 spans="1:30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 spans="1:30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 spans="1:30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 spans="1:30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 spans="1:30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 spans="1:30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 spans="1:30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 spans="1:30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 spans="1:30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 spans="1:30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 spans="1:30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 spans="1:30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 spans="1:30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 spans="1:30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 spans="1:30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 spans="1:30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 spans="1:30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 spans="1:30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 spans="1:30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 spans="1:30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 spans="1:30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 spans="1:30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 spans="1:30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 spans="1:30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 spans="1:30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 spans="1:30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 spans="1:30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 spans="1:30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 spans="1:30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 spans="1:30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 spans="1:30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 spans="1:30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 spans="1:30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 spans="1:30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 spans="1:30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 spans="1:30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 spans="1:30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 spans="1:30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 spans="1:30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 spans="1:30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 spans="1:30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 spans="1:30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 spans="1:30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 spans="1:30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 spans="1:30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 spans="1:30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 spans="1:30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 spans="1:30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 spans="1:30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 spans="1:30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 spans="1:30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 spans="1:30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 spans="1:30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 spans="1:30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 spans="1:30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 spans="1:30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 spans="1:30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selection activeCell="A2" sqref="A2"/>
    </sheetView>
  </sheetViews>
  <sheetFormatPr defaultRowHeight="15" x14ac:dyDescent="0.25"/>
  <cols>
    <col min="1" max="1" width="6.140625" style="4" bestFit="1" customWidth="1"/>
    <col min="2" max="2" width="6.28515625" style="4" bestFit="1" customWidth="1"/>
    <col min="3" max="3" width="6.140625" style="4" bestFit="1" customWidth="1"/>
    <col min="4" max="5" width="6.28515625" style="4" bestFit="1" customWidth="1"/>
    <col min="6" max="6" width="6.140625" style="4" bestFit="1" customWidth="1"/>
    <col min="7" max="8" width="6.28515625" style="4" bestFit="1" customWidth="1"/>
    <col min="9" max="9" width="6.140625" style="4" bestFit="1" customWidth="1"/>
    <col min="10" max="15" width="6.5703125" style="4" bestFit="1" customWidth="1"/>
    <col min="16" max="16" width="6.28515625" style="4" bestFit="1" customWidth="1"/>
    <col min="17" max="18" width="6.140625" style="4" bestFit="1" customWidth="1"/>
    <col min="19" max="19" width="6.28515625" style="4" bestFit="1" customWidth="1"/>
    <col min="20" max="21" width="6.140625" style="4" bestFit="1" customWidth="1"/>
    <col min="22" max="22" width="6.28515625" style="4" bestFit="1" customWidth="1"/>
    <col min="23" max="23" width="6.140625" style="4" bestFit="1" customWidth="1"/>
    <col min="24" max="24" width="6.28515625" style="4" bestFit="1" customWidth="1"/>
    <col min="25" max="30" width="6.7109375" style="4" bestFit="1" customWidth="1"/>
    <col min="31" max="16384" width="9.140625" style="2"/>
  </cols>
  <sheetData>
    <row r="1" spans="1:30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</row>
    <row r="2" spans="1:30" x14ac:dyDescent="0.25">
      <c r="A2" s="4" t="str">
        <f>IFERROR(HLOOKUP("w",[1]VI3!$F:$F,MATCH(LOWER(SUBSTITUTE(HLOOKUP("vehicle",players!$C:$C,pos!A2+1),"-","_")),[1]VI3!$A:$A,0)) / HLOOKUP("b",[1]VI3!$E:$E,MATCH(LOWER(SUBSTITUTE(HLOOKUP("vehicle",players!$C:$C,pos!A2+1),"-","_")),[1]VI3!$A:$A,0)),"")</f>
        <v/>
      </c>
      <c r="B2" s="4" t="str">
        <f>IFERROR(HLOOKUP("w",[1]VI3!$F:$F,MATCH(LOWER(SUBSTITUTE(HLOOKUP("vehicle",players!$C:$C,pos!B2+1),"-","_")),[1]VI3!$A:$A,0)) / HLOOKUP("b",[1]VI3!$E:$E,MATCH(LOWER(SUBSTITUTE(HLOOKUP("vehicle",players!$C:$C,pos!B2+1),"-","_")),[1]VI3!$A:$A,0)),"")</f>
        <v/>
      </c>
      <c r="C2" s="4" t="str">
        <f>IFERROR(HLOOKUP("w",[1]VI3!$F:$F,MATCH(LOWER(SUBSTITUTE(HLOOKUP("vehicle",players!$C:$C,pos!C2+1),"-","_")),[1]VI3!$A:$A,0)) / HLOOKUP("b",[1]VI3!$E:$E,MATCH(LOWER(SUBSTITUTE(HLOOKUP("vehicle",players!$C:$C,pos!C2+1),"-","_")),[1]VI3!$A:$A,0)),"")</f>
        <v/>
      </c>
      <c r="D2" s="4" t="str">
        <f>IFERROR(HLOOKUP("w",[1]VI3!$F:$F,MATCH(LOWER(SUBSTITUTE(HLOOKUP("vehicle",players!$C:$C,pos!D2+1),"-","_")),[1]VI3!$A:$A,0)) / HLOOKUP("b",[1]VI3!$E:$E,MATCH(LOWER(SUBSTITUTE(HLOOKUP("vehicle",players!$C:$C,pos!D2+1),"-","_")),[1]VI3!$A:$A,0)),"")</f>
        <v/>
      </c>
      <c r="E2" s="4" t="str">
        <f>IFERROR(HLOOKUP("w",[1]VI3!$F:$F,MATCH(LOWER(SUBSTITUTE(HLOOKUP("vehicle",players!$C:$C,pos!E2+1),"-","_")),[1]VI3!$A:$A,0)) / HLOOKUP("b",[1]VI3!$E:$E,MATCH(LOWER(SUBSTITUTE(HLOOKUP("vehicle",players!$C:$C,pos!E2+1),"-","_")),[1]VI3!$A:$A,0)),"")</f>
        <v/>
      </c>
      <c r="F2" s="4" t="str">
        <f>IFERROR(HLOOKUP("w",[1]VI3!$F:$F,MATCH(LOWER(SUBSTITUTE(HLOOKUP("vehicle",players!$C:$C,pos!F2+1),"-","_")),[1]VI3!$A:$A,0)) / HLOOKUP("b",[1]VI3!$E:$E,MATCH(LOWER(SUBSTITUTE(HLOOKUP("vehicle",players!$C:$C,pos!F2+1),"-","_")),[1]VI3!$A:$A,0)),"")</f>
        <v/>
      </c>
      <c r="G2" s="4" t="str">
        <f>IFERROR(HLOOKUP("w",[1]VI3!$F:$F,MATCH(LOWER(SUBSTITUTE(HLOOKUP("vehicle",players!$C:$C,pos!G2+1),"-","_")),[1]VI3!$A:$A,0)) / HLOOKUP("b",[1]VI3!$E:$E,MATCH(LOWER(SUBSTITUTE(HLOOKUP("vehicle",players!$C:$C,pos!G2+1),"-","_")),[1]VI3!$A:$A,0)),"")</f>
        <v/>
      </c>
      <c r="H2" s="4" t="str">
        <f>IFERROR(HLOOKUP("w",[1]VI3!$F:$F,MATCH(LOWER(SUBSTITUTE(HLOOKUP("vehicle",players!$C:$C,pos!H2+1),"-","_")),[1]VI3!$A:$A,0)) / HLOOKUP("b",[1]VI3!$E:$E,MATCH(LOWER(SUBSTITUTE(HLOOKUP("vehicle",players!$C:$C,pos!H2+1),"-","_")),[1]VI3!$A:$A,0)),"")</f>
        <v/>
      </c>
      <c r="I2" s="4" t="str">
        <f>IFERROR(HLOOKUP("w",[1]VI3!$F:$F,MATCH(LOWER(SUBSTITUTE(HLOOKUP("vehicle",players!$C:$C,pos!I2+1),"-","_")),[1]VI3!$A:$A,0)) / HLOOKUP("b",[1]VI3!$E:$E,MATCH(LOWER(SUBSTITUTE(HLOOKUP("vehicle",players!$C:$C,pos!I2+1),"-","_")),[1]VI3!$A:$A,0)),"")</f>
        <v/>
      </c>
      <c r="J2" s="4" t="str">
        <f>IFERROR(HLOOKUP("w",[1]VI3!$F:$F,MATCH(LOWER(SUBSTITUTE(HLOOKUP("vehicle",players!$C:$C,pos!J2+1),"-","_")),[1]VI3!$A:$A,0)) / HLOOKUP("b",[1]VI3!$E:$E,MATCH(LOWER(SUBSTITUTE(HLOOKUP("vehicle",players!$C:$C,pos!J2+1),"-","_")),[1]VI3!$A:$A,0)),"")</f>
        <v/>
      </c>
      <c r="K2" s="4" t="str">
        <f>IFERROR(HLOOKUP("w",[1]VI3!$F:$F,MATCH(LOWER(SUBSTITUTE(HLOOKUP("vehicle",players!$C:$C,pos!K2+1),"-","_")),[1]VI3!$A:$A,0)) / HLOOKUP("b",[1]VI3!$E:$E,MATCH(LOWER(SUBSTITUTE(HLOOKUP("vehicle",players!$C:$C,pos!K2+1),"-","_")),[1]VI3!$A:$A,0)),"")</f>
        <v/>
      </c>
      <c r="L2" s="4" t="str">
        <f>IFERROR(HLOOKUP("w",[1]VI3!$F:$F,MATCH(LOWER(SUBSTITUTE(HLOOKUP("vehicle",players!$C:$C,pos!L2+1),"-","_")),[1]VI3!$A:$A,0)) / HLOOKUP("b",[1]VI3!$E:$E,MATCH(LOWER(SUBSTITUTE(HLOOKUP("vehicle",players!$C:$C,pos!L2+1),"-","_")),[1]VI3!$A:$A,0)),"")</f>
        <v/>
      </c>
      <c r="M2" s="4" t="str">
        <f>IFERROR(HLOOKUP("w",[1]VI3!$F:$F,MATCH(LOWER(SUBSTITUTE(HLOOKUP("vehicle",players!$C:$C,pos!M2+1),"-","_")),[1]VI3!$A:$A,0)) / HLOOKUP("b",[1]VI3!$E:$E,MATCH(LOWER(SUBSTITUTE(HLOOKUP("vehicle",players!$C:$C,pos!M2+1),"-","_")),[1]VI3!$A:$A,0)),"")</f>
        <v/>
      </c>
      <c r="N2" s="4" t="str">
        <f>IFERROR(HLOOKUP("w",[1]VI3!$F:$F,MATCH(LOWER(SUBSTITUTE(HLOOKUP("vehicle",players!$C:$C,pos!N2+1),"-","_")),[1]VI3!$A:$A,0)) / HLOOKUP("b",[1]VI3!$E:$E,MATCH(LOWER(SUBSTITUTE(HLOOKUP("vehicle",players!$C:$C,pos!N2+1),"-","_")),[1]VI3!$A:$A,0)),"")</f>
        <v/>
      </c>
      <c r="O2" s="4" t="str">
        <f>IFERROR(HLOOKUP("w",[1]VI3!$F:$F,MATCH(LOWER(SUBSTITUTE(HLOOKUP("vehicle",players!$C:$C,pos!O2+1),"-","_")),[1]VI3!$A:$A,0)) / HLOOKUP("b",[1]VI3!$E:$E,MATCH(LOWER(SUBSTITUTE(HLOOKUP("vehicle",players!$C:$C,pos!O2+1),"-","_")),[1]VI3!$A:$A,0)),"")</f>
        <v/>
      </c>
      <c r="P2" s="4" t="str">
        <f>IFERROR(HLOOKUP("w",[1]VI3!$F:$F,MATCH(LOWER(SUBSTITUTE(HLOOKUP("vehicle",players!$C:$C,pos!P2+1),"-","_")),[1]VI3!$A:$A,0)) / HLOOKUP("b",[1]VI3!$E:$E,MATCH(LOWER(SUBSTITUTE(HLOOKUP("vehicle",players!$C:$C,pos!P2+1),"-","_")),[1]VI3!$A:$A,0)),"")</f>
        <v/>
      </c>
      <c r="Q2" s="4" t="str">
        <f>IFERROR(HLOOKUP("w",[1]VI3!$F:$F,MATCH(LOWER(SUBSTITUTE(HLOOKUP("vehicle",players!$C:$C,pos!Q2+1),"-","_")),[1]VI3!$A:$A,0)) / HLOOKUP("b",[1]VI3!$E:$E,MATCH(LOWER(SUBSTITUTE(HLOOKUP("vehicle",players!$C:$C,pos!Q2+1),"-","_")),[1]VI3!$A:$A,0)),"")</f>
        <v/>
      </c>
      <c r="R2" s="4" t="str">
        <f>IFERROR(HLOOKUP("w",[1]VI3!$F:$F,MATCH(LOWER(SUBSTITUTE(HLOOKUP("vehicle",players!$C:$C,pos!R2+1),"-","_")),[1]VI3!$A:$A,0)) / HLOOKUP("b",[1]VI3!$E:$E,MATCH(LOWER(SUBSTITUTE(HLOOKUP("vehicle",players!$C:$C,pos!R2+1),"-","_")),[1]VI3!$A:$A,0)),"")</f>
        <v/>
      </c>
      <c r="S2" s="4" t="str">
        <f>IFERROR(HLOOKUP("w",[1]VI3!$F:$F,MATCH(LOWER(SUBSTITUTE(HLOOKUP("vehicle",players!$C:$C,pos!S2+1),"-","_")),[1]VI3!$A:$A,0)) / HLOOKUP("b",[1]VI3!$E:$E,MATCH(LOWER(SUBSTITUTE(HLOOKUP("vehicle",players!$C:$C,pos!S2+1),"-","_")),[1]VI3!$A:$A,0)),"")</f>
        <v/>
      </c>
      <c r="T2" s="4" t="str">
        <f>IFERROR(HLOOKUP("w",[1]VI3!$F:$F,MATCH(LOWER(SUBSTITUTE(HLOOKUP("vehicle",players!$C:$C,pos!T2+1),"-","_")),[1]VI3!$A:$A,0)) / HLOOKUP("b",[1]VI3!$E:$E,MATCH(LOWER(SUBSTITUTE(HLOOKUP("vehicle",players!$C:$C,pos!T2+1),"-","_")),[1]VI3!$A:$A,0)),"")</f>
        <v/>
      </c>
      <c r="U2" s="4" t="str">
        <f>IFERROR(HLOOKUP("w",[1]VI3!$F:$F,MATCH(LOWER(SUBSTITUTE(HLOOKUP("vehicle",players!$C:$C,pos!U2+1),"-","_")),[1]VI3!$A:$A,0)) / HLOOKUP("b",[1]VI3!$E:$E,MATCH(LOWER(SUBSTITUTE(HLOOKUP("vehicle",players!$C:$C,pos!U2+1),"-","_")),[1]VI3!$A:$A,0)),"")</f>
        <v/>
      </c>
      <c r="V2" s="4" t="str">
        <f>IFERROR(HLOOKUP("w",[1]VI3!$F:$F,MATCH(LOWER(SUBSTITUTE(HLOOKUP("vehicle",players!$C:$C,pos!V2+1),"-","_")),[1]VI3!$A:$A,0)) / HLOOKUP("b",[1]VI3!$E:$E,MATCH(LOWER(SUBSTITUTE(HLOOKUP("vehicle",players!$C:$C,pos!V2+1),"-","_")),[1]VI3!$A:$A,0)),"")</f>
        <v/>
      </c>
      <c r="W2" s="4" t="str">
        <f>IFERROR(HLOOKUP("w",[1]VI3!$F:$F,MATCH(LOWER(SUBSTITUTE(HLOOKUP("vehicle",players!$C:$C,pos!W2+1),"-","_")),[1]VI3!$A:$A,0)) / HLOOKUP("b",[1]VI3!$E:$E,MATCH(LOWER(SUBSTITUTE(HLOOKUP("vehicle",players!$C:$C,pos!W2+1),"-","_")),[1]VI3!$A:$A,0)),"")</f>
        <v/>
      </c>
      <c r="X2" s="4" t="str">
        <f>IFERROR(HLOOKUP("w",[1]VI3!$F:$F,MATCH(LOWER(SUBSTITUTE(HLOOKUP("vehicle",players!$C:$C,pos!X2+1),"-","_")),[1]VI3!$A:$A,0)) / HLOOKUP("b",[1]VI3!$E:$E,MATCH(LOWER(SUBSTITUTE(HLOOKUP("vehicle",players!$C:$C,pos!X2+1),"-","_")),[1]VI3!$A:$A,0)),"")</f>
        <v/>
      </c>
      <c r="Y2" s="4" t="str">
        <f>IFERROR(HLOOKUP("w",[1]VI3!$F:$F,MATCH(LOWER(SUBSTITUTE(HLOOKUP("vehicle",players!$C:$C,pos!Y2+1),"-","_")),[1]VI3!$A:$A,0)) / HLOOKUP("b",[1]VI3!$E:$E,MATCH(LOWER(SUBSTITUTE(HLOOKUP("vehicle",players!$C:$C,pos!Y2+1),"-","_")),[1]VI3!$A:$A,0)),"")</f>
        <v/>
      </c>
      <c r="Z2" s="4" t="str">
        <f>IFERROR(HLOOKUP("w",[1]VI3!$F:$F,MATCH(LOWER(SUBSTITUTE(HLOOKUP("vehicle",players!$C:$C,pos!Z2+1),"-","_")),[1]VI3!$A:$A,0)) / HLOOKUP("b",[1]VI3!$E:$E,MATCH(LOWER(SUBSTITUTE(HLOOKUP("vehicle",players!$C:$C,pos!Z2+1),"-","_")),[1]VI3!$A:$A,0)),"")</f>
        <v/>
      </c>
      <c r="AA2" s="4" t="str">
        <f>IFERROR(HLOOKUP("w",[1]VI3!$F:$F,MATCH(LOWER(SUBSTITUTE(HLOOKUP("vehicle",players!$C:$C,pos!AA2+1),"-","_")),[1]VI3!$A:$A,0)) / HLOOKUP("b",[1]VI3!$E:$E,MATCH(LOWER(SUBSTITUTE(HLOOKUP("vehicle",players!$C:$C,pos!AA2+1),"-","_")),[1]VI3!$A:$A,0)),"")</f>
        <v/>
      </c>
      <c r="AB2" s="4" t="str">
        <f>IFERROR(HLOOKUP("w",[1]VI3!$F:$F,MATCH(LOWER(SUBSTITUTE(HLOOKUP("vehicle",players!$C:$C,pos!AB2+1),"-","_")),[1]VI3!$A:$A,0)) / HLOOKUP("b",[1]VI3!$E:$E,MATCH(LOWER(SUBSTITUTE(HLOOKUP("vehicle",players!$C:$C,pos!AB2+1),"-","_")),[1]VI3!$A:$A,0)),"")</f>
        <v/>
      </c>
      <c r="AC2" s="4" t="str">
        <f>IFERROR(HLOOKUP("w",[1]VI3!$F:$F,MATCH(LOWER(SUBSTITUTE(HLOOKUP("vehicle",players!$C:$C,pos!AC2+1),"-","_")),[1]VI3!$A:$A,0)) / HLOOKUP("b",[1]VI3!$E:$E,MATCH(LOWER(SUBSTITUTE(HLOOKUP("vehicle",players!$C:$C,pos!AC2+1),"-","_")),[1]VI3!$A:$A,0)),"")</f>
        <v/>
      </c>
      <c r="AD2" s="4" t="str">
        <f>IFERROR(HLOOKUP("w",[1]VI3!$F:$F,MATCH(LOWER(SUBSTITUTE(HLOOKUP("vehicle",players!$C:$C,pos!AD2+1),"-","_")),[1]VI3!$A:$A,0)) / HLOOKUP("b",[1]VI3!$E:$E,MATCH(LOWER(SUBSTITUTE(HLOOKUP("vehicle",players!$C:$C,pos!AD2+1),"-","_")),[1]VI3!$A:$A,0)),"")</f>
        <v/>
      </c>
    </row>
    <row r="3" spans="1:30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:30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0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:30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:30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:30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30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0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:30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:30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:30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:30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0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:30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:30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:30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0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:30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30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:30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:30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:30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0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:30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:30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:30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:30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0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:30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:30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:30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:30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0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:30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1:30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1:30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0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1:30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1:30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1:30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1:30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1:30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1:30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1:30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1:30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1:30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1:30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0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 spans="1:30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 spans="1:30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 spans="1:30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 spans="1:30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 spans="1:30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0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 spans="1:30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 spans="1:30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 spans="1:30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 spans="1:30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 spans="1:30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0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 spans="1:30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 spans="1:30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 spans="1:30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 spans="1:30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 spans="1:30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1:30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 spans="1:30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 spans="1:30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 spans="1:30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 spans="1:30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 spans="1:30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1:30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 spans="1:30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 spans="1:30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 spans="1:30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 spans="1:30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 spans="1:30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pans="1:30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 spans="1:30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 spans="1:30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 spans="1:30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 spans="1:30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 spans="1:30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pans="1:30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 spans="1:30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 spans="1:30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 spans="1:30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 spans="1:30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 spans="1:30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pans="1:30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 spans="1:30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 spans="1:30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 spans="1:30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 spans="1:30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 spans="1:30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pans="1:30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 spans="1:30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 spans="1:30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 spans="1:30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 spans="1:30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 spans="1:30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pans="1:30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 spans="1:30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 spans="1:30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 spans="1:30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 spans="1:30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 spans="1:30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pans="1:30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 spans="1:30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 spans="1:30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 spans="1:30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 spans="1:30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 spans="1:30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pans="1:30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 spans="1:30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 spans="1:30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 spans="1:30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 spans="1:30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 spans="1:30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pans="1:30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 spans="1:30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 spans="1:30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 spans="1:30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 spans="1:30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 spans="1:30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pans="1:30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 spans="1:30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 spans="1:30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 spans="1:30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 spans="1:30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 spans="1:30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pans="1:30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 spans="1:30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 spans="1:30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 spans="1:30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 spans="1:30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 spans="1:30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pans="1:30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 spans="1:30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 spans="1:30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 spans="1:30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 spans="1:30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 spans="1:30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pans="1:30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 spans="1:30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 spans="1:30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 spans="1:30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 spans="1:30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 spans="1:30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pans="1:30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 spans="1:30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 spans="1:30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 spans="1:30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 spans="1:30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 spans="1:30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pans="1:30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 spans="1:30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 spans="1:30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 spans="1:30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 spans="1:30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 spans="1:30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pans="1:30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 spans="1:30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 spans="1:30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 spans="1:30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 spans="1:30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 spans="1:30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 spans="1:30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 spans="1:30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 spans="1:30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 spans="1:30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 spans="1:30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 spans="1:30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 spans="1:30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 spans="1:30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 spans="1:30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 spans="1:30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 spans="1:30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 spans="1:30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 spans="1:30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 spans="1:30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 spans="1:30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 spans="1:30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 spans="1:30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 spans="1:30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 spans="1:30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 spans="1:30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 spans="1:30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 spans="1:30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 spans="1:30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 spans="1:30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 spans="1:30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 spans="1:30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 spans="1:30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 spans="1:30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 spans="1:30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 spans="1:30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 spans="1:30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 spans="1:30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 spans="1:30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 spans="1:30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 spans="1:30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 spans="1:30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 spans="1:30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 spans="1:30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 spans="1:30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 spans="1:30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 spans="1:30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 spans="1:30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 spans="1:30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 spans="1:30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 spans="1:30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 spans="1:30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 spans="1:30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 spans="1:30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 spans="1:30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 spans="1:30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 spans="1:30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 spans="1:30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 spans="1:30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 spans="1:30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 spans="1:30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 spans="1:30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 spans="1:30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 spans="1:30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 spans="1:30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 spans="1:30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 spans="1:30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 spans="1:30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 spans="1:30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 spans="1:30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 spans="1:30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 spans="1:30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 spans="1:30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 spans="1:30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 spans="1:30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 spans="1:30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 spans="1:30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 spans="1:30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 spans="1:30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 spans="1:30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 spans="1:30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 spans="1:30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 spans="1:30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 spans="1:30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 spans="1:30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 spans="1:30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 spans="1:30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 spans="1:30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 spans="1:30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 spans="1:30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 spans="1:30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 spans="1:30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 spans="1:30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 spans="1:30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 spans="1:30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 spans="1:30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 spans="1:30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 spans="1:30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 spans="1:30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 spans="1:30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 spans="1:30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 spans="1:30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 spans="1:30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 spans="1:30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 spans="1:30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 spans="1:30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 spans="1:30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 spans="1:30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 spans="1:30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 spans="1:30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 spans="1:30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 spans="1:30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 spans="1:30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 spans="1:30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 spans="1:30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 spans="1:30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 spans="1:30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 spans="1:30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 spans="1:30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 spans="1:30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 spans="1:30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 spans="1:30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 spans="1:30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 spans="1:30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 spans="1:30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 spans="1:30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 spans="1:30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 spans="1:30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 spans="1:30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 spans="1:30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 spans="1:30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 spans="1:30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 spans="1:30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 spans="1:30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 spans="1:30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 spans="1:30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 spans="1:30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 spans="1:30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 spans="1:30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 spans="1:30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 spans="1:30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 spans="1:30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 spans="1:30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pans="1:30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 spans="1:30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 spans="1:30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 spans="1:30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 spans="1:30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 spans="1:30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 spans="1:30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 spans="1:30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 spans="1:30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 spans="1:30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pans="1:30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 spans="1:30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 spans="1:30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 spans="1:30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 spans="1:30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 spans="1:30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 spans="1:30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 spans="1:30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 spans="1:30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 spans="1:30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 spans="1:30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 spans="1:30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 spans="1:30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 spans="1:30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 spans="1:30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 spans="1:30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 spans="1:30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 spans="1:30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 spans="1:30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 spans="1:30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 spans="1:30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 spans="1:30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 spans="1:30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 spans="1:30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 spans="1:30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 spans="1:30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 spans="1:30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 spans="1:30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 spans="1:30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 spans="1:30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 spans="1:30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 spans="1:30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 spans="1:30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 spans="1:30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 spans="1:30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 spans="1:30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 spans="1:30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 spans="1:30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 spans="1:30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 spans="1:30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 spans="1:30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 spans="1:30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 spans="1:30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 spans="1:30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 spans="1:30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 spans="1:30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 spans="1:30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 spans="1:30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 spans="1:30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 spans="1:30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 spans="1:30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 spans="1:30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 spans="1:30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 spans="1:30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 spans="1:30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 spans="1:30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 spans="1:30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 spans="1:30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 spans="1:30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 spans="1:30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 spans="1:30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 spans="1:30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 spans="1:30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 spans="1:30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 spans="1:30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 spans="1:30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 spans="1:30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 spans="1:30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 spans="1:30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 spans="1:30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 spans="1:30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 spans="1:30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 spans="1:30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 spans="1:30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 spans="1:30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 spans="1:30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 spans="1:30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 spans="1:30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 spans="1:30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 spans="1:30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 spans="1:30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 spans="1:30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 spans="1:30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 spans="1:30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 spans="1:30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 spans="1:30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 spans="1:30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 spans="1:30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 spans="1:30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 spans="1:30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 spans="1:30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 spans="1:30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 spans="1:30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 spans="1:30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 spans="1:30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 spans="1:30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 spans="1:30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 spans="1:30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 spans="1:30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 spans="1:30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 spans="1:30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 spans="1:30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 spans="1:30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 spans="1:30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 spans="1:30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 spans="1:30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 spans="1:30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 spans="1:30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 spans="1:30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 spans="1:30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 spans="1:30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 spans="1:30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 spans="1:30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 spans="1:30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 spans="1:30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 spans="1:30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 spans="1:30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 spans="1:30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 spans="1:30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 spans="1:30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 spans="1:30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 spans="1:30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 spans="1:30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 spans="1:30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 spans="1:30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 spans="1:30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 spans="1:30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 spans="1:30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 spans="1:30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 spans="1:30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 spans="1:30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 spans="1:30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 spans="1:30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 spans="1:30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 spans="1:30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 spans="1:30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 spans="1:30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 spans="1:30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 spans="1:30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 spans="1:30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 spans="1:30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 spans="1:30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 spans="1:30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 spans="1:30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 spans="1:30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 spans="1:30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 spans="1:30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 spans="1:30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 spans="1:30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 spans="1:30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pans="1:30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 spans="1:30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 spans="1:30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 spans="1:30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 spans="1:30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 spans="1:30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 spans="1:30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 spans="1:30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 spans="1:30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 spans="1:30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 spans="1:30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 spans="1:30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 spans="1:30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 spans="1:30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 spans="1:30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 spans="1:30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 spans="1:30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 spans="1:30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 spans="1:30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 spans="1:30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 spans="1:30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 spans="1:30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 spans="1:30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 spans="1:30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 spans="1:30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 spans="1:30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 spans="1:30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 spans="1:30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 spans="1:30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 spans="1:30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 spans="1:30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 spans="1:30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 spans="1:30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 spans="1:30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 spans="1:30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 spans="1:30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 spans="1:30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 spans="1:30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 spans="1:30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 spans="1:30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 spans="1:30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 spans="1:30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 spans="1:30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 spans="1:30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 spans="1:30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 spans="1:30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 spans="1:30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 spans="1:30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 spans="1:30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 spans="1:30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 spans="1:30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 spans="1:30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 spans="1:30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 spans="1:30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 spans="1:30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 spans="1:30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 spans="1:30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 spans="1:30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 spans="1:30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 spans="1:30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 spans="1:30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 spans="1:30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 spans="1:30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 spans="1:30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 spans="1:30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 spans="1:30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 spans="1:30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 spans="1:30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 spans="1:30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 spans="1:30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 spans="1:30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 spans="1:30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 spans="1:30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 spans="1:30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 spans="1:30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 spans="1:30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 spans="1:30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 spans="1:30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 spans="1:30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 spans="1:30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 spans="1:30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 spans="1:30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 spans="1:30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 spans="1:30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 spans="1:30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 spans="1:30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 spans="1:30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 spans="1:30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 spans="1:30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 spans="1:30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 spans="1:30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 spans="1:30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 spans="1:30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 spans="1:30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 spans="1:30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 spans="1:30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 spans="1:30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 spans="1:30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 spans="1:30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 spans="1:30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 spans="1:30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 spans="1:30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 spans="1:30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 spans="1:30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 spans="1:30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 spans="1:30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 spans="1:30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 spans="1:30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 spans="1:30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 spans="1:30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 spans="1:30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 spans="1:30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 spans="1:30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 spans="1:30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 spans="1:30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 spans="1:30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 spans="1:30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 spans="1:30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 spans="1:30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 spans="1:30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 spans="1:30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 spans="1:30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 spans="1:30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 spans="1:30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 spans="1:30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 spans="1:30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 spans="1:30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 spans="1:30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 spans="1:30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 spans="1:30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 spans="1:30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 spans="1:30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 spans="1:30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 spans="1:30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 spans="1:30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 spans="1:30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 spans="1:30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 spans="1:30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 spans="1:30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 spans="1:30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 spans="1:30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 spans="1:30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 spans="1:30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 spans="1:30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 spans="1:30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 spans="1:30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 spans="1:30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 spans="1:30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 spans="1:30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 spans="1:30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 spans="1:30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 spans="1:30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 spans="1:30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 spans="1:30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 spans="1:30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 spans="1:30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 spans="1:30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 spans="1:30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 spans="1:30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 spans="1:30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 spans="1:30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 spans="1:30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 spans="1:30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 spans="1:30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 spans="1:30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 spans="1:30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 spans="1:30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 spans="1:30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 spans="1:30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 spans="1:30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 spans="1:30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 spans="1:30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 spans="1:30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 spans="1:30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 spans="1:30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 spans="1:30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 spans="1:30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 spans="1:30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 spans="1:30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 spans="1:30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 spans="1:30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 spans="1:30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 spans="1:30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 spans="1:30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 spans="1:30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 spans="1:30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 spans="1:30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 spans="1:30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 spans="1:30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 spans="1:30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 spans="1:30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 spans="1:30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 spans="1:30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 spans="1:30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 spans="1:30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 spans="1:30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 spans="1:30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 spans="1:30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 spans="1:30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 spans="1:30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 spans="1:30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 spans="1:30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 spans="1:30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 spans="1:30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 spans="1:30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 spans="1:30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 spans="1:30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 spans="1:30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 spans="1:30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 spans="1:30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 spans="1:30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 spans="1:30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 spans="1:30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 spans="1:30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 spans="1:30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 spans="1:30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 spans="1:30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 spans="1:30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 spans="1:30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 spans="1:30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 spans="1:30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 spans="1:30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 spans="1:30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 spans="1:30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 spans="1:30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 spans="1:30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 spans="1:30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 spans="1:30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 spans="1:30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 spans="1:30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 spans="1:30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 spans="1:30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 spans="1:30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 spans="1:30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"/>
    </sheetView>
  </sheetViews>
  <sheetFormatPr defaultRowHeight="15" x14ac:dyDescent="0.25"/>
  <cols>
    <col min="1" max="9" width="6" style="3" bestFit="1" customWidth="1"/>
    <col min="10" max="15" width="6.28515625" style="3" bestFit="1" customWidth="1"/>
    <col min="16" max="24" width="6" style="3" bestFit="1" customWidth="1"/>
    <col min="25" max="30" width="6.42578125" style="3" bestFit="1" customWidth="1"/>
    <col min="31" max="16384" width="9.140625" style="1"/>
  </cols>
  <sheetData>
    <row r="1" spans="1:30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</row>
    <row r="2" spans="1:30" x14ac:dyDescent="0.25">
      <c r="A2" s="3" t="str">
        <f>IFERROR(HLOOKUP("wn6",players!$K:$K,pos!A2+1),"")</f>
        <v/>
      </c>
      <c r="B2" s="3" t="str">
        <f>IFERROR(HLOOKUP("wn6",players!$K:$K,pos!B2+1),"")</f>
        <v/>
      </c>
      <c r="C2" s="3" t="str">
        <f>IFERROR(HLOOKUP("wn6",players!$K:$K,pos!C2+1),"")</f>
        <v/>
      </c>
      <c r="D2" s="3" t="str">
        <f>IFERROR(HLOOKUP("wn6",players!$K:$K,pos!D2+1),"")</f>
        <v/>
      </c>
      <c r="E2" s="3" t="str">
        <f>IFERROR(HLOOKUP("wn6",players!$K:$K,pos!E2+1),"")</f>
        <v/>
      </c>
      <c r="F2" s="3" t="str">
        <f>IFERROR(HLOOKUP("wn6",players!$K:$K,pos!F2+1),"")</f>
        <v/>
      </c>
      <c r="G2" s="3" t="str">
        <f>IFERROR(HLOOKUP("wn6",players!$K:$K,pos!G2+1),"")</f>
        <v/>
      </c>
      <c r="H2" s="3" t="str">
        <f>IFERROR(HLOOKUP("wn6",players!$K:$K,pos!H2+1),"")</f>
        <v/>
      </c>
      <c r="I2" s="3" t="str">
        <f>IFERROR(HLOOKUP("wn6",players!$K:$K,pos!I2+1),"")</f>
        <v/>
      </c>
      <c r="J2" s="3" t="str">
        <f>IFERROR(HLOOKUP("wn6",players!$K:$K,pos!J2+1),"")</f>
        <v/>
      </c>
      <c r="K2" s="3" t="str">
        <f>IFERROR(HLOOKUP("wn6",players!$K:$K,pos!K2+1),"")</f>
        <v/>
      </c>
      <c r="L2" s="3" t="str">
        <f>IFERROR(HLOOKUP("wn6",players!$K:$K,pos!L2+1),"")</f>
        <v/>
      </c>
      <c r="M2" s="3" t="str">
        <f>IFERROR(HLOOKUP("wn6",players!$K:$K,pos!M2+1),"")</f>
        <v/>
      </c>
      <c r="N2" s="3" t="str">
        <f>IFERROR(HLOOKUP("wn6",players!$K:$K,pos!N2+1),"")</f>
        <v/>
      </c>
      <c r="O2" s="3" t="str">
        <f>IFERROR(HLOOKUP("wn6",players!$K:$K,pos!O2+1),"")</f>
        <v/>
      </c>
      <c r="P2" s="3" t="str">
        <f>IFERROR(HLOOKUP("wn6",players!$K:$K,pos!P2+1),"")</f>
        <v/>
      </c>
      <c r="Q2" s="3" t="str">
        <f>IFERROR(HLOOKUP("wn6",players!$K:$K,pos!Q2+1),"")</f>
        <v/>
      </c>
      <c r="R2" s="3" t="str">
        <f>IFERROR(HLOOKUP("wn6",players!$K:$K,pos!R2+1),"")</f>
        <v/>
      </c>
      <c r="S2" s="3" t="str">
        <f>IFERROR(HLOOKUP("wn6",players!$K:$K,pos!S2+1),"")</f>
        <v/>
      </c>
      <c r="T2" s="3" t="str">
        <f>IFERROR(HLOOKUP("wn6",players!$K:$K,pos!T2+1),"")</f>
        <v/>
      </c>
      <c r="U2" s="3" t="str">
        <f>IFERROR(HLOOKUP("wn6",players!$K:$K,pos!U2+1),"")</f>
        <v/>
      </c>
      <c r="V2" s="3" t="str">
        <f>IFERROR(HLOOKUP("wn6",players!$K:$K,pos!V2+1),"")</f>
        <v/>
      </c>
      <c r="W2" s="3" t="str">
        <f>IFERROR(HLOOKUP("wn6",players!$K:$K,pos!W2+1),"")</f>
        <v/>
      </c>
      <c r="X2" s="3" t="str">
        <f>IFERROR(HLOOKUP("wn6",players!$K:$K,pos!X2+1),"")</f>
        <v/>
      </c>
      <c r="Y2" s="3" t="str">
        <f>IFERROR(HLOOKUP("wn6",players!$K:$K,pos!Y2+1),"")</f>
        <v/>
      </c>
      <c r="Z2" s="3" t="str">
        <f>IFERROR(HLOOKUP("wn6",players!$K:$K,pos!Z2+1),"")</f>
        <v/>
      </c>
      <c r="AA2" s="3" t="str">
        <f>IFERROR(HLOOKUP("wn6",players!$K:$K,pos!AA2+1),"")</f>
        <v/>
      </c>
      <c r="AB2" s="3" t="str">
        <f>IFERROR(HLOOKUP("wn6",players!$K:$K,pos!AB2+1),"")</f>
        <v/>
      </c>
      <c r="AC2" s="3" t="str">
        <f>IFERROR(HLOOKUP("wn6",players!$K:$K,pos!AC2+1),"")</f>
        <v/>
      </c>
      <c r="AD2" s="3" t="str">
        <f>IFERROR(HLOOKUP("wn6",players!$K:$K,pos!AD2+1),"")</f>
        <v/>
      </c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selection activeCell="A2" sqref="A2"/>
    </sheetView>
  </sheetViews>
  <sheetFormatPr defaultRowHeight="15" x14ac:dyDescent="0.25"/>
  <cols>
    <col min="1" max="9" width="6" style="3" bestFit="1" customWidth="1"/>
    <col min="10" max="15" width="6.28515625" style="3" bestFit="1" customWidth="1"/>
    <col min="16" max="24" width="6" style="3" bestFit="1" customWidth="1"/>
    <col min="25" max="30" width="6.42578125" style="3" bestFit="1" customWidth="1"/>
    <col min="31" max="16384" width="9.140625" style="1"/>
  </cols>
  <sheetData>
    <row r="1" spans="1:30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</row>
    <row r="2" spans="1:30" x14ac:dyDescent="0.25">
      <c r="A2" s="3" t="str">
        <f>IFERROR(IF(wn[]="","",IF(wn[] &gt; 2140,100,ROUND(MAX(0,MIN(100,wn[] * (wn[] * (wn[] * (wn[] * (-0.00000000001334) + 0.00000005673) - 0.00007575) + 0.08392) - 9.362)),0))),"")</f>
        <v/>
      </c>
      <c r="B2" s="3" t="str">
        <f>IFERROR(IF(wn[]="","",IF(wn[] &gt; 2140,100,ROUND(MAX(0,MIN(100,wn[] * (wn[] * (wn[] * (wn[] * (-0.00000000001334) + 0.00000005673) - 0.00007575) + 0.08392) - 9.362)),0))),"")</f>
        <v/>
      </c>
      <c r="C2" s="3" t="str">
        <f>IFERROR(IF(wn[]="","",IF(wn[] &gt; 2140,100,ROUND(MAX(0,MIN(100,wn[] * (wn[] * (wn[] * (wn[] * (-0.00000000001334) + 0.00000005673) - 0.00007575) + 0.08392) - 9.362)),0))),"")</f>
        <v/>
      </c>
      <c r="D2" s="3" t="str">
        <f>IFERROR(IF(wn[]="","",IF(wn[] &gt; 2140,100,ROUND(MAX(0,MIN(100,wn[] * (wn[] * (wn[] * (wn[] * (-0.00000000001334) + 0.00000005673) - 0.00007575) + 0.08392) - 9.362)),0))),"")</f>
        <v/>
      </c>
      <c r="E2" s="3" t="str">
        <f>IFERROR(IF(wn[]="","",IF(wn[] &gt; 2140,100,ROUND(MAX(0,MIN(100,wn[] * (wn[] * (wn[] * (wn[] * (-0.00000000001334) + 0.00000005673) - 0.00007575) + 0.08392) - 9.362)),0))),"")</f>
        <v/>
      </c>
      <c r="F2" s="3" t="str">
        <f>IFERROR(IF(wn[]="","",IF(wn[] &gt; 2140,100,ROUND(MAX(0,MIN(100,wn[] * (wn[] * (wn[] * (wn[] * (-0.00000000001334) + 0.00000005673) - 0.00007575) + 0.08392) - 9.362)),0))),"")</f>
        <v/>
      </c>
      <c r="G2" s="3" t="str">
        <f>IFERROR(IF(wn[]="","",IF(wn[] &gt; 2140,100,ROUND(MAX(0,MIN(100,wn[] * (wn[] * (wn[] * (wn[] * (-0.00000000001334) + 0.00000005673) - 0.00007575) + 0.08392) - 9.362)),0))),"")</f>
        <v/>
      </c>
      <c r="H2" s="3" t="str">
        <f>IFERROR(IF(wn[]="","",IF(wn[] &gt; 2140,100,ROUND(MAX(0,MIN(100,wn[] * (wn[] * (wn[] * (wn[] * (-0.00000000001334) + 0.00000005673) - 0.00007575) + 0.08392) - 9.362)),0))),"")</f>
        <v/>
      </c>
      <c r="I2" s="3" t="str">
        <f>IFERROR(IF(wn[]="","",IF(wn[] &gt; 2140,100,ROUND(MAX(0,MIN(100,wn[] * (wn[] * (wn[] * (wn[] * (-0.00000000001334) + 0.00000005673) - 0.00007575) + 0.08392) - 9.362)),0))),"")</f>
        <v/>
      </c>
      <c r="J2" s="3" t="str">
        <f>IFERROR(IF(wn[]="","",IF(wn[] &gt; 2140,100,ROUND(MAX(0,MIN(100,wn[] * (wn[] * (wn[] * (wn[] * (-0.00000000001334) + 0.00000005673) - 0.00007575) + 0.08392) - 9.362)),0))),"")</f>
        <v/>
      </c>
      <c r="K2" s="3" t="str">
        <f>IFERROR(IF(wn[]="","",IF(wn[] &gt; 2140,100,ROUND(MAX(0,MIN(100,wn[] * (wn[] * (wn[] * (wn[] * (-0.00000000001334) + 0.00000005673) - 0.00007575) + 0.08392) - 9.362)),0))),"")</f>
        <v/>
      </c>
      <c r="L2" s="3" t="str">
        <f>IFERROR(IF(wn[]="","",IF(wn[] &gt; 2140,100,ROUND(MAX(0,MIN(100,wn[] * (wn[] * (wn[] * (wn[] * (-0.00000000001334) + 0.00000005673) - 0.00007575) + 0.08392) - 9.362)),0))),"")</f>
        <v/>
      </c>
      <c r="M2" s="3" t="str">
        <f>IFERROR(IF(wn[]="","",IF(wn[] &gt; 2140,100,ROUND(MAX(0,MIN(100,wn[] * (wn[] * (wn[] * (wn[] * (-0.00000000001334) + 0.00000005673) - 0.00007575) + 0.08392) - 9.362)),0))),"")</f>
        <v/>
      </c>
      <c r="N2" s="3" t="str">
        <f>IFERROR(IF(wn[]="","",IF(wn[] &gt; 2140,100,ROUND(MAX(0,MIN(100,wn[] * (wn[] * (wn[] * (wn[] * (-0.00000000001334) + 0.00000005673) - 0.00007575) + 0.08392) - 9.362)),0))),"")</f>
        <v/>
      </c>
      <c r="O2" s="3" t="str">
        <f>IFERROR(IF(wn[]="","",IF(wn[] &gt; 2140,100,ROUND(MAX(0,MIN(100,wn[] * (wn[] * (wn[] * (wn[] * (-0.00000000001334) + 0.00000005673) - 0.00007575) + 0.08392) - 9.362)),0))),"")</f>
        <v/>
      </c>
      <c r="P2" s="3" t="str">
        <f>IFERROR(IF(wn[]="","",IF(wn[] &gt; 2140,100,ROUND(MAX(0,MIN(100,wn[] * (wn[] * (wn[] * (wn[] * (-0.00000000001334) + 0.00000005673) - 0.00007575) + 0.08392) - 9.362)),0))),"")</f>
        <v/>
      </c>
      <c r="Q2" s="3" t="str">
        <f>IFERROR(IF(wn[]="","",IF(wn[] &gt; 2140,100,ROUND(MAX(0,MIN(100,wn[] * (wn[] * (wn[] * (wn[] * (-0.00000000001334) + 0.00000005673) - 0.00007575) + 0.08392) - 9.362)),0))),"")</f>
        <v/>
      </c>
      <c r="R2" s="3" t="str">
        <f>IFERROR(IF(wn[]="","",IF(wn[] &gt; 2140,100,ROUND(MAX(0,MIN(100,wn[] * (wn[] * (wn[] * (wn[] * (-0.00000000001334) + 0.00000005673) - 0.00007575) + 0.08392) - 9.362)),0))),"")</f>
        <v/>
      </c>
      <c r="S2" s="3" t="str">
        <f>IFERROR(IF(wn[]="","",IF(wn[] &gt; 2140,100,ROUND(MAX(0,MIN(100,wn[] * (wn[] * (wn[] * (wn[] * (-0.00000000001334) + 0.00000005673) - 0.00007575) + 0.08392) - 9.362)),0))),"")</f>
        <v/>
      </c>
      <c r="T2" s="3" t="str">
        <f>IFERROR(IF(wn[]="","",IF(wn[] &gt; 2140,100,ROUND(MAX(0,MIN(100,wn[] * (wn[] * (wn[] * (wn[] * (-0.00000000001334) + 0.00000005673) - 0.00007575) + 0.08392) - 9.362)),0))),"")</f>
        <v/>
      </c>
      <c r="U2" s="3" t="str">
        <f>IFERROR(IF(wn[]="","",IF(wn[] &gt; 2140,100,ROUND(MAX(0,MIN(100,wn[] * (wn[] * (wn[] * (wn[] * (-0.00000000001334) + 0.00000005673) - 0.00007575) + 0.08392) - 9.362)),0))),"")</f>
        <v/>
      </c>
      <c r="V2" s="3" t="str">
        <f>IFERROR(IF(wn[]="","",IF(wn[] &gt; 2140,100,ROUND(MAX(0,MIN(100,wn[] * (wn[] * (wn[] * (wn[] * (-0.00000000001334) + 0.00000005673) - 0.00007575) + 0.08392) - 9.362)),0))),"")</f>
        <v/>
      </c>
      <c r="W2" s="3" t="str">
        <f>IFERROR(IF(wn[]="","",IF(wn[] &gt; 2140,100,ROUND(MAX(0,MIN(100,wn[] * (wn[] * (wn[] * (wn[] * (-0.00000000001334) + 0.00000005673) - 0.00007575) + 0.08392) - 9.362)),0))),"")</f>
        <v/>
      </c>
      <c r="X2" s="3" t="str">
        <f>IFERROR(IF(wn[]="","",IF(wn[] &gt; 2140,100,ROUND(MAX(0,MIN(100,wn[] * (wn[] * (wn[] * (wn[] * (-0.00000000001334) + 0.00000005673) - 0.00007575) + 0.08392) - 9.362)),0))),"")</f>
        <v/>
      </c>
      <c r="Y2" s="3" t="str">
        <f>IFERROR(IF(wn[]="","",IF(wn[] &gt; 2140,100,ROUND(MAX(0,MIN(100,wn[] * (wn[] * (wn[] * (wn[] * (-0.00000000001334) + 0.00000005673) - 0.00007575) + 0.08392) - 9.362)),0))),"")</f>
        <v/>
      </c>
      <c r="Z2" s="3" t="str">
        <f>IFERROR(IF(wn[]="","",IF(wn[] &gt; 2140,100,ROUND(MAX(0,MIN(100,wn[] * (wn[] * (wn[] * (wn[] * (-0.00000000001334) + 0.00000005673) - 0.00007575) + 0.08392) - 9.362)),0))),"")</f>
        <v/>
      </c>
      <c r="AA2" s="3" t="str">
        <f>IFERROR(IF(wn[]="","",IF(wn[] &gt; 2140,100,ROUND(MAX(0,MIN(100,wn[] * (wn[] * (wn[] * (wn[] * (-0.00000000001334) + 0.00000005673) - 0.00007575) + 0.08392) - 9.362)),0))),"")</f>
        <v/>
      </c>
      <c r="AB2" s="3" t="str">
        <f>IFERROR(IF(wn[]="","",IF(wn[] &gt; 2140,100,ROUND(MAX(0,MIN(100,wn[] * (wn[] * (wn[] * (wn[] * (-0.00000000001334) + 0.00000005673) - 0.00007575) + 0.08392) - 9.362)),0))),"")</f>
        <v/>
      </c>
      <c r="AC2" s="3" t="str">
        <f>IFERROR(IF(wn[]="","",IF(wn[] &gt; 2140,100,ROUND(MAX(0,MIN(100,wn[] * (wn[] * (wn[] * (wn[] * (-0.00000000001334) + 0.00000005673) - 0.00007575) + 0.08392) - 9.362)),0))),"")</f>
        <v/>
      </c>
      <c r="AD2" s="3" t="str">
        <f>IFERROR(IF(wn[]="","",IF(wn[] &gt; 2140,100,ROUND(MAX(0,MIN(100,wn[] * (wn[] * (wn[] * (wn[] * (-0.00000000001334) + 0.00000005673) - 0.00007575) + 0.08392) - 9.362)),0))),"")</f>
        <v/>
      </c>
    </row>
    <row r="3" spans="1:30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:30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0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:30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:30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:30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30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0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:30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:30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:30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:30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0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:30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:30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:30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0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:30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30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:30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:30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:30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0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:30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:30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:30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:30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0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:30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:30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:30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:30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0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:30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1:30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1:30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0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1:30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1:30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1:30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1:30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1:30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1:30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1:30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1:30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1:30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1:30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0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 spans="1:30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 spans="1:30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 spans="1:30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 spans="1:30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 spans="1:30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0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 spans="1:30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 spans="1:30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 spans="1:30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 spans="1:30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 spans="1:30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0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 spans="1:30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 spans="1:30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 spans="1:30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 spans="1:30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 spans="1:30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1:30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 spans="1:30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 spans="1:30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 spans="1:30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 spans="1:30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 spans="1:30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1:30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 spans="1:30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 spans="1:30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 spans="1:30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 spans="1:30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 spans="1:30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pans="1:30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 spans="1:30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 spans="1:30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 spans="1:30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 spans="1:30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 spans="1:30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pans="1:30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 spans="1:30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 spans="1:30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 spans="1:30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 spans="1:30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 spans="1:30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pans="1:30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 spans="1:30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 spans="1:30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 spans="1:30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 spans="1:30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 spans="1:30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pans="1:30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 spans="1:30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 spans="1:30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 spans="1:30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 spans="1:30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 spans="1:30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pans="1:30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 spans="1:30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 spans="1:30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 spans="1:30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 spans="1:30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 spans="1:30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pans="1:30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 spans="1:30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 spans="1:30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 spans="1:30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 spans="1:30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 spans="1:30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pans="1:30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 spans="1:30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 spans="1:30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 spans="1:30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 spans="1:30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 spans="1:30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pans="1:30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 spans="1:30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 spans="1:30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 spans="1:30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 spans="1:30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 spans="1:30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pans="1:30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 spans="1:30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 spans="1:30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 spans="1:30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 spans="1:30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 spans="1:30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pans="1:30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 spans="1:30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 spans="1:30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 spans="1:30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 spans="1:30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 spans="1:30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pans="1:30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 spans="1:30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 spans="1:30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 spans="1:30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 spans="1:30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 spans="1:30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pans="1:30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 spans="1:30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 spans="1:30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 spans="1:30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 spans="1:30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 spans="1:30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pans="1:30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 spans="1:30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 spans="1:30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 spans="1:30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 spans="1:30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 spans="1:30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pans="1:30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 spans="1:30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 spans="1:30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 spans="1:30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 spans="1:30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 spans="1:30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pans="1:30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 spans="1:30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 spans="1:30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 spans="1:30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 spans="1:30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 spans="1:30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 spans="1:30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 spans="1:30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 spans="1:30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 spans="1:30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 spans="1:30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 spans="1:30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 spans="1:30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 spans="1:30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 spans="1:30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 spans="1:30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 spans="1:30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 spans="1:30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 spans="1:30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 spans="1:30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 spans="1:30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 spans="1:30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 spans="1:30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 spans="1:30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 spans="1:30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 spans="1:30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 spans="1:30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 spans="1:30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 spans="1:30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 spans="1:30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 spans="1:30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 spans="1:30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 spans="1:30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 spans="1:30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 spans="1:30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 spans="1:30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 spans="1:30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 spans="1:30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 spans="1:30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 spans="1:30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 spans="1:30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 spans="1:30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 spans="1:30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 spans="1:30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 spans="1:30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 spans="1:30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 spans="1:30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 spans="1:30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 spans="1:30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 spans="1:30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 spans="1:30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 spans="1:30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 spans="1:30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 spans="1:30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 spans="1:30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 spans="1:30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 spans="1:30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 spans="1:30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 spans="1:30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 spans="1:30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 spans="1:30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 spans="1:30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 spans="1:30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 spans="1:30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 spans="1:30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 spans="1:30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 spans="1:30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 spans="1:30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 spans="1:30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 spans="1:30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 spans="1:30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 spans="1:30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 spans="1:30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 spans="1:30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 spans="1:30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 spans="1:30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 spans="1:30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 spans="1:30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 spans="1:30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 spans="1:30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 spans="1:30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 spans="1:30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 spans="1:30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 spans="1:30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 spans="1:30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 spans="1:30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 spans="1:30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 spans="1:30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 spans="1:30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 spans="1:30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 spans="1:30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 spans="1:30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 spans="1:30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 spans="1:30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 spans="1:30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 spans="1:30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 spans="1:30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 spans="1:30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 spans="1:30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 spans="1:30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 spans="1:30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 spans="1:30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 spans="1:30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 spans="1:30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 spans="1:30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 spans="1:30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 spans="1:30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 spans="1:30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 spans="1:30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 spans="1:30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 spans="1:30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 spans="1:30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 spans="1:30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 spans="1:30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 spans="1:30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 spans="1:30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 spans="1:30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 spans="1:30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 spans="1:30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 spans="1:30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 spans="1:30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 spans="1:30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 spans="1:30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 spans="1:30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 spans="1:30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 spans="1:30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 spans="1:30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 spans="1:30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 spans="1:30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 spans="1:30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 spans="1:30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 spans="1:30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 spans="1:30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 spans="1:30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 spans="1:30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 spans="1:30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 spans="1:30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 spans="1:30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 spans="1:30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 spans="1:30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 spans="1:30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 spans="1:30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 spans="1:30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pans="1:30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 spans="1:30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 spans="1:30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 spans="1:30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 spans="1:30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 spans="1:30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 spans="1:30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 spans="1:30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 spans="1:30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 spans="1:30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pans="1:30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 spans="1:30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 spans="1:30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 spans="1:30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 spans="1:30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 spans="1:30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 spans="1:30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 spans="1:30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 spans="1:30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 spans="1:30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 spans="1:30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 spans="1:30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 spans="1:30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 spans="1:30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 spans="1:30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 spans="1:30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 spans="1:30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 spans="1:30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 spans="1:30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 spans="1:30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 spans="1:30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 spans="1:30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 spans="1:30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 spans="1:30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 spans="1:30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 spans="1:30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 spans="1:30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 spans="1:30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 spans="1:30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 spans="1:30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 spans="1:30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 spans="1:30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 spans="1:30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 spans="1:30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 spans="1:30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 spans="1:30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 spans="1:30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 spans="1:30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 spans="1:30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 spans="1:30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 spans="1:30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 spans="1:30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 spans="1:30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 spans="1:30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 spans="1:30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 spans="1:30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 spans="1:30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 spans="1:30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 spans="1:30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 spans="1:30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 spans="1:30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 spans="1:30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 spans="1:30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 spans="1:30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 spans="1:30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 spans="1:30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 spans="1:30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 spans="1:30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 spans="1:30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 spans="1:30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 spans="1:30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 spans="1:30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 spans="1:30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 spans="1:30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 spans="1:30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 spans="1:30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 spans="1:30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 spans="1:30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 spans="1:30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 spans="1:30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 spans="1:30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 spans="1:30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 spans="1:30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 spans="1:30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 spans="1:30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 spans="1:30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 spans="1:30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 spans="1:30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 spans="1:30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 spans="1:30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 spans="1:30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 spans="1:30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 spans="1:30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 spans="1:30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 spans="1:30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 spans="1:30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 spans="1:30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 spans="1:30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 spans="1:30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 spans="1:30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 spans="1:30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 spans="1:30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 spans="1:30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 spans="1:30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 spans="1:30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 spans="1:30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 spans="1:30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 spans="1:30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 spans="1:30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 spans="1:30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 spans="1:30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 spans="1:30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 spans="1:30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 spans="1:30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 spans="1:30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 spans="1:30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 spans="1:30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 spans="1:30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 spans="1:30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 spans="1:30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 spans="1:30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 spans="1:30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 spans="1:30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 spans="1:30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 spans="1:30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 spans="1:30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 spans="1:30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 spans="1:30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 spans="1:30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 spans="1:30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 spans="1:30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 spans="1:30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 spans="1:30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 spans="1:30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 spans="1:30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 spans="1:30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 spans="1:30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 spans="1:30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 spans="1:30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 spans="1:30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 spans="1:30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 spans="1:30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 spans="1:30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 spans="1:30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 spans="1:30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 spans="1:30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 spans="1:30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 spans="1:30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 spans="1:30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 spans="1:30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 spans="1:30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 spans="1:30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 spans="1:30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 spans="1:30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 spans="1:30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 spans="1:30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 spans="1:30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 spans="1:30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 spans="1:30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 spans="1:30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pans="1:30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 spans="1:30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 spans="1:30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 spans="1:30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 spans="1:30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 spans="1:30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 spans="1:30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 spans="1:30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 spans="1:30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 spans="1:30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 spans="1:30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 spans="1:30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 spans="1:30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 spans="1:30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 spans="1:30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 spans="1:30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 spans="1:30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 spans="1:30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 spans="1:30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 spans="1:30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 spans="1:30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 spans="1:30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 spans="1:30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 spans="1:30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 spans="1:30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 spans="1:30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 spans="1:30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 spans="1:30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 spans="1:30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 spans="1:30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 spans="1:30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 spans="1:30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 spans="1:30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 spans="1:30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 spans="1:30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 spans="1:30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 spans="1:30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 spans="1:30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 spans="1:30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 spans="1:30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 spans="1:30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 spans="1:30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 spans="1:30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 spans="1:30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 spans="1:30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 spans="1:30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 spans="1:30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 spans="1:30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 spans="1:30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 spans="1:30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 spans="1:30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 spans="1:30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 spans="1:30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 spans="1:30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 spans="1:30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 spans="1:30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 spans="1:30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 spans="1:30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 spans="1:30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 spans="1:30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 spans="1:30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 spans="1:30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 spans="1:30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 spans="1:30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 spans="1:30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 spans="1:30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 spans="1:30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 spans="1:30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 spans="1:30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 spans="1:30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 spans="1:30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 spans="1:30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 spans="1:30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 spans="1:30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 spans="1:30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 spans="1:30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 spans="1:30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 spans="1:30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 spans="1:30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 spans="1:30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 spans="1:30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 spans="1:30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 spans="1:30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 spans="1:30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 spans="1:30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 spans="1:30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 spans="1:30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 spans="1:30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 spans="1:30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 spans="1:30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 spans="1:30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 spans="1:30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 spans="1:30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 spans="1:30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 spans="1:30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 spans="1:30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 spans="1:30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 spans="1:30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 spans="1:30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 spans="1:30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 spans="1:30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 spans="1:30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 spans="1:30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 spans="1:30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 spans="1:30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 spans="1:30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 spans="1:30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 spans="1:30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 spans="1:30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 spans="1:30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 spans="1:30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 spans="1:30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 spans="1:30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 spans="1:30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 spans="1:30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 spans="1:30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 spans="1:30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 spans="1:30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 spans="1:30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 spans="1:30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 spans="1:30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 spans="1:30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 spans="1:30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 spans="1:30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 spans="1:30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 spans="1:30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 spans="1:30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 spans="1:30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 spans="1:30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 spans="1:30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 spans="1:30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 spans="1:30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 spans="1:30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 spans="1:30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 spans="1:30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 spans="1:30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 spans="1:30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 spans="1:30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 spans="1:30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 spans="1:30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 spans="1:30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 spans="1:30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 spans="1:30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 spans="1:30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 spans="1:30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 spans="1:30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 spans="1:30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 spans="1:30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 spans="1:30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 spans="1:30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 spans="1:30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 spans="1:30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 spans="1:30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 spans="1:30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 spans="1:30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 spans="1:30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 spans="1:30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 spans="1:30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 spans="1:30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 spans="1:30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 spans="1:30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 spans="1:30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 spans="1:30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 spans="1:30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 spans="1:30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 spans="1:30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 spans="1:30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 spans="1:30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 spans="1:30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 spans="1:30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 spans="1:30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 spans="1:30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 spans="1:30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 spans="1:30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 spans="1:30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 spans="1:30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 spans="1:30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 spans="1:30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 spans="1:30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 spans="1:30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 spans="1:30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 spans="1:30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 spans="1:30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 spans="1:30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 spans="1:30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 spans="1:30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 spans="1:30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 spans="1:30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 spans="1:30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 spans="1:30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 spans="1:30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 spans="1:30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 spans="1:30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 spans="1:30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 spans="1:30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 spans="1:30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 spans="1:30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 spans="1:30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 spans="1:30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 spans="1:30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 spans="1:30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 spans="1:30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 spans="1:30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 spans="1:30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 spans="1:30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 spans="1:30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 spans="1:30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 spans="1:30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 spans="1:30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 spans="1:30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 spans="1:30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 spans="1:30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 spans="1:30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 spans="1:30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 spans="1:30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 spans="1:30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 spans="1:30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 spans="1:30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 spans="1:30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 spans="1:30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 spans="1:30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 spans="1:30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 spans="1:30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 spans="1:30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 spans="1:30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 spans="1:30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 spans="1:30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 spans="1:30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 spans="1:30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 spans="1:30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 spans="1:30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 spans="1:30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 spans="1:30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 spans="1:30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"/>
    </sheetView>
  </sheetViews>
  <sheetFormatPr defaultRowHeight="15" x14ac:dyDescent="0.25"/>
  <cols>
    <col min="1" max="9" width="6" style="3" bestFit="1" customWidth="1"/>
    <col min="10" max="15" width="6.28515625" style="3" bestFit="1" customWidth="1"/>
    <col min="16" max="24" width="6" style="3" bestFit="1" customWidth="1"/>
    <col min="25" max="30" width="6.42578125" style="3" bestFit="1" customWidth="1"/>
    <col min="31" max="16384" width="9.140625" style="1"/>
  </cols>
  <sheetData>
    <row r="1" spans="1:30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</row>
    <row r="2" spans="1:30" x14ac:dyDescent="0.25">
      <c r="A2" s="3" t="str">
        <f>IFERROR(HLOOKUP("teff",players!$O:$O,pos!A2+1),"")</f>
        <v/>
      </c>
      <c r="B2" s="3" t="str">
        <f>IFERROR(HLOOKUP("teff",players!$O:$O,pos!B2+1),"")</f>
        <v/>
      </c>
      <c r="C2" s="3" t="str">
        <f>IFERROR(HLOOKUP("teff",players!$O:$O,pos!C2+1),"")</f>
        <v/>
      </c>
      <c r="D2" s="3" t="str">
        <f>IFERROR(HLOOKUP("teff",players!$O:$O,pos!D2+1),"")</f>
        <v/>
      </c>
      <c r="E2" s="3" t="str">
        <f>IFERROR(HLOOKUP("teff",players!$O:$O,pos!E2+1),"")</f>
        <v/>
      </c>
      <c r="F2" s="3" t="str">
        <f>IFERROR(HLOOKUP("teff",players!$O:$O,pos!F2+1),"")</f>
        <v/>
      </c>
      <c r="G2" s="3" t="str">
        <f>IFERROR(HLOOKUP("teff",players!$O:$O,pos!G2+1),"")</f>
        <v/>
      </c>
      <c r="H2" s="3" t="str">
        <f>IFERROR(HLOOKUP("teff",players!$O:$O,pos!H2+1),"")</f>
        <v/>
      </c>
      <c r="I2" s="3" t="str">
        <f>IFERROR(HLOOKUP("teff",players!$O:$O,pos!I2+1),"")</f>
        <v/>
      </c>
      <c r="J2" s="3" t="str">
        <f>IFERROR(HLOOKUP("teff",players!$O:$O,pos!J2+1),"")</f>
        <v/>
      </c>
      <c r="K2" s="3" t="str">
        <f>IFERROR(HLOOKUP("teff",players!$O:$O,pos!K2+1),"")</f>
        <v/>
      </c>
      <c r="L2" s="3" t="str">
        <f>IFERROR(HLOOKUP("teff",players!$O:$O,pos!L2+1),"")</f>
        <v/>
      </c>
      <c r="M2" s="3" t="str">
        <f>IFERROR(HLOOKUP("teff",players!$O:$O,pos!M2+1),"")</f>
        <v/>
      </c>
      <c r="N2" s="3" t="str">
        <f>IFERROR(HLOOKUP("teff",players!$O:$O,pos!N2+1),"")</f>
        <v/>
      </c>
      <c r="O2" s="3" t="str">
        <f>IFERROR(HLOOKUP("teff",players!$O:$O,pos!O2+1),"")</f>
        <v/>
      </c>
      <c r="P2" s="3" t="str">
        <f>IFERROR(HLOOKUP("teff",players!$O:$O,pos!P2+1),"")</f>
        <v/>
      </c>
      <c r="Q2" s="3" t="str">
        <f>IFERROR(HLOOKUP("teff",players!$O:$O,pos!Q2+1),"")</f>
        <v/>
      </c>
      <c r="R2" s="3" t="str">
        <f>IFERROR(HLOOKUP("teff",players!$O:$O,pos!R2+1),"")</f>
        <v/>
      </c>
      <c r="S2" s="3" t="str">
        <f>IFERROR(HLOOKUP("teff",players!$O:$O,pos!S2+1),"")</f>
        <v/>
      </c>
      <c r="T2" s="3" t="str">
        <f>IFERROR(HLOOKUP("teff",players!$O:$O,pos!T2+1),"")</f>
        <v/>
      </c>
      <c r="U2" s="3" t="str">
        <f>IFERROR(HLOOKUP("teff",players!$O:$O,pos!U2+1),"")</f>
        <v/>
      </c>
      <c r="V2" s="3" t="str">
        <f>IFERROR(HLOOKUP("teff",players!$O:$O,pos!V2+1),"")</f>
        <v/>
      </c>
      <c r="W2" s="3" t="str">
        <f>IFERROR(HLOOKUP("teff",players!$O:$O,pos!W2+1),"")</f>
        <v/>
      </c>
      <c r="X2" s="3" t="str">
        <f>IFERROR(HLOOKUP("teff",players!$O:$O,pos!X2+1),"")</f>
        <v/>
      </c>
      <c r="Y2" s="3" t="str">
        <f>IFERROR(HLOOKUP("teff",players!$O:$O,pos!Y2+1),"")</f>
        <v/>
      </c>
      <c r="Z2" s="3" t="str">
        <f>IFERROR(HLOOKUP("teff",players!$O:$O,pos!Z2+1),"")</f>
        <v/>
      </c>
      <c r="AA2" s="3" t="str">
        <f>IFERROR(HLOOKUP("teff",players!$O:$O,pos!AA2+1),"")</f>
        <v/>
      </c>
      <c r="AB2" s="3" t="str">
        <f>IFERROR(HLOOKUP("teff",players!$O:$O,pos!AB2+1),"")</f>
        <v/>
      </c>
      <c r="AC2" s="3" t="str">
        <f>IFERROR(HLOOKUP("teff",players!$O:$O,pos!AC2+1),"")</f>
        <v/>
      </c>
      <c r="AD2" s="3" t="str">
        <f>IFERROR(HLOOKUP("teff",players!$O:$O,pos!AD2+1),"")</f>
        <v/>
      </c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players</vt:lpstr>
      <vt:lpstr>results</vt:lpstr>
      <vt:lpstr>pos</vt:lpstr>
      <vt:lpstr>Ba</vt:lpstr>
      <vt:lpstr>Wa</vt:lpstr>
      <vt:lpstr>Ra</vt:lpstr>
      <vt:lpstr>lvl</vt:lpstr>
      <vt:lpstr>avglvl</vt:lpstr>
      <vt:lpstr>Tmin</vt:lpstr>
      <vt:lpstr>Tmax</vt:lpstr>
      <vt:lpstr>T</vt:lpstr>
      <vt:lpstr>Bt</vt:lpstr>
      <vt:lpstr>Wt</vt:lpstr>
      <vt:lpstr>Rt</vt:lpstr>
      <vt:lpstr>AvgW</vt:lpstr>
      <vt:lpstr>wn</vt:lpstr>
      <vt:lpstr>xwn</vt:lpstr>
      <vt:lpstr>teff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Щедрівий Максим Валентинович</dc:creator>
  <cp:lastModifiedBy>m.schedriviy</cp:lastModifiedBy>
  <dcterms:created xsi:type="dcterms:W3CDTF">2013-02-04T13:26:03Z</dcterms:created>
  <dcterms:modified xsi:type="dcterms:W3CDTF">2013-02-25T11:30:25Z</dcterms:modified>
</cp:coreProperties>
</file>