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svo_igt_sdu_dk/Documents/PhD/GEM sharing Nanno/Chapter 3 GEM construction/Submission/"/>
    </mc:Choice>
  </mc:AlternateContent>
  <xr:revisionPtr revIDLastSave="98" documentId="13_ncr:1_{8BD581CE-A6A3-4509-8060-5A812F327014}" xr6:coauthVersionLast="47" xr6:coauthVersionMax="47" xr10:uidLastSave="{0226EEB5-C492-47FF-A16D-E8E40D7778B1}"/>
  <bookViews>
    <workbookView xWindow="-23148" yWindow="-108" windowWidth="23256" windowHeight="12456" tabRatio="963" activeTab="4" xr2:uid="{916756AB-0CED-4AFC-9DB6-51C9A363F302}"/>
  </bookViews>
  <sheets>
    <sheet name="Readme" sheetId="1" r:id="rId1"/>
    <sheet name="5A. Total carbohydrates" sheetId="2" r:id="rId2"/>
    <sheet name="5B. Total protein" sheetId="3" r:id="rId3"/>
    <sheet name="5C. Total pigments" sheetId="7" r:id="rId4"/>
    <sheet name="5D. Total lipids" sheetId="8" r:id="rId5"/>
    <sheet name="5E. Total nucleotides" sheetId="9" r:id="rId6"/>
    <sheet name="5F. Overall Biomass composition" sheetId="4" r:id="rId7"/>
    <sheet name="5G. Carbohydrate composition" sheetId="5" r:id="rId8"/>
    <sheet name="5H. Protein composition" sheetId="6" r:id="rId9"/>
  </sheets>
  <definedNames>
    <definedName name="_xlnm._FilterDatabase" localSheetId="1" hidden="1">'5A. Total carbohydrates'!$B$3:$F$13</definedName>
    <definedName name="_xlnm._FilterDatabase" localSheetId="2" hidden="1">'5B. Total protein'!$A$3:$F$16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9" l="1"/>
  <c r="E21" i="9" s="1"/>
  <c r="D20" i="9"/>
  <c r="E20" i="9" s="1"/>
  <c r="D19" i="9"/>
  <c r="E19" i="9" s="1"/>
  <c r="D18" i="9"/>
  <c r="E18" i="9" s="1"/>
  <c r="G19" i="9" l="1"/>
  <c r="D27" i="9" s="1"/>
  <c r="F19" i="9"/>
  <c r="I19" i="9"/>
  <c r="F27" i="9" s="1"/>
  <c r="G18" i="9"/>
  <c r="F18" i="9"/>
  <c r="I18" i="9"/>
  <c r="I20" i="9"/>
  <c r="F28" i="9" s="1"/>
  <c r="G20" i="9"/>
  <c r="D28" i="9" s="1"/>
  <c r="F20" i="9"/>
  <c r="I21" i="9"/>
  <c r="F29" i="9" s="1"/>
  <c r="F21" i="9"/>
  <c r="G21" i="9"/>
  <c r="D29" i="9" s="1"/>
  <c r="J21" i="9" l="1"/>
  <c r="G29" i="9" s="1"/>
  <c r="H21" i="9"/>
  <c r="E29" i="9" s="1"/>
  <c r="H20" i="9"/>
  <c r="E28" i="9" s="1"/>
  <c r="J20" i="9"/>
  <c r="G28" i="9" s="1"/>
  <c r="F26" i="9"/>
  <c r="I22" i="9"/>
  <c r="J18" i="9"/>
  <c r="H18" i="9"/>
  <c r="D26" i="9"/>
  <c r="G22" i="9"/>
  <c r="H19" i="9"/>
  <c r="E27" i="9" s="1"/>
  <c r="J19" i="9"/>
  <c r="G27" i="9" s="1"/>
  <c r="H22" i="9" l="1"/>
  <c r="E26" i="9"/>
  <c r="E30" i="9" s="1"/>
  <c r="F30" i="9"/>
  <c r="G26" i="9"/>
  <c r="G30" i="9" s="1"/>
  <c r="J22" i="9"/>
  <c r="D30" i="9"/>
  <c r="F13" i="5" l="1"/>
  <c r="D13" i="5"/>
  <c r="G16" i="3" l="1"/>
  <c r="G15" i="3"/>
  <c r="G14" i="3"/>
  <c r="G13" i="3"/>
  <c r="G12" i="3"/>
  <c r="G11" i="3"/>
  <c r="G10" i="3"/>
  <c r="G9" i="3"/>
  <c r="G8" i="3"/>
  <c r="G7" i="3"/>
  <c r="G6" i="3"/>
  <c r="G5" i="3"/>
  <c r="G4" i="3"/>
</calcChain>
</file>

<file path=xl/sharedStrings.xml><?xml version="1.0" encoding="utf-8"?>
<sst xmlns="http://schemas.openxmlformats.org/spreadsheetml/2006/main" count="549" uniqueCount="341">
  <si>
    <t>Total carbohydrate</t>
  </si>
  <si>
    <t>Total protein</t>
  </si>
  <si>
    <t>B12</t>
  </si>
  <si>
    <t>B19</t>
  </si>
  <si>
    <t>B14</t>
  </si>
  <si>
    <t>B15</t>
  </si>
  <si>
    <t>B13</t>
  </si>
  <si>
    <t>B17</t>
  </si>
  <si>
    <t>B11</t>
  </si>
  <si>
    <t>B16</t>
  </si>
  <si>
    <t>B18</t>
  </si>
  <si>
    <t>B20</t>
  </si>
  <si>
    <r>
      <t>q</t>
    </r>
    <r>
      <rPr>
        <vertAlign val="subscript"/>
        <sz val="11"/>
        <color theme="1"/>
        <rFont val="Calibri"/>
        <family val="2"/>
        <scheme val="minor"/>
      </rPr>
      <t>I,0</t>
    </r>
  </si>
  <si>
    <r>
      <t>µmol</t>
    </r>
    <r>
      <rPr>
        <vertAlign val="subscript"/>
        <sz val="11"/>
        <color theme="1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>.m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.s</t>
    </r>
    <r>
      <rPr>
        <vertAlign val="superscript"/>
        <sz val="11"/>
        <color theme="1"/>
        <rFont val="Calibri"/>
        <family val="2"/>
        <scheme val="minor"/>
      </rPr>
      <t>-1</t>
    </r>
  </si>
  <si>
    <t>Carbohydrate content</t>
  </si>
  <si>
    <r>
      <t>g.gDW</t>
    </r>
    <r>
      <rPr>
        <vertAlign val="superscript"/>
        <sz val="11"/>
        <color theme="1"/>
        <rFont val="Calibri"/>
        <family val="2"/>
        <scheme val="minor"/>
      </rPr>
      <t>-1</t>
    </r>
  </si>
  <si>
    <t>stdev.</t>
  </si>
  <si>
    <r>
      <t>q</t>
    </r>
    <r>
      <rPr>
        <vertAlign val="subscript"/>
        <sz val="11"/>
        <color theme="1"/>
        <rFont val="Calibri"/>
        <family val="2"/>
        <scheme val="minor"/>
      </rPr>
      <t>I,av</t>
    </r>
  </si>
  <si>
    <r>
      <t>mmol</t>
    </r>
    <r>
      <rPr>
        <vertAlign val="subscript"/>
        <sz val="11"/>
        <color theme="1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>.gDW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.h</t>
    </r>
    <r>
      <rPr>
        <vertAlign val="superscript"/>
        <sz val="11"/>
        <color theme="1"/>
        <rFont val="Calibri"/>
        <family val="2"/>
        <scheme val="minor"/>
      </rPr>
      <t>-1</t>
    </r>
  </si>
  <si>
    <t>B25</t>
  </si>
  <si>
    <t>B30</t>
  </si>
  <si>
    <t>B31</t>
  </si>
  <si>
    <t>Dr</t>
  </si>
  <si>
    <t>h-1</t>
  </si>
  <si>
    <t>Protein</t>
  </si>
  <si>
    <t>Carbohydrate</t>
  </si>
  <si>
    <t>Protein content</t>
  </si>
  <si>
    <t>Polar lipid</t>
  </si>
  <si>
    <t>Neutral lipid</t>
  </si>
  <si>
    <t>Description</t>
  </si>
  <si>
    <t>Total carbohydrate content in cyclostats</t>
  </si>
  <si>
    <t>Total protein content in cyclostats</t>
  </si>
  <si>
    <t>Overall biomass</t>
  </si>
  <si>
    <t>Overall biomass composition</t>
  </si>
  <si>
    <t>Carbohydrate composition</t>
  </si>
  <si>
    <t>Protein composition</t>
  </si>
  <si>
    <t>D-Galactose</t>
  </si>
  <si>
    <t>Fucose</t>
  </si>
  <si>
    <t>D-Mannose</t>
  </si>
  <si>
    <t>Total</t>
  </si>
  <si>
    <t>g/mol</t>
  </si>
  <si>
    <t>mmol/gDW</t>
  </si>
  <si>
    <t>Source</t>
  </si>
  <si>
    <t>Molar weight</t>
  </si>
  <si>
    <t>Mannitol</t>
  </si>
  <si>
    <t>Glucose</t>
  </si>
  <si>
    <t>Rhamnose</t>
  </si>
  <si>
    <t>Ribose</t>
  </si>
  <si>
    <t>mnl_c</t>
  </si>
  <si>
    <t>glc__D_c</t>
  </si>
  <si>
    <t>gal__l_c</t>
  </si>
  <si>
    <t>fuc__l_c</t>
  </si>
  <si>
    <t>man_c</t>
  </si>
  <si>
    <t>C02199</t>
  </si>
  <si>
    <t>rib__D_c</t>
  </si>
  <si>
    <t>Metabolite</t>
  </si>
  <si>
    <t>ID</t>
  </si>
  <si>
    <t>%g/gDW</t>
  </si>
  <si>
    <t>ala__l_c</t>
  </si>
  <si>
    <t>arg__l_c</t>
  </si>
  <si>
    <t>asn__l_c</t>
  </si>
  <si>
    <t>asp__l_c</t>
  </si>
  <si>
    <t>cys__l_c</t>
  </si>
  <si>
    <t>gln__l_c</t>
  </si>
  <si>
    <t>glu__l_c</t>
  </si>
  <si>
    <t>gly_c</t>
  </si>
  <si>
    <t>his__l_c</t>
  </si>
  <si>
    <t>ile__l_c</t>
  </si>
  <si>
    <t>leu__l_c</t>
  </si>
  <si>
    <t>lys__l_c</t>
  </si>
  <si>
    <t>met__l_c</t>
  </si>
  <si>
    <t>phe__l_c</t>
  </si>
  <si>
    <t>pro__l_c</t>
  </si>
  <si>
    <t>ser__l_c</t>
  </si>
  <si>
    <t>thr__l_c</t>
  </si>
  <si>
    <t>trp__l_c</t>
  </si>
  <si>
    <t>tyr__l_c</t>
  </si>
  <si>
    <t>val__l_c</t>
  </si>
  <si>
    <t>Liang et al., 2020,  High CO2</t>
  </si>
  <si>
    <t>Alanine</t>
  </si>
  <si>
    <t>Arginine</t>
  </si>
  <si>
    <t>Asparagine</t>
  </si>
  <si>
    <t>Aspartic acid</t>
  </si>
  <si>
    <t>Cysteine</t>
  </si>
  <si>
    <t>Glutamine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</si>
  <si>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</si>
  <si>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</si>
  <si>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</si>
  <si>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</si>
  <si>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</si>
  <si>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</si>
  <si>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</si>
  <si>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</si>
  <si>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</si>
  <si>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</si>
  <si>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</si>
  <si>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</si>
  <si>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Valine</t>
  </si>
  <si>
    <t>n.d.</t>
  </si>
  <si>
    <t>Source *</t>
  </si>
  <si>
    <t>Xiao et al., 2013, High nitrogen</t>
  </si>
  <si>
    <r>
      <rPr>
        <b/>
        <sz val="11"/>
        <color rgb="FF000000"/>
        <rFont val="Calibri"/>
        <family val="2"/>
      </rPr>
      <t xml:space="preserve">Table S3. </t>
    </r>
    <r>
      <rPr>
        <sz val="11"/>
        <color rgb="FF000000"/>
        <rFont val="Calibri"/>
        <family val="2"/>
      </rPr>
      <t>Contents (in mg.gDW-1) of Chlorophyll a (Chl a), Violaxanthin, Vaucheraxanthin, Antheraxanthin, Zeaxanthin , Cantaxanthin, β-carotene, Astaxanthin, total carotenoids (Car) and Chl a to Car ratio. Data is represented as mean ± standard deviation of 3 replicates. nd stands for not detected signal.</t>
    </r>
  </si>
  <si>
    <t>Incident light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</si>
  <si>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av</t>
    </r>
  </si>
  <si>
    <t>Chlorophyll a</t>
  </si>
  <si>
    <t>Violaxanthin</t>
  </si>
  <si>
    <t>Vaucheriaxanthin - Ester</t>
  </si>
  <si>
    <t>Antheraxanthin</t>
  </si>
  <si>
    <t>Zeaxanthin</t>
  </si>
  <si>
    <t>Cantaxanthin</t>
  </si>
  <si>
    <t>Beta-carotene</t>
  </si>
  <si>
    <t>Astaxanthin</t>
  </si>
  <si>
    <t>Lutein</t>
  </si>
  <si>
    <t>Total carotenoids</t>
  </si>
  <si>
    <t>Car/Chl a</t>
  </si>
  <si>
    <t>μmol.m-2.s-1</t>
  </si>
  <si>
    <t>mg.gDW-1</t>
  </si>
  <si>
    <t>17.14 ± 0.20</t>
  </si>
  <si>
    <t>4.18 ± 0.12</t>
  </si>
  <si>
    <t>12.58 ± 2.69</t>
  </si>
  <si>
    <t>0.75 ± 0.02</t>
  </si>
  <si>
    <t>0.11 ± 0.02</t>
  </si>
  <si>
    <t>0.07 ± 0.00</t>
  </si>
  <si>
    <t>0.15 ± 0.02</t>
  </si>
  <si>
    <t>0.09 ± 0.00</t>
  </si>
  <si>
    <t>0.03 ± 0.01</t>
  </si>
  <si>
    <t>17.96 ± 2.88</t>
  </si>
  <si>
    <t>24.52 ± 0.93</t>
  </si>
  <si>
    <t>5.90 ± 0.32</t>
  </si>
  <si>
    <t>16.25 ± 1.26</t>
  </si>
  <si>
    <t>0.97 ± 0.03</t>
  </si>
  <si>
    <t>0.21 ± 0.01</t>
  </si>
  <si>
    <t>0.06 ± 0.04</t>
  </si>
  <si>
    <t>0.06 ± 0.02</t>
  </si>
  <si>
    <t>23.61 ± 1.69</t>
  </si>
  <si>
    <t>26.74 ± 0.26</t>
  </si>
  <si>
    <t>6.52 ± 0.10</t>
  </si>
  <si>
    <t>16.14 ± 0.69</t>
  </si>
  <si>
    <t>1.08 ± 0.02</t>
  </si>
  <si>
    <t>0.08 ± 0.00</t>
  </si>
  <si>
    <t>0.06 ± 0.00</t>
  </si>
  <si>
    <t>0.06 ± 0.01</t>
  </si>
  <si>
    <t>24.23 ± 0.83</t>
  </si>
  <si>
    <t>29.81 ± 2.03</t>
  </si>
  <si>
    <t>7.09 ± 0.27</t>
  </si>
  <si>
    <t>15.89 ± 2.66</t>
  </si>
  <si>
    <t>1.15 ± 0.06</t>
  </si>
  <si>
    <t>0.20 ± 0.02</t>
  </si>
  <si>
    <t>0.04 ± 0.02</t>
  </si>
  <si>
    <t>0.09 ± 0.03</t>
  </si>
  <si>
    <t>24.61 ± 3.06</t>
  </si>
  <si>
    <t>26.50 ± 0.31</t>
  </si>
  <si>
    <t>7.71 ± 0.13</t>
  </si>
  <si>
    <t>12.30 ± 0.46</t>
  </si>
  <si>
    <t>1.55 ± 0.74</t>
  </si>
  <si>
    <t>0.21 ± 0.02</t>
  </si>
  <si>
    <t>0.30 ± 0.02</t>
  </si>
  <si>
    <t>0.08 ± 0.04</t>
  </si>
  <si>
    <t>0.21 ± 0.12</t>
  </si>
  <si>
    <t>22.42 ± 1.54</t>
  </si>
  <si>
    <t>10.32 ± 0.03</t>
  </si>
  <si>
    <t>4.12 ± 0.02</t>
  </si>
  <si>
    <t>2.34 ± 0.10</t>
  </si>
  <si>
    <t>2.19 ± 0.03</t>
  </si>
  <si>
    <t>0.03 ± 0.02</t>
  </si>
  <si>
    <t>nd</t>
  </si>
  <si>
    <t>8.68 ± 0.1</t>
  </si>
  <si>
    <t>9.77 ± 0.36</t>
  </si>
  <si>
    <t>3.55 ± 0.17</t>
  </si>
  <si>
    <t>5.39 ± 0.12</t>
  </si>
  <si>
    <t>1.03 ± 0.08</t>
  </si>
  <si>
    <t>0.18 ± 0.01</t>
  </si>
  <si>
    <t>0.09 ± 0.01</t>
  </si>
  <si>
    <t>0.12 ± 0.02</t>
  </si>
  <si>
    <t>0.15 ± 0.01</t>
  </si>
  <si>
    <t>0.1 ± 0.02</t>
  </si>
  <si>
    <t>10.62 ± 0.45</t>
  </si>
  <si>
    <t>16.26 ± 0.32</t>
  </si>
  <si>
    <t>5.59 ± 0.15</t>
  </si>
  <si>
    <t>4.43 ± 0.18</t>
  </si>
  <si>
    <t>3.41 ± 0.10</t>
  </si>
  <si>
    <t>0.05 ± 0.00</t>
  </si>
  <si>
    <t>13.49 ± 0.26</t>
  </si>
  <si>
    <t>20.10 ± 0.63</t>
  </si>
  <si>
    <t>6.37 ± 0.21</t>
  </si>
  <si>
    <t>5.27 ± 0.09</t>
  </si>
  <si>
    <t>3.92 ± 0.35</t>
  </si>
  <si>
    <t>15.60 ± 0.42</t>
  </si>
  <si>
    <t>26.87 ±0.48</t>
  </si>
  <si>
    <t>7.98 ± 0.08</t>
  </si>
  <si>
    <t>6.62 ± 0.21</t>
  </si>
  <si>
    <t>4.80 ± 0.03</t>
  </si>
  <si>
    <t>0.07 ± 0.04</t>
  </si>
  <si>
    <t>19.47 ± 0.23</t>
  </si>
  <si>
    <t>3.26 ± 0.08</t>
  </si>
  <si>
    <t>1.85 ± 0.02</t>
  </si>
  <si>
    <t>3.37 ± 0.12</t>
  </si>
  <si>
    <t>0.94 ± 0.01</t>
  </si>
  <si>
    <t>0.38 ± 0.01</t>
  </si>
  <si>
    <t>0.10 ± 0.00</t>
  </si>
  <si>
    <t>0.16 ± 0.01</t>
  </si>
  <si>
    <t>0.2 ± 0.02</t>
  </si>
  <si>
    <t>7.05 ± 0.22</t>
  </si>
  <si>
    <t>11.69 ± 0.39</t>
  </si>
  <si>
    <t>4.52 ± 0.05</t>
  </si>
  <si>
    <t>5.88 ± 0.10</t>
  </si>
  <si>
    <t>1.24 ± 0.06</t>
  </si>
  <si>
    <t>0.20 ± 0.01</t>
  </si>
  <si>
    <t>0.10 ± 0.01</t>
  </si>
  <si>
    <t>0.10 ± 0.06</t>
  </si>
  <si>
    <t>0.19 ± 0.00</t>
  </si>
  <si>
    <t>0.13 ± 0.01</t>
  </si>
  <si>
    <t>12.36 ± 0.3</t>
  </si>
  <si>
    <t>21.26 ± 0.43</t>
  </si>
  <si>
    <t>6.49 ± 0.16</t>
  </si>
  <si>
    <t>9.36 ± 0.18</t>
  </si>
  <si>
    <t>1.69 ± 0.02</t>
  </si>
  <si>
    <t>0.23 ± 0.01</t>
  </si>
  <si>
    <t>0.18 ± 0.11</t>
  </si>
  <si>
    <t>0.14 ± 0.00</t>
  </si>
  <si>
    <t>0.22 ± 0.02</t>
  </si>
  <si>
    <t>18.41 ± 0.5</t>
  </si>
  <si>
    <t>Carotenoid</t>
  </si>
  <si>
    <t>Carbohydrate content (source)</t>
  </si>
  <si>
    <t>Tryptophan*</t>
  </si>
  <si>
    <t>A</t>
  </si>
  <si>
    <t>B</t>
  </si>
  <si>
    <t>C</t>
  </si>
  <si>
    <t>D</t>
  </si>
  <si>
    <t>E</t>
  </si>
  <si>
    <t>F</t>
  </si>
  <si>
    <t>Sheet</t>
  </si>
  <si>
    <t>Total pigments</t>
  </si>
  <si>
    <t>Total pigments as measured in Chapter 2</t>
  </si>
  <si>
    <t>Total Lipids</t>
  </si>
  <si>
    <t>Total neutral and polar lipids as measured in Chapter 2</t>
  </si>
  <si>
    <t>G</t>
  </si>
  <si>
    <t>H</t>
  </si>
  <si>
    <t>Parameters</t>
  </si>
  <si>
    <t>Reference</t>
  </si>
  <si>
    <t>Genome size (Mbp)</t>
  </si>
  <si>
    <t>Gong et al. 2020</t>
  </si>
  <si>
    <t>GC content</t>
  </si>
  <si>
    <t>RNA:DNA ratio</t>
  </si>
  <si>
    <t>Rebolloso-Fuentes et al. 2001</t>
  </si>
  <si>
    <t>Total nucleic acids (g)</t>
  </si>
  <si>
    <t>Cell weight</t>
  </si>
  <si>
    <t>Reactor setting</t>
  </si>
  <si>
    <t>(cells/gDW)</t>
  </si>
  <si>
    <t>average</t>
  </si>
  <si>
    <t>LL, replicate 1</t>
  </si>
  <si>
    <t>LL, replicate 2</t>
  </si>
  <si>
    <t>HL, replicate 1</t>
  </si>
  <si>
    <t>HL, replicate 2</t>
  </si>
  <si>
    <t>LL</t>
  </si>
  <si>
    <t>HL</t>
  </si>
  <si>
    <t>Metabolite DNA</t>
  </si>
  <si>
    <t>MW (g/mol)</t>
  </si>
  <si>
    <t>bp/cell:</t>
  </si>
  <si>
    <t>mol/cell</t>
  </si>
  <si>
    <t>g/cell</t>
  </si>
  <si>
    <t>g/gDW</t>
  </si>
  <si>
    <t>Metabolite ID</t>
  </si>
  <si>
    <t>DAMP</t>
  </si>
  <si>
    <t>damp_c</t>
  </si>
  <si>
    <t>DCMP</t>
  </si>
  <si>
    <t>dcmp_c</t>
  </si>
  <si>
    <t>DGMP</t>
  </si>
  <si>
    <t>dgmp_c</t>
  </si>
  <si>
    <t>DTMP</t>
  </si>
  <si>
    <t>dtmp_c</t>
  </si>
  <si>
    <t>Metabolite RNA</t>
  </si>
  <si>
    <t>AMP</t>
  </si>
  <si>
    <t>amp_c</t>
  </si>
  <si>
    <t>CMP</t>
  </si>
  <si>
    <t>cmp_c</t>
  </si>
  <si>
    <t>GMP</t>
  </si>
  <si>
    <t>gmp_c</t>
  </si>
  <si>
    <t>UMP</t>
  </si>
  <si>
    <t>ump_c</t>
  </si>
  <si>
    <t>%mol/mol TFA (to 100%)</t>
  </si>
  <si>
    <t>MGDG</t>
  </si>
  <si>
    <t>DGDG</t>
  </si>
  <si>
    <t>SQDG</t>
  </si>
  <si>
    <t>PC</t>
  </si>
  <si>
    <t>Lyso-PC</t>
  </si>
  <si>
    <t>PG</t>
  </si>
  <si>
    <t>PI</t>
  </si>
  <si>
    <t>DGTS</t>
  </si>
  <si>
    <t>PE</t>
  </si>
  <si>
    <t>CM-PE</t>
  </si>
  <si>
    <t>TAG</t>
  </si>
  <si>
    <t>FFA</t>
  </si>
  <si>
    <t>DAG</t>
  </si>
  <si>
    <t>C8:0</t>
  </si>
  <si>
    <t>C10:0</t>
  </si>
  <si>
    <t>C12:0</t>
  </si>
  <si>
    <t>C13:0</t>
  </si>
  <si>
    <t>C14:0</t>
  </si>
  <si>
    <t>C14:1cis-9</t>
  </si>
  <si>
    <t>C15:0</t>
  </si>
  <si>
    <t>C16:0</t>
  </si>
  <si>
    <t>C16:1</t>
  </si>
  <si>
    <t>C16:2</t>
  </si>
  <si>
    <t>C16:3d7,10,13</t>
  </si>
  <si>
    <t>C16:3d6,9,12</t>
  </si>
  <si>
    <t>C18:0</t>
  </si>
  <si>
    <t>C18:1</t>
  </si>
  <si>
    <t>C18:2</t>
  </si>
  <si>
    <t>C18:3n3</t>
  </si>
  <si>
    <t>C18:3n6</t>
  </si>
  <si>
    <t>C20:0</t>
  </si>
  <si>
    <t>C20:1</t>
  </si>
  <si>
    <t>C20:2-n6</t>
  </si>
  <si>
    <t>C20:3-n3</t>
  </si>
  <si>
    <t>C20:4-n6</t>
  </si>
  <si>
    <t>C20:5-n3</t>
  </si>
  <si>
    <t>High light</t>
  </si>
  <si>
    <t>Low light</t>
  </si>
  <si>
    <t>Standard deviations (%mol/mol TFA)</t>
  </si>
  <si>
    <t>stdev LL</t>
  </si>
  <si>
    <t>stdev HL</t>
  </si>
  <si>
    <t>gNL/gDW</t>
  </si>
  <si>
    <t>gPL/gDW</t>
  </si>
  <si>
    <t>PL content</t>
  </si>
  <si>
    <t>NL content</t>
  </si>
  <si>
    <t>TFA content</t>
  </si>
  <si>
    <t>Molar weight TFA</t>
  </si>
  <si>
    <t>Total nucleotides</t>
  </si>
  <si>
    <t>Nucleotide estimation based on genome composition and DNA:RNA ratio</t>
  </si>
  <si>
    <t>Standard deviations</t>
  </si>
  <si>
    <t>Mean contents</t>
  </si>
  <si>
    <t>Dilution rate</t>
  </si>
  <si>
    <t>Light absorption rate</t>
  </si>
  <si>
    <t>Table S5E Calculations of DNA and RNA biomass contents</t>
  </si>
  <si>
    <t>Suplementary table S6F. Overall biomass compositions from cyclostat cultivations at varying dilution rates and incident light intensities.</t>
  </si>
  <si>
    <t>Table 5G. Carbohydrate composition, as detected by Jia et al. 2015 on Day4 of N+ conditions</t>
  </si>
  <si>
    <t>Table 5H. Protein composition, as detected in previous studies</t>
  </si>
  <si>
    <t>Overview Supplementary file S5</t>
  </si>
  <si>
    <t>Table S5D1. Total lipid contents of Low light and High light acclimated cyclostat cultures. TFA: Total fatty acids. PL: polar lipids. NL: neutral lipids.</t>
  </si>
  <si>
    <t>Table S5D2. Average molar total fatty acid (TFA) composition, distributed over the lipid classes. CM-PE is assumed to be a degradation product of 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</si>
</sst>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.00_-;\-* #,##0.00_-;_-* &quot;-&quot;??_-;_-@_-"/>
    <numFmt numFmtId="165" formatCode="0.0%"/>
    <numFmt numFmtId="166" formatCode="0.0"/>
    <numFmt numFmtId="167" formatCode="0.000"/>
    <numFmt numFmtId="168" formatCode="_-* #,##0.0000_-;\-* #,##0.0000_-;_-* &quot;-&quot;??_-;_-@_-"/>
    <numFmt numFmtId="169" formatCode="_-* #,##0.000_-;\-* #,##0.0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7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7" xfId="0" applyFont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0" fontId="0" fillId="0" borderId="13" xfId="0" applyBorder="1"/>
    <xf numFmtId="0" fontId="0" fillId="0" borderId="8" xfId="0" applyBorder="1"/>
    <xf numFmtId="0" fontId="0" fillId="0" borderId="10" xfId="0" applyBorder="1"/>
    <xf numFmtId="167" fontId="0" fillId="0" borderId="0" xfId="0" applyNumberFormat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5" fontId="0" fillId="0" borderId="0" xfId="1" applyNumberFormat="1" applyFont="1"/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2" fontId="0" fillId="0" borderId="3" xfId="0" applyNumberForma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5" fillId="0" borderId="0" xfId="0" applyFont="1"/>
    <xf numFmtId="0" fontId="5" fillId="0" borderId="16" xfId="0" applyFont="1" applyBorder="1"/>
    <xf numFmtId="0" fontId="0" fillId="0" borderId="16" xfId="0" applyBorder="1"/>
    <xf numFmtId="166" fontId="0" fillId="0" borderId="16" xfId="0" applyNumberFormat="1" applyBorder="1"/>
    <xf numFmtId="10" fontId="0" fillId="0" borderId="16" xfId="0" applyNumberFormat="1" applyBorder="1"/>
    <xf numFmtId="11" fontId="0" fillId="0" borderId="16" xfId="0" applyNumberFormat="1" applyBorder="1"/>
    <xf numFmtId="168" fontId="0" fillId="0" borderId="16" xfId="3" applyNumberFormat="1" applyFont="1" applyBorder="1"/>
    <xf numFmtId="10" fontId="0" fillId="0" borderId="16" xfId="1" applyNumberFormat="1" applyFont="1" applyBorder="1"/>
    <xf numFmtId="0" fontId="12" fillId="0" borderId="16" xfId="0" applyFont="1" applyBorder="1"/>
    <xf numFmtId="165" fontId="12" fillId="0" borderId="16" xfId="0" applyNumberFormat="1" applyFont="1" applyBorder="1"/>
    <xf numFmtId="168" fontId="12" fillId="0" borderId="16" xfId="3" applyNumberFormat="1" applyFont="1" applyBorder="1"/>
    <xf numFmtId="10" fontId="12" fillId="0" borderId="16" xfId="1" applyNumberFormat="1" applyFont="1" applyBorder="1"/>
    <xf numFmtId="0" fontId="5" fillId="0" borderId="9" xfId="0" applyFont="1" applyBorder="1"/>
    <xf numFmtId="169" fontId="0" fillId="0" borderId="16" xfId="0" applyNumberFormat="1" applyBorder="1"/>
    <xf numFmtId="10" fontId="0" fillId="0" borderId="0" xfId="1" applyNumberFormat="1" applyFont="1"/>
    <xf numFmtId="10" fontId="0" fillId="0" borderId="0" xfId="0" applyNumberFormat="1"/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7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5" xfId="0" applyBorder="1"/>
    <xf numFmtId="10" fontId="0" fillId="0" borderId="5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10" fontId="0" fillId="0" borderId="2" xfId="1" applyNumberFormat="1" applyFont="1" applyBorder="1"/>
    <xf numFmtId="10" fontId="0" fillId="0" borderId="6" xfId="1" applyNumberFormat="1" applyFont="1" applyBorder="1"/>
    <xf numFmtId="10" fontId="0" fillId="0" borderId="10" xfId="1" applyNumberFormat="1" applyFont="1" applyBorder="1"/>
    <xf numFmtId="10" fontId="0" fillId="0" borderId="13" xfId="1" applyNumberFormat="1" applyFont="1" applyBorder="1"/>
    <xf numFmtId="10" fontId="0" fillId="0" borderId="4" xfId="1" applyNumberFormat="1" applyFont="1" applyBorder="1"/>
    <xf numFmtId="10" fontId="0" fillId="0" borderId="9" xfId="1" applyNumberFormat="1" applyFont="1" applyBorder="1"/>
    <xf numFmtId="10" fontId="0" fillId="0" borderId="12" xfId="1" applyNumberFormat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5" fillId="0" borderId="0" xfId="0" applyFont="1" applyAlignment="1">
      <alignment horizontal="right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1">
    <dxf>
      <numFmt numFmtId="13" formatCode="0%"/>
    </dxf>
  </dxfs>
  <tableStyles count="1" defaultTableStyle="TableStyleMedium2" defaultPivotStyle="PivotStyleLight16">
    <tableStyle name="Invisible" pivot="0" table="0" count="0" xr9:uid="{E2DB4AA3-19D9-4647-B944-B183120C51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80CF-6A85-4D85-A2A4-9FB33AD5222C}">
  <dimension ref="B2:E11"/>
  <sheetViews>
    <sheetView workbookViewId="0">
      <selection activeCell="D24" sqref="D24"/>
    </sheetView>
  </sheetViews>
  <sheetFormatPr defaultRowHeight="14.5" x14ac:dyDescent="0.35"/>
  <cols>
    <col min="2" max="2" width="2.1796875" bestFit="1" customWidth="1"/>
    <col min="3" max="3" width="22.90625" bestFit="1" customWidth="1"/>
    <col min="4" max="4" width="38.36328125" customWidth="1"/>
    <col min="5" max="5" width="19.453125" customWidth="1"/>
  </cols>
  <sheetData>
    <row r="2" spans="2:5" x14ac:dyDescent="0.35">
      <c r="C2" t="s">
        <v>338</v>
      </c>
    </row>
    <row r="3" spans="2:5" x14ac:dyDescent="0.35">
      <c r="C3" s="45" t="s">
        <v>231</v>
      </c>
      <c r="D3" s="45" t="s">
        <v>29</v>
      </c>
    </row>
    <row r="4" spans="2:5" x14ac:dyDescent="0.35">
      <c r="B4" t="s">
        <v>225</v>
      </c>
      <c r="C4" t="s">
        <v>0</v>
      </c>
      <c r="D4" t="s">
        <v>30</v>
      </c>
      <c r="E4" s="1"/>
    </row>
    <row r="5" spans="2:5" x14ac:dyDescent="0.35">
      <c r="B5" t="s">
        <v>226</v>
      </c>
      <c r="C5" t="s">
        <v>1</v>
      </c>
      <c r="D5" t="s">
        <v>31</v>
      </c>
    </row>
    <row r="6" spans="2:5" x14ac:dyDescent="0.35">
      <c r="B6" t="s">
        <v>227</v>
      </c>
      <c r="C6" t="s">
        <v>232</v>
      </c>
      <c r="D6" t="s">
        <v>233</v>
      </c>
    </row>
    <row r="7" spans="2:5" x14ac:dyDescent="0.35">
      <c r="B7" t="s">
        <v>228</v>
      </c>
      <c r="C7" t="s">
        <v>234</v>
      </c>
      <c r="D7" t="s">
        <v>235</v>
      </c>
    </row>
    <row r="8" spans="2:5" x14ac:dyDescent="0.35">
      <c r="B8" t="s">
        <v>229</v>
      </c>
      <c r="C8" t="s">
        <v>328</v>
      </c>
      <c r="D8" t="s">
        <v>329</v>
      </c>
    </row>
    <row r="9" spans="2:5" x14ac:dyDescent="0.35">
      <c r="B9" t="s">
        <v>230</v>
      </c>
      <c r="C9" t="s">
        <v>32</v>
      </c>
      <c r="D9" t="s">
        <v>33</v>
      </c>
    </row>
    <row r="10" spans="2:5" x14ac:dyDescent="0.35">
      <c r="B10" t="s">
        <v>236</v>
      </c>
      <c r="C10" t="s">
        <v>34</v>
      </c>
      <c r="D10" t="s">
        <v>34</v>
      </c>
    </row>
    <row r="11" spans="2:5" x14ac:dyDescent="0.35">
      <c r="B11" t="s">
        <v>237</v>
      </c>
      <c r="C11" t="s">
        <v>35</v>
      </c>
      <c r="D1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A771-5E0D-4A01-AD68-B01FAD954647}">
  <dimension ref="A2:F20"/>
  <sheetViews>
    <sheetView workbookViewId="0">
      <selection activeCell="E30" sqref="E30"/>
    </sheetView>
  </sheetViews>
  <sheetFormatPr defaultRowHeight="14.5" x14ac:dyDescent="0.35"/>
  <cols>
    <col min="4" max="4" width="14.54296875" customWidth="1"/>
    <col min="5" max="5" width="19.08984375" bestFit="1" customWidth="1"/>
  </cols>
  <sheetData>
    <row r="2" spans="1:6" ht="16.5" x14ac:dyDescent="0.45">
      <c r="A2" s="7" t="s">
        <v>22</v>
      </c>
      <c r="B2" s="2" t="s">
        <v>12</v>
      </c>
      <c r="C2" s="2"/>
      <c r="D2" s="2" t="s">
        <v>17</v>
      </c>
      <c r="E2" s="2" t="s">
        <v>14</v>
      </c>
      <c r="F2" s="2" t="s">
        <v>16</v>
      </c>
    </row>
    <row r="3" spans="1:6" ht="18" thickBot="1" x14ac:dyDescent="0.5">
      <c r="A3" s="8" t="s">
        <v>23</v>
      </c>
      <c r="B3" s="2" t="s">
        <v>13</v>
      </c>
      <c r="C3" s="2"/>
      <c r="D3" s="2" t="s">
        <v>18</v>
      </c>
      <c r="E3" s="2" t="s">
        <v>15</v>
      </c>
      <c r="F3" s="2" t="s">
        <v>15</v>
      </c>
    </row>
    <row r="4" spans="1:6" x14ac:dyDescent="0.35">
      <c r="A4" s="9">
        <v>1.2083333333333333E-2</v>
      </c>
      <c r="B4" s="2">
        <v>200</v>
      </c>
      <c r="C4" s="3" t="s">
        <v>2</v>
      </c>
      <c r="D4" s="28">
        <v>20.792108642160397</v>
      </c>
      <c r="E4" s="5">
        <v>0.14411931535478051</v>
      </c>
      <c r="F4" s="5">
        <v>9.9647407999388857E-3</v>
      </c>
    </row>
    <row r="5" spans="1:6" x14ac:dyDescent="0.35">
      <c r="A5" s="9">
        <v>1.2624999999999999E-2</v>
      </c>
      <c r="B5" s="2">
        <v>200</v>
      </c>
      <c r="C5" s="3" t="s">
        <v>3</v>
      </c>
      <c r="D5" s="28">
        <v>24.465975953252528</v>
      </c>
      <c r="E5" s="5">
        <v>0.1260518106383052</v>
      </c>
      <c r="F5" s="5">
        <v>2.0651241676178655E-2</v>
      </c>
    </row>
    <row r="6" spans="1:6" x14ac:dyDescent="0.35">
      <c r="A6" s="9">
        <v>1.8541666666666668E-2</v>
      </c>
      <c r="B6" s="2">
        <v>200</v>
      </c>
      <c r="C6" s="3" t="s">
        <v>4</v>
      </c>
      <c r="D6" s="28">
        <v>27.420947489602344</v>
      </c>
      <c r="E6" s="5">
        <v>0.14086773868772021</v>
      </c>
      <c r="F6" s="5">
        <v>4.1755642645014846E-3</v>
      </c>
    </row>
    <row r="7" spans="1:6" x14ac:dyDescent="0.35">
      <c r="A7" s="9">
        <v>2.5249999999999998E-2</v>
      </c>
      <c r="B7" s="2">
        <v>200</v>
      </c>
      <c r="C7" s="3" t="s">
        <v>6</v>
      </c>
      <c r="D7" s="28">
        <v>36.224022974570282</v>
      </c>
      <c r="E7" s="5">
        <v>0.17109221165394528</v>
      </c>
      <c r="F7" s="5">
        <v>1.6286407038056418E-2</v>
      </c>
    </row>
    <row r="8" spans="1:6" x14ac:dyDescent="0.35">
      <c r="A8" s="9">
        <v>3.1291666666666669E-2</v>
      </c>
      <c r="B8" s="2">
        <v>200</v>
      </c>
      <c r="C8" s="3" t="s">
        <v>8</v>
      </c>
      <c r="D8" s="28">
        <v>51.551931577571885</v>
      </c>
      <c r="E8" s="5">
        <v>0.16259849671267704</v>
      </c>
      <c r="F8" s="5">
        <v>2.1017251242008397E-2</v>
      </c>
    </row>
    <row r="9" spans="1:6" x14ac:dyDescent="0.35">
      <c r="A9" s="9">
        <v>1.2083333333333333E-2</v>
      </c>
      <c r="B9" s="2">
        <v>670</v>
      </c>
      <c r="C9" s="3" t="s">
        <v>5</v>
      </c>
      <c r="D9" s="28">
        <v>29.588025196950138</v>
      </c>
      <c r="E9" s="5">
        <v>0.14401023729494603</v>
      </c>
      <c r="F9" s="5">
        <v>7.5332186912985908E-3</v>
      </c>
    </row>
    <row r="10" spans="1:6" x14ac:dyDescent="0.35">
      <c r="A10" s="9">
        <v>1.7749999999999998E-2</v>
      </c>
      <c r="B10" s="2">
        <v>670</v>
      </c>
      <c r="C10" s="3" t="s">
        <v>7</v>
      </c>
      <c r="D10" s="28">
        <v>36.900638967990339</v>
      </c>
      <c r="E10" s="5">
        <v>0.12472393678370758</v>
      </c>
      <c r="F10" s="5">
        <v>1.0220039659701165E-2</v>
      </c>
    </row>
    <row r="11" spans="1:6" x14ac:dyDescent="0.35">
      <c r="A11" s="9">
        <v>2.5208333333333333E-2</v>
      </c>
      <c r="B11" s="2">
        <v>670</v>
      </c>
      <c r="C11" s="3" t="s">
        <v>9</v>
      </c>
      <c r="D11" s="28">
        <v>51.848915021015749</v>
      </c>
      <c r="E11" s="5">
        <v>0.11694248380222208</v>
      </c>
      <c r="F11" s="5">
        <v>1.026057791306737E-2</v>
      </c>
    </row>
    <row r="12" spans="1:6" x14ac:dyDescent="0.35">
      <c r="A12" s="9">
        <v>3.1416666666666669E-2</v>
      </c>
      <c r="B12" s="2">
        <v>670</v>
      </c>
      <c r="C12" s="3" t="s">
        <v>10</v>
      </c>
      <c r="D12" s="28">
        <v>69.311905646483851</v>
      </c>
      <c r="E12" s="5">
        <v>0.13009950799551542</v>
      </c>
      <c r="F12" s="5">
        <v>1.6295477237865005E-2</v>
      </c>
    </row>
    <row r="13" spans="1:6" x14ac:dyDescent="0.35">
      <c r="A13" s="9">
        <v>3.0791666666666665E-2</v>
      </c>
      <c r="B13" s="2">
        <v>670</v>
      </c>
      <c r="C13" s="3" t="s">
        <v>11</v>
      </c>
      <c r="D13" s="28">
        <v>70.434233877591794</v>
      </c>
      <c r="E13" s="5">
        <v>0.111397297910958</v>
      </c>
      <c r="F13" s="5">
        <v>1.9602240074482451E-2</v>
      </c>
    </row>
    <row r="14" spans="1:6" x14ac:dyDescent="0.35">
      <c r="A14" s="9">
        <v>1.4666666666666666E-2</v>
      </c>
      <c r="B14" s="2">
        <v>1550</v>
      </c>
      <c r="C14" s="3" t="s">
        <v>20</v>
      </c>
      <c r="D14" s="28">
        <v>94.83</v>
      </c>
      <c r="E14" s="5">
        <v>0.10934898852912779</v>
      </c>
      <c r="F14" s="5">
        <v>2.2786146411525088E-2</v>
      </c>
    </row>
    <row r="15" spans="1:6" x14ac:dyDescent="0.35">
      <c r="A15" s="9">
        <v>2.7833333333333335E-2</v>
      </c>
      <c r="B15" s="2">
        <v>1550</v>
      </c>
      <c r="C15" s="3" t="s">
        <v>19</v>
      </c>
      <c r="D15" s="28">
        <v>59.18</v>
      </c>
      <c r="E15" s="5">
        <v>0.10616705151498561</v>
      </c>
      <c r="F15" s="5">
        <v>1.9903709726753517E-2</v>
      </c>
    </row>
    <row r="16" spans="1:6" x14ac:dyDescent="0.35">
      <c r="A16" s="9">
        <v>2.4166666666666666E-2</v>
      </c>
      <c r="B16" s="2">
        <v>1550</v>
      </c>
      <c r="C16" s="3" t="s">
        <v>21</v>
      </c>
      <c r="D16" s="28">
        <v>229.18</v>
      </c>
      <c r="E16" s="5">
        <v>0.10503079807713207</v>
      </c>
      <c r="F16" s="5">
        <v>1.848250471233456E-2</v>
      </c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</sheetData>
  <autoFilter ref="B3:F13" xr:uid="{0EB3A771-5E0D-4A01-AD68-B01FAD954647}">
    <sortState xmlns:xlrd2="http://schemas.microsoft.com/office/spreadsheetml/2017/richdata2" ref="B4:F13">
      <sortCondition ref="B3:B13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5F61-9550-4826-A608-811CA983C208}">
  <dimension ref="A2:G20"/>
  <sheetViews>
    <sheetView workbookViewId="0">
      <selection activeCell="F30" sqref="F30"/>
    </sheetView>
  </sheetViews>
  <sheetFormatPr defaultRowHeight="14.5" x14ac:dyDescent="0.35"/>
  <sheetData>
    <row r="2" spans="1:7" ht="16.5" x14ac:dyDescent="0.45">
      <c r="A2" s="7" t="s">
        <v>22</v>
      </c>
      <c r="B2" s="2" t="s">
        <v>12</v>
      </c>
      <c r="C2" s="2"/>
      <c r="D2" s="2" t="s">
        <v>17</v>
      </c>
      <c r="E2" s="2" t="s">
        <v>26</v>
      </c>
      <c r="F2" s="2" t="s">
        <v>16</v>
      </c>
    </row>
    <row r="3" spans="1:7" ht="18" thickBot="1" x14ac:dyDescent="0.5">
      <c r="A3" s="8" t="s">
        <v>23</v>
      </c>
      <c r="B3" s="2" t="s">
        <v>13</v>
      </c>
      <c r="C3" s="2"/>
      <c r="D3" s="2" t="s">
        <v>18</v>
      </c>
      <c r="E3" s="2" t="s">
        <v>15</v>
      </c>
      <c r="F3" s="2" t="s">
        <v>15</v>
      </c>
    </row>
    <row r="4" spans="1:7" x14ac:dyDescent="0.35">
      <c r="A4" s="9">
        <v>1.2083333333333333E-2</v>
      </c>
      <c r="B4" s="2">
        <v>200</v>
      </c>
      <c r="C4" s="3" t="s">
        <v>2</v>
      </c>
      <c r="D4" s="27">
        <v>20.792108642160397</v>
      </c>
      <c r="E4" s="5">
        <v>0.31994551104690983</v>
      </c>
      <c r="F4" s="5">
        <v>1.8650434349379033E-2</v>
      </c>
      <c r="G4" s="43">
        <f>A4*24</f>
        <v>0.28999999999999998</v>
      </c>
    </row>
    <row r="5" spans="1:7" x14ac:dyDescent="0.35">
      <c r="A5" s="9">
        <v>1.2624999999999999E-2</v>
      </c>
      <c r="B5" s="2">
        <v>200</v>
      </c>
      <c r="C5" s="3" t="s">
        <v>3</v>
      </c>
      <c r="D5" s="27">
        <v>24.465975953252528</v>
      </c>
      <c r="E5" s="5">
        <v>0.34290723151226649</v>
      </c>
      <c r="F5" s="5">
        <v>1.3521487188793551E-2</v>
      </c>
      <c r="G5" s="43">
        <f t="shared" ref="G5:G16" si="0">A5*24</f>
        <v>0.30299999999999999</v>
      </c>
    </row>
    <row r="6" spans="1:7" x14ac:dyDescent="0.35">
      <c r="A6" s="9">
        <v>1.8541666666666668E-2</v>
      </c>
      <c r="B6" s="2">
        <v>200</v>
      </c>
      <c r="C6" s="3" t="s">
        <v>4</v>
      </c>
      <c r="D6" s="27">
        <v>27.420947489602344</v>
      </c>
      <c r="E6" s="5">
        <v>0.33916200598679869</v>
      </c>
      <c r="F6" s="5">
        <v>8.549862291960135E-3</v>
      </c>
      <c r="G6" s="43">
        <f t="shared" si="0"/>
        <v>0.44500000000000006</v>
      </c>
    </row>
    <row r="7" spans="1:7" x14ac:dyDescent="0.35">
      <c r="A7" s="9">
        <v>2.5249999999999998E-2</v>
      </c>
      <c r="B7" s="2">
        <v>200</v>
      </c>
      <c r="C7" s="3" t="s">
        <v>6</v>
      </c>
      <c r="D7" s="27">
        <v>36.224022974570282</v>
      </c>
      <c r="E7" s="5">
        <v>0.32989688353865998</v>
      </c>
      <c r="F7" s="5">
        <v>7.3104275949831257E-3</v>
      </c>
      <c r="G7" s="43">
        <f t="shared" si="0"/>
        <v>0.60599999999999998</v>
      </c>
    </row>
    <row r="8" spans="1:7" x14ac:dyDescent="0.35">
      <c r="A8" s="9">
        <v>3.1291666666666669E-2</v>
      </c>
      <c r="B8" s="2">
        <v>200</v>
      </c>
      <c r="C8" s="3" t="s">
        <v>8</v>
      </c>
      <c r="D8" s="27">
        <v>51.551931577571885</v>
      </c>
      <c r="E8" s="5">
        <v>0.33341187558505858</v>
      </c>
      <c r="F8" s="5">
        <v>1.2196510300388269E-2</v>
      </c>
      <c r="G8" s="43">
        <f t="shared" si="0"/>
        <v>0.75100000000000011</v>
      </c>
    </row>
    <row r="9" spans="1:7" x14ac:dyDescent="0.35">
      <c r="A9" s="9">
        <v>1.2083333333333333E-2</v>
      </c>
      <c r="B9" s="2">
        <v>670</v>
      </c>
      <c r="C9" s="3" t="s">
        <v>5</v>
      </c>
      <c r="D9" s="27">
        <v>29.588025196950138</v>
      </c>
      <c r="E9" s="5">
        <v>0.31450105860913641</v>
      </c>
      <c r="F9" s="5">
        <v>1.0306707568467903E-2</v>
      </c>
      <c r="G9" s="43">
        <f t="shared" si="0"/>
        <v>0.28999999999999998</v>
      </c>
    </row>
    <row r="10" spans="1:7" x14ac:dyDescent="0.35">
      <c r="A10" s="9">
        <v>1.7749999999999998E-2</v>
      </c>
      <c r="B10" s="2">
        <v>670</v>
      </c>
      <c r="C10" s="3" t="s">
        <v>7</v>
      </c>
      <c r="D10" s="27">
        <v>36.900638967990339</v>
      </c>
      <c r="E10" s="5">
        <v>0.3539978355077989</v>
      </c>
      <c r="F10" s="5">
        <v>7.1976804522473079E-3</v>
      </c>
      <c r="G10" s="43">
        <f t="shared" si="0"/>
        <v>0.42599999999999993</v>
      </c>
    </row>
    <row r="11" spans="1:7" x14ac:dyDescent="0.35">
      <c r="A11" s="9">
        <v>2.5208333333333333E-2</v>
      </c>
      <c r="B11" s="2">
        <v>670</v>
      </c>
      <c r="C11" s="3" t="s">
        <v>9</v>
      </c>
      <c r="D11" s="27">
        <v>51.848915021015749</v>
      </c>
      <c r="E11" s="5">
        <v>0.33510077473731537</v>
      </c>
      <c r="F11" s="5">
        <v>7.9982283297437909E-3</v>
      </c>
      <c r="G11" s="43">
        <f t="shared" si="0"/>
        <v>0.60499999999999998</v>
      </c>
    </row>
    <row r="12" spans="1:7" x14ac:dyDescent="0.35">
      <c r="A12" s="9">
        <v>3.1416666666666669E-2</v>
      </c>
      <c r="B12" s="2">
        <v>670</v>
      </c>
      <c r="C12" s="3" t="s">
        <v>10</v>
      </c>
      <c r="D12" s="27">
        <v>69.311905646483851</v>
      </c>
      <c r="E12" s="5">
        <v>0.29972679606789537</v>
      </c>
      <c r="F12" s="5">
        <v>1.2307541498837905E-2</v>
      </c>
      <c r="G12" s="43">
        <f t="shared" si="0"/>
        <v>0.754</v>
      </c>
    </row>
    <row r="13" spans="1:7" x14ac:dyDescent="0.35">
      <c r="A13" s="9">
        <v>3.0791666666666665E-2</v>
      </c>
      <c r="B13" s="2">
        <v>670</v>
      </c>
      <c r="C13" s="3" t="s">
        <v>11</v>
      </c>
      <c r="D13" s="27">
        <v>70.434233877591794</v>
      </c>
      <c r="E13" s="5">
        <v>0.30818607383152763</v>
      </c>
      <c r="F13" s="5">
        <v>1.14973839922652E-2</v>
      </c>
      <c r="G13" s="43">
        <f t="shared" si="0"/>
        <v>0.73899999999999999</v>
      </c>
    </row>
    <row r="14" spans="1:7" x14ac:dyDescent="0.35">
      <c r="A14" s="9">
        <v>1.4666666666666666E-2</v>
      </c>
      <c r="B14" s="2">
        <v>1550</v>
      </c>
      <c r="C14" s="3" t="s">
        <v>19</v>
      </c>
      <c r="D14" s="27">
        <v>59.18</v>
      </c>
      <c r="E14" s="5">
        <v>0.28229046850046191</v>
      </c>
      <c r="F14" s="5">
        <v>2.0724402650599435E-2</v>
      </c>
      <c r="G14" s="43">
        <f t="shared" si="0"/>
        <v>0.35199999999999998</v>
      </c>
    </row>
    <row r="15" spans="1:7" x14ac:dyDescent="0.35">
      <c r="A15" s="9">
        <v>2.7833333333333335E-2</v>
      </c>
      <c r="B15" s="2">
        <v>1550</v>
      </c>
      <c r="C15" s="3" t="s">
        <v>20</v>
      </c>
      <c r="D15" s="27">
        <v>94.83</v>
      </c>
      <c r="E15" s="5">
        <v>0.29802009333919482</v>
      </c>
      <c r="F15" s="5">
        <v>1.2157561877302782E-2</v>
      </c>
      <c r="G15" s="43">
        <f t="shared" si="0"/>
        <v>0.66800000000000004</v>
      </c>
    </row>
    <row r="16" spans="1:7" x14ac:dyDescent="0.35">
      <c r="A16" s="9">
        <v>2.4166666666666666E-2</v>
      </c>
      <c r="B16" s="2">
        <v>1550</v>
      </c>
      <c r="C16" s="3" t="s">
        <v>21</v>
      </c>
      <c r="D16" s="27">
        <v>229.18</v>
      </c>
      <c r="E16" s="5">
        <v>0.26079446492988495</v>
      </c>
      <c r="F16" s="5">
        <v>9.2395384398576471E-3</v>
      </c>
      <c r="G16" s="43">
        <f t="shared" si="0"/>
        <v>0.57999999999999996</v>
      </c>
    </row>
    <row r="19" spans="5:5" x14ac:dyDescent="0.35">
      <c r="E19" s="44"/>
    </row>
    <row r="20" spans="5:5" x14ac:dyDescent="0.35">
      <c r="E20" s="44"/>
    </row>
  </sheetData>
  <autoFilter ref="A3:F16" xr:uid="{27245F61-9550-4826-A608-811CA983C208}">
    <sortState xmlns:xlrd2="http://schemas.microsoft.com/office/spreadsheetml/2017/richdata2" ref="A4:F16">
      <sortCondition ref="B3:B1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FA4D-DCB9-4067-B84B-06135A489000}">
  <dimension ref="A3:N20"/>
  <sheetViews>
    <sheetView workbookViewId="0">
      <selection activeCell="B11" sqref="B11"/>
    </sheetView>
  </sheetViews>
  <sheetFormatPr defaultRowHeight="14.5" x14ac:dyDescent="0.35"/>
  <sheetData>
    <row r="3" spans="1:14" x14ac:dyDescent="0.35">
      <c r="A3" s="61" t="s">
        <v>101</v>
      </c>
      <c r="B3" s="62"/>
      <c r="C3" s="62"/>
      <c r="D3" s="62"/>
      <c r="E3" s="62"/>
      <c r="F3" s="62"/>
      <c r="G3" s="62"/>
      <c r="H3" s="62"/>
      <c r="I3" s="62"/>
      <c r="J3" s="62"/>
    </row>
    <row r="4" spans="1:14" x14ac:dyDescent="0.35">
      <c r="A4" s="62"/>
      <c r="B4" s="62"/>
      <c r="C4" s="62"/>
      <c r="D4" s="62"/>
      <c r="E4" s="62"/>
      <c r="F4" s="62"/>
      <c r="G4" s="62"/>
      <c r="H4" s="62"/>
      <c r="I4" s="62"/>
      <c r="J4" s="62"/>
    </row>
    <row r="6" spans="1:14" ht="16.5" x14ac:dyDescent="0.45">
      <c r="A6" s="7" t="s">
        <v>102</v>
      </c>
      <c r="B6" s="7" t="s">
        <v>103</v>
      </c>
      <c r="D6" s="29" t="s">
        <v>104</v>
      </c>
      <c r="E6" s="7" t="s">
        <v>105</v>
      </c>
      <c r="F6" s="7" t="s">
        <v>106</v>
      </c>
      <c r="G6" s="7" t="s">
        <v>107</v>
      </c>
      <c r="H6" s="7" t="s">
        <v>108</v>
      </c>
      <c r="I6" s="7" t="s">
        <v>109</v>
      </c>
      <c r="J6" s="7" t="s">
        <v>110</v>
      </c>
      <c r="K6" s="7" t="s">
        <v>111</v>
      </c>
      <c r="L6" s="7" t="s">
        <v>112</v>
      </c>
      <c r="M6" s="7" t="s">
        <v>113</v>
      </c>
      <c r="N6" s="7" t="s">
        <v>114</v>
      </c>
    </row>
    <row r="7" spans="1:14" x14ac:dyDescent="0.35">
      <c r="A7" s="30" t="s">
        <v>115</v>
      </c>
      <c r="B7" s="30" t="s">
        <v>115</v>
      </c>
      <c r="D7" s="63" t="s">
        <v>116</v>
      </c>
      <c r="E7" s="64"/>
      <c r="F7" s="64"/>
      <c r="G7" s="64"/>
      <c r="H7" s="64"/>
      <c r="I7" s="64"/>
      <c r="J7" s="64"/>
      <c r="K7" s="64"/>
      <c r="L7" s="64"/>
      <c r="M7" s="64"/>
      <c r="N7" s="19"/>
    </row>
    <row r="8" spans="1:14" x14ac:dyDescent="0.35">
      <c r="A8" s="31">
        <v>200</v>
      </c>
      <c r="B8" s="32">
        <v>114.94303453502744</v>
      </c>
      <c r="C8">
        <v>11</v>
      </c>
      <c r="D8" s="33" t="s">
        <v>117</v>
      </c>
      <c r="E8" s="31" t="s">
        <v>118</v>
      </c>
      <c r="F8" s="31" t="s">
        <v>119</v>
      </c>
      <c r="G8" s="31" t="s">
        <v>120</v>
      </c>
      <c r="H8" s="31" t="s">
        <v>121</v>
      </c>
      <c r="I8" s="31" t="s">
        <v>122</v>
      </c>
      <c r="J8" s="31" t="s">
        <v>123</v>
      </c>
      <c r="K8" s="31" t="s">
        <v>124</v>
      </c>
      <c r="L8" s="31" t="s">
        <v>125</v>
      </c>
      <c r="M8" s="31" t="s">
        <v>126</v>
      </c>
      <c r="N8" s="31">
        <v>1.05</v>
      </c>
    </row>
    <row r="9" spans="1:14" x14ac:dyDescent="0.35">
      <c r="A9" s="2"/>
      <c r="B9" s="27">
        <v>77.7896681148722</v>
      </c>
      <c r="C9">
        <v>13</v>
      </c>
      <c r="D9" s="13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122</v>
      </c>
      <c r="J9" s="2" t="s">
        <v>132</v>
      </c>
      <c r="K9" s="2" t="s">
        <v>124</v>
      </c>
      <c r="L9" s="2" t="s">
        <v>133</v>
      </c>
      <c r="M9" s="2" t="s">
        <v>134</v>
      </c>
      <c r="N9" s="2">
        <v>0.96</v>
      </c>
    </row>
    <row r="10" spans="1:14" x14ac:dyDescent="0.35">
      <c r="A10" s="2"/>
      <c r="B10" s="27">
        <v>58.928242566800044</v>
      </c>
      <c r="C10">
        <v>14</v>
      </c>
      <c r="D10" s="13" t="s">
        <v>135</v>
      </c>
      <c r="E10" s="2" t="s">
        <v>136</v>
      </c>
      <c r="F10" s="2" t="s">
        <v>137</v>
      </c>
      <c r="G10" s="2" t="s">
        <v>138</v>
      </c>
      <c r="H10" s="2" t="s">
        <v>131</v>
      </c>
      <c r="I10" s="2" t="s">
        <v>139</v>
      </c>
      <c r="J10" s="2" t="s">
        <v>140</v>
      </c>
      <c r="K10" s="2" t="s">
        <v>139</v>
      </c>
      <c r="L10" s="2" t="s">
        <v>141</v>
      </c>
      <c r="M10" s="2" t="s">
        <v>142</v>
      </c>
      <c r="N10" s="28">
        <v>0.91</v>
      </c>
    </row>
    <row r="11" spans="1:14" x14ac:dyDescent="0.35">
      <c r="A11" s="2"/>
      <c r="B11" s="27">
        <v>40.965820771323699</v>
      </c>
      <c r="C11">
        <v>12</v>
      </c>
      <c r="D11" s="13" t="s">
        <v>143</v>
      </c>
      <c r="E11" s="2" t="s">
        <v>144</v>
      </c>
      <c r="F11" s="2" t="s">
        <v>145</v>
      </c>
      <c r="G11" s="2" t="s">
        <v>146</v>
      </c>
      <c r="H11" s="2" t="s">
        <v>147</v>
      </c>
      <c r="I11" s="2" t="s">
        <v>122</v>
      </c>
      <c r="J11" s="2" t="s">
        <v>148</v>
      </c>
      <c r="K11" s="2" t="s">
        <v>139</v>
      </c>
      <c r="L11" s="2" t="s">
        <v>149</v>
      </c>
      <c r="M11" s="2" t="s">
        <v>150</v>
      </c>
      <c r="N11" s="2">
        <v>0.83</v>
      </c>
    </row>
    <row r="12" spans="1:14" x14ac:dyDescent="0.35">
      <c r="A12" s="19"/>
      <c r="B12" s="34">
        <v>42.982034201410158</v>
      </c>
      <c r="C12">
        <v>19</v>
      </c>
      <c r="D12" s="17" t="s">
        <v>151</v>
      </c>
      <c r="E12" s="19" t="s">
        <v>152</v>
      </c>
      <c r="F12" s="19" t="s">
        <v>153</v>
      </c>
      <c r="G12" s="19" t="s">
        <v>154</v>
      </c>
      <c r="H12" s="19" t="s">
        <v>155</v>
      </c>
      <c r="I12" s="19" t="s">
        <v>141</v>
      </c>
      <c r="J12" s="19" t="s">
        <v>156</v>
      </c>
      <c r="K12" s="19" t="s">
        <v>157</v>
      </c>
      <c r="L12" s="19" t="s">
        <v>158</v>
      </c>
      <c r="M12" s="19" t="s">
        <v>159</v>
      </c>
      <c r="N12" s="19">
        <v>0.85</v>
      </c>
    </row>
    <row r="13" spans="1:14" x14ac:dyDescent="0.35">
      <c r="A13" s="31">
        <v>670</v>
      </c>
      <c r="B13" s="32">
        <v>248.82555263526365</v>
      </c>
      <c r="C13">
        <v>18</v>
      </c>
      <c r="D13" s="33" t="s">
        <v>160</v>
      </c>
      <c r="E13" s="31" t="s">
        <v>161</v>
      </c>
      <c r="F13" s="31" t="s">
        <v>162</v>
      </c>
      <c r="G13" s="31" t="s">
        <v>163</v>
      </c>
      <c r="H13" s="31" t="s">
        <v>164</v>
      </c>
      <c r="I13" s="31" t="s">
        <v>165</v>
      </c>
      <c r="J13" s="31" t="s">
        <v>165</v>
      </c>
      <c r="K13" s="31" t="s">
        <v>165</v>
      </c>
      <c r="L13" s="31" t="s">
        <v>165</v>
      </c>
      <c r="M13" s="31" t="s">
        <v>166</v>
      </c>
      <c r="N13" s="31">
        <v>0.84</v>
      </c>
    </row>
    <row r="14" spans="1:14" x14ac:dyDescent="0.35">
      <c r="A14" s="2"/>
      <c r="B14" s="27">
        <v>213.82110681137843</v>
      </c>
      <c r="C14">
        <v>20</v>
      </c>
      <c r="D14" s="13" t="s">
        <v>167</v>
      </c>
      <c r="E14" s="2" t="s">
        <v>168</v>
      </c>
      <c r="F14" s="2" t="s">
        <v>169</v>
      </c>
      <c r="G14" s="2" t="s">
        <v>170</v>
      </c>
      <c r="H14" s="2" t="s">
        <v>171</v>
      </c>
      <c r="I14" s="2" t="s">
        <v>172</v>
      </c>
      <c r="J14" s="2" t="s">
        <v>173</v>
      </c>
      <c r="K14" s="2" t="s">
        <v>174</v>
      </c>
      <c r="L14" s="2" t="s">
        <v>175</v>
      </c>
      <c r="M14" s="2" t="s">
        <v>176</v>
      </c>
      <c r="N14" s="2">
        <v>1.0900000000000001</v>
      </c>
    </row>
    <row r="15" spans="1:14" x14ac:dyDescent="0.35">
      <c r="A15" s="2"/>
      <c r="B15" s="27">
        <v>155.89411881179433</v>
      </c>
      <c r="C15">
        <v>16</v>
      </c>
      <c r="D15" s="13" t="s">
        <v>177</v>
      </c>
      <c r="E15" s="2" t="s">
        <v>178</v>
      </c>
      <c r="F15" s="2" t="s">
        <v>179</v>
      </c>
      <c r="G15" s="2" t="s">
        <v>180</v>
      </c>
      <c r="H15" s="2" t="s">
        <v>181</v>
      </c>
      <c r="I15" s="2" t="s">
        <v>165</v>
      </c>
      <c r="J15" s="2" t="s">
        <v>165</v>
      </c>
      <c r="K15" s="2" t="s">
        <v>165</v>
      </c>
      <c r="L15" s="2" t="s">
        <v>165</v>
      </c>
      <c r="M15" s="2" t="s">
        <v>182</v>
      </c>
      <c r="N15" s="2">
        <v>0.83</v>
      </c>
    </row>
    <row r="16" spans="1:14" x14ac:dyDescent="0.35">
      <c r="A16" s="2"/>
      <c r="B16" s="27">
        <v>109.96321467129373</v>
      </c>
      <c r="C16">
        <v>17</v>
      </c>
      <c r="D16" s="13" t="s">
        <v>183</v>
      </c>
      <c r="E16" s="2" t="s">
        <v>184</v>
      </c>
      <c r="F16" s="2" t="s">
        <v>185</v>
      </c>
      <c r="G16" s="2" t="s">
        <v>186</v>
      </c>
      <c r="H16" s="2" t="s">
        <v>148</v>
      </c>
      <c r="I16" s="2" t="s">
        <v>165</v>
      </c>
      <c r="J16" s="2" t="s">
        <v>165</v>
      </c>
      <c r="K16" s="2" t="s">
        <v>165</v>
      </c>
      <c r="L16" s="2" t="s">
        <v>165</v>
      </c>
      <c r="M16" s="2" t="s">
        <v>187</v>
      </c>
      <c r="N16" s="2">
        <v>0.78</v>
      </c>
    </row>
    <row r="17" spans="1:14" x14ac:dyDescent="0.35">
      <c r="A17" s="19"/>
      <c r="B17" s="34">
        <v>78.077596172306059</v>
      </c>
      <c r="C17">
        <v>15</v>
      </c>
      <c r="D17" s="17" t="s">
        <v>188</v>
      </c>
      <c r="E17" s="19" t="s">
        <v>189</v>
      </c>
      <c r="F17" s="19" t="s">
        <v>190</v>
      </c>
      <c r="G17" s="19" t="s">
        <v>191</v>
      </c>
      <c r="H17" s="19" t="s">
        <v>192</v>
      </c>
      <c r="I17" s="19" t="s">
        <v>165</v>
      </c>
      <c r="J17" s="19" t="s">
        <v>165</v>
      </c>
      <c r="K17" s="19" t="s">
        <v>165</v>
      </c>
      <c r="L17" s="19" t="s">
        <v>165</v>
      </c>
      <c r="M17" s="19" t="s">
        <v>193</v>
      </c>
      <c r="N17" s="19">
        <v>0.72</v>
      </c>
    </row>
    <row r="18" spans="1:14" x14ac:dyDescent="0.35">
      <c r="A18" s="2">
        <v>1550</v>
      </c>
      <c r="B18" s="27">
        <v>976.58953929451854</v>
      </c>
      <c r="C18">
        <v>31</v>
      </c>
      <c r="D18" s="13" t="s">
        <v>194</v>
      </c>
      <c r="E18" s="2" t="s">
        <v>195</v>
      </c>
      <c r="F18" s="2" t="s">
        <v>196</v>
      </c>
      <c r="G18" s="2" t="s">
        <v>197</v>
      </c>
      <c r="H18" s="2" t="s">
        <v>198</v>
      </c>
      <c r="I18" s="2" t="s">
        <v>199</v>
      </c>
      <c r="J18" s="2" t="s">
        <v>148</v>
      </c>
      <c r="K18" s="2" t="s">
        <v>200</v>
      </c>
      <c r="L18" s="2" t="s">
        <v>201</v>
      </c>
      <c r="M18" s="2" t="s">
        <v>202</v>
      </c>
      <c r="N18" s="2">
        <v>2.17</v>
      </c>
    </row>
    <row r="19" spans="1:14" x14ac:dyDescent="0.35">
      <c r="B19" s="27">
        <v>456.55557898867477</v>
      </c>
      <c r="C19">
        <v>25</v>
      </c>
      <c r="D19" s="13" t="s">
        <v>203</v>
      </c>
      <c r="E19" s="2" t="s">
        <v>204</v>
      </c>
      <c r="F19" s="2" t="s">
        <v>205</v>
      </c>
      <c r="G19" s="2" t="s">
        <v>206</v>
      </c>
      <c r="H19" s="2" t="s">
        <v>207</v>
      </c>
      <c r="I19" s="2" t="s">
        <v>208</v>
      </c>
      <c r="J19" s="2" t="s">
        <v>209</v>
      </c>
      <c r="K19" s="2" t="s">
        <v>210</v>
      </c>
      <c r="L19" s="2" t="s">
        <v>211</v>
      </c>
      <c r="M19" s="2" t="s">
        <v>212</v>
      </c>
      <c r="N19" s="2">
        <v>1.06</v>
      </c>
    </row>
    <row r="20" spans="1:14" x14ac:dyDescent="0.35">
      <c r="B20" s="27">
        <v>173.96789880778303</v>
      </c>
      <c r="C20">
        <v>30</v>
      </c>
      <c r="D20" s="13" t="s">
        <v>213</v>
      </c>
      <c r="E20" s="2" t="s">
        <v>214</v>
      </c>
      <c r="F20" s="2" t="s">
        <v>215</v>
      </c>
      <c r="G20" s="2" t="s">
        <v>216</v>
      </c>
      <c r="H20" s="2" t="s">
        <v>217</v>
      </c>
      <c r="I20" s="2" t="s">
        <v>199</v>
      </c>
      <c r="J20" s="2" t="s">
        <v>218</v>
      </c>
      <c r="K20" s="2" t="s">
        <v>219</v>
      </c>
      <c r="L20" s="2" t="s">
        <v>220</v>
      </c>
      <c r="M20" s="2" t="s">
        <v>221</v>
      </c>
      <c r="N20" s="2">
        <v>0.87</v>
      </c>
    </row>
  </sheetData>
  <mergeCells count="2">
    <mergeCell ref="A3:J4"/>
    <mergeCell ref="D7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9245-2926-42C1-BE54-CF8A082989AC}">
  <dimension ref="A1:AC61"/>
  <sheetViews>
    <sheetView tabSelected="1" topLeftCell="A51" workbookViewId="0">
      <selection activeCell="B10" sqref="B10"/>
    </sheetView>
  </sheetViews>
  <sheetFormatPr defaultRowHeight="14.5" x14ac:dyDescent="0.35"/>
  <cols>
    <col min="2" max="2" width="15.36328125" bestFit="1" customWidth="1"/>
    <col min="3" max="3" width="10.90625" customWidth="1"/>
    <col min="4" max="8" width="9.453125" customWidth="1"/>
  </cols>
  <sheetData>
    <row r="1" spans="1:29" x14ac:dyDescent="0.35">
      <c r="A1" s="45" t="s">
        <v>339</v>
      </c>
    </row>
    <row r="2" spans="1:29" x14ac:dyDescent="0.35">
      <c r="B2" s="99"/>
      <c r="D2" s="10" t="s">
        <v>254</v>
      </c>
      <c r="E2" s="11" t="s">
        <v>255</v>
      </c>
      <c r="F2" s="11" t="s">
        <v>320</v>
      </c>
      <c r="G2" s="12" t="s">
        <v>321</v>
      </c>
    </row>
    <row r="3" spans="1:29" x14ac:dyDescent="0.35">
      <c r="B3" s="93" t="s">
        <v>326</v>
      </c>
      <c r="C3" s="94" t="s">
        <v>41</v>
      </c>
      <c r="D3" s="85">
        <v>0.40267473633078232</v>
      </c>
      <c r="E3" s="81">
        <v>0.6362620587136365</v>
      </c>
      <c r="F3" s="81">
        <v>5.0525587549717504E-2</v>
      </c>
      <c r="G3" s="89">
        <v>7.1897233858659218E-2</v>
      </c>
    </row>
    <row r="4" spans="1:29" x14ac:dyDescent="0.35">
      <c r="B4" s="95" t="s">
        <v>326</v>
      </c>
      <c r="C4" s="96" t="s">
        <v>261</v>
      </c>
      <c r="D4" s="86">
        <v>0.107800560341738</v>
      </c>
      <c r="E4" s="82">
        <v>0.16798184704281235</v>
      </c>
      <c r="F4" s="82">
        <v>1.343998370601293E-2</v>
      </c>
      <c r="G4" s="90">
        <v>1.9342853419372884E-2</v>
      </c>
    </row>
    <row r="5" spans="1:29" x14ac:dyDescent="0.35">
      <c r="B5" s="95" t="s">
        <v>327</v>
      </c>
      <c r="C5" s="96" t="s">
        <v>40</v>
      </c>
      <c r="D5" s="87">
        <v>267.71125828262507</v>
      </c>
      <c r="E5" s="83">
        <v>264.01361631153969</v>
      </c>
      <c r="F5" s="83"/>
      <c r="G5" s="91"/>
    </row>
    <row r="6" spans="1:29" x14ac:dyDescent="0.35">
      <c r="B6" s="95" t="s">
        <v>324</v>
      </c>
      <c r="C6" s="96" t="s">
        <v>323</v>
      </c>
      <c r="D6" s="86">
        <v>8.8833920477744147E-2</v>
      </c>
      <c r="E6" s="82">
        <v>5.1384243182607148E-2</v>
      </c>
      <c r="F6" s="82">
        <v>6.7077052833600789E-3</v>
      </c>
      <c r="G6" s="90">
        <v>3.3292476566402933E-2</v>
      </c>
    </row>
    <row r="7" spans="1:29" ht="15" thickBot="1" x14ac:dyDescent="0.4">
      <c r="B7" s="97" t="s">
        <v>325</v>
      </c>
      <c r="C7" s="98" t="s">
        <v>322</v>
      </c>
      <c r="D7" s="88">
        <v>2.5630832805988102E-2</v>
      </c>
      <c r="E7" s="84">
        <v>0.12140982491000317</v>
      </c>
      <c r="F7" s="84">
        <v>3.8728753293263605E-3</v>
      </c>
      <c r="G7" s="92">
        <v>2.1677189517456886E-2</v>
      </c>
    </row>
    <row r="9" spans="1:29" x14ac:dyDescent="0.35">
      <c r="A9" s="45" t="s">
        <v>340</v>
      </c>
    </row>
    <row r="10" spans="1:29" x14ac:dyDescent="0.35">
      <c r="A10" s="45" t="s">
        <v>318</v>
      </c>
      <c r="P10" s="45" t="s">
        <v>317</v>
      </c>
    </row>
    <row r="11" spans="1:29" x14ac:dyDescent="0.35">
      <c r="A11" t="s">
        <v>280</v>
      </c>
      <c r="P11" t="s">
        <v>280</v>
      </c>
    </row>
    <row r="12" spans="1:29" x14ac:dyDescent="0.35">
      <c r="B12" s="78" t="s">
        <v>281</v>
      </c>
      <c r="C12" s="79" t="s">
        <v>282</v>
      </c>
      <c r="D12" s="79" t="s">
        <v>283</v>
      </c>
      <c r="E12" s="79" t="s">
        <v>284</v>
      </c>
      <c r="F12" s="79" t="s">
        <v>285</v>
      </c>
      <c r="G12" s="79" t="s">
        <v>286</v>
      </c>
      <c r="H12" s="79" t="s">
        <v>287</v>
      </c>
      <c r="I12" s="79" t="s">
        <v>288</v>
      </c>
      <c r="J12" s="79" t="s">
        <v>289</v>
      </c>
      <c r="K12" s="79" t="s">
        <v>290</v>
      </c>
      <c r="L12" s="79" t="s">
        <v>291</v>
      </c>
      <c r="M12" s="79" t="s">
        <v>292</v>
      </c>
      <c r="N12" s="80" t="s">
        <v>293</v>
      </c>
      <c r="P12" s="78" t="s">
        <v>281</v>
      </c>
      <c r="Q12" s="79" t="s">
        <v>282</v>
      </c>
      <c r="R12" s="79" t="s">
        <v>283</v>
      </c>
      <c r="S12" s="79" t="s">
        <v>284</v>
      </c>
      <c r="T12" s="79" t="s">
        <v>285</v>
      </c>
      <c r="U12" s="79" t="s">
        <v>286</v>
      </c>
      <c r="V12" s="79" t="s">
        <v>287</v>
      </c>
      <c r="W12" s="79" t="s">
        <v>288</v>
      </c>
      <c r="X12" s="79" t="s">
        <v>289</v>
      </c>
      <c r="Y12" s="79" t="s">
        <v>290</v>
      </c>
      <c r="Z12" s="79" t="s">
        <v>291</v>
      </c>
      <c r="AA12" s="79" t="s">
        <v>292</v>
      </c>
      <c r="AB12" s="80" t="s">
        <v>293</v>
      </c>
    </row>
    <row r="13" spans="1:29" x14ac:dyDescent="0.35">
      <c r="A13" s="67" t="s">
        <v>294</v>
      </c>
      <c r="B13" s="75">
        <v>0</v>
      </c>
      <c r="C13" s="68">
        <v>2.2749277125898429E-4</v>
      </c>
      <c r="D13" s="68">
        <v>2.6441797825322601E-4</v>
      </c>
      <c r="E13" s="68">
        <v>2.6325435440718343E-4</v>
      </c>
      <c r="F13" s="68">
        <v>9.0361418412159607E-4</v>
      </c>
      <c r="G13" s="68">
        <v>2.7196129276551526E-4</v>
      </c>
      <c r="H13" s="68">
        <v>2.4310667875363884E-4</v>
      </c>
      <c r="I13" s="68">
        <v>3.5045635062834523E-4</v>
      </c>
      <c r="J13" s="68">
        <v>3.0519726065943121E-4</v>
      </c>
      <c r="K13" s="68">
        <v>9.3485173928827122E-4</v>
      </c>
      <c r="L13" s="68">
        <v>5.2499880189426729E-4</v>
      </c>
      <c r="M13" s="68">
        <v>0</v>
      </c>
      <c r="N13" s="72">
        <v>0</v>
      </c>
      <c r="O13" s="59"/>
      <c r="P13" s="75">
        <v>4.9268529030838506E-4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4.4213458857533019E-4</v>
      </c>
      <c r="AA13" s="68">
        <v>0</v>
      </c>
      <c r="AB13" s="72">
        <v>0</v>
      </c>
      <c r="AC13" s="59"/>
    </row>
    <row r="14" spans="1:29" x14ac:dyDescent="0.35">
      <c r="A14" s="69" t="s">
        <v>295</v>
      </c>
      <c r="B14" s="76">
        <v>9.0038607884709756E-4</v>
      </c>
      <c r="C14" s="70">
        <v>1.0815939968401712E-4</v>
      </c>
      <c r="D14" s="70">
        <v>1.8859558114515501E-4</v>
      </c>
      <c r="E14" s="70">
        <v>9.6147038686640764E-5</v>
      </c>
      <c r="F14" s="70">
        <v>4.7484229324506794E-4</v>
      </c>
      <c r="G14" s="70">
        <v>1.1228201222501719E-4</v>
      </c>
      <c r="H14" s="70">
        <v>1.5879040108049937E-4</v>
      </c>
      <c r="I14" s="70">
        <v>4.7356782283937589E-4</v>
      </c>
      <c r="J14" s="70">
        <v>8.5020173836525533E-5</v>
      </c>
      <c r="K14" s="70">
        <v>1.4790152457048469E-4</v>
      </c>
      <c r="L14" s="70">
        <v>1.6113956852152974E-4</v>
      </c>
      <c r="M14" s="70">
        <v>1.1564605815153053E-4</v>
      </c>
      <c r="N14" s="73">
        <v>0</v>
      </c>
      <c r="O14" s="59"/>
      <c r="P14" s="76">
        <v>8.7410015125905416E-5</v>
      </c>
      <c r="Q14" s="70">
        <v>0</v>
      </c>
      <c r="R14" s="70">
        <v>6.8940529015700674E-4</v>
      </c>
      <c r="S14" s="70">
        <v>1.047222511330224E-4</v>
      </c>
      <c r="T14" s="70">
        <v>0</v>
      </c>
      <c r="U14" s="70">
        <v>0</v>
      </c>
      <c r="V14" s="70">
        <v>0</v>
      </c>
      <c r="W14" s="70">
        <v>0</v>
      </c>
      <c r="X14" s="70">
        <v>5.3234094269802963E-4</v>
      </c>
      <c r="Y14" s="70">
        <v>1.6185357882357411E-4</v>
      </c>
      <c r="Z14" s="70">
        <v>9.1145969769618131E-4</v>
      </c>
      <c r="AA14" s="70">
        <v>7.9236631387439292E-4</v>
      </c>
      <c r="AB14" s="73">
        <v>0</v>
      </c>
      <c r="AC14" s="59"/>
    </row>
    <row r="15" spans="1:29" x14ac:dyDescent="0.35">
      <c r="A15" s="69" t="s">
        <v>296</v>
      </c>
      <c r="B15" s="76">
        <v>3.4664478034471384E-3</v>
      </c>
      <c r="C15" s="70">
        <v>5.8552402138638846E-4</v>
      </c>
      <c r="D15" s="70">
        <v>1.2159267780001133E-4</v>
      </c>
      <c r="E15" s="70">
        <v>4.0118133797849618E-4</v>
      </c>
      <c r="F15" s="70">
        <v>4.8256150488987384E-4</v>
      </c>
      <c r="G15" s="70">
        <v>3.771881386470322E-4</v>
      </c>
      <c r="H15" s="70">
        <v>2.468882856167553E-4</v>
      </c>
      <c r="I15" s="70">
        <v>5.4619653575484759E-4</v>
      </c>
      <c r="J15" s="70">
        <v>3.8806473461895522E-4</v>
      </c>
      <c r="K15" s="70">
        <v>7.8330291229860021E-4</v>
      </c>
      <c r="L15" s="70">
        <v>1.733100228814218E-3</v>
      </c>
      <c r="M15" s="70">
        <v>1.772397433958013E-3</v>
      </c>
      <c r="N15" s="73">
        <v>6.4538756947488335E-4</v>
      </c>
      <c r="O15" s="59"/>
      <c r="P15" s="76">
        <v>2.504888379959051E-3</v>
      </c>
      <c r="Q15" s="70">
        <v>5.8832603138848655E-4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7.4897482420893354E-4</v>
      </c>
      <c r="X15" s="70">
        <v>9.4702954586231312E-5</v>
      </c>
      <c r="Y15" s="70">
        <v>0</v>
      </c>
      <c r="Z15" s="70">
        <v>4.253151716842026E-3</v>
      </c>
      <c r="AA15" s="70">
        <v>2.9977690908579153E-3</v>
      </c>
      <c r="AB15" s="73">
        <v>6.1844880929671337E-4</v>
      </c>
      <c r="AC15" s="59"/>
    </row>
    <row r="16" spans="1:29" x14ac:dyDescent="0.35">
      <c r="A16" s="69" t="s">
        <v>297</v>
      </c>
      <c r="B16" s="76">
        <v>6.5929312498643348E-5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1.5241207740933279E-4</v>
      </c>
      <c r="M16" s="70">
        <v>0</v>
      </c>
      <c r="N16" s="73">
        <v>5.7044946112720521E-4</v>
      </c>
      <c r="O16" s="59"/>
      <c r="P16" s="76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1.1399076522304169E-3</v>
      </c>
      <c r="AA16" s="70">
        <v>3.6340512765892745E-4</v>
      </c>
      <c r="AB16" s="73">
        <v>0</v>
      </c>
      <c r="AC16" s="59"/>
    </row>
    <row r="17" spans="1:29" x14ac:dyDescent="0.35">
      <c r="A17" s="69" t="s">
        <v>298</v>
      </c>
      <c r="B17" s="76">
        <v>3.0549034975950261E-2</v>
      </c>
      <c r="C17" s="70">
        <v>8.7649086887033514E-3</v>
      </c>
      <c r="D17" s="70">
        <v>5.300210771472141E-3</v>
      </c>
      <c r="E17" s="70">
        <v>2.3708678288253807E-3</v>
      </c>
      <c r="F17" s="70">
        <v>5.7725077016073769E-3</v>
      </c>
      <c r="G17" s="70">
        <v>9.6168644890612376E-4</v>
      </c>
      <c r="H17" s="70">
        <v>1.7182444169261365E-3</v>
      </c>
      <c r="I17" s="70">
        <v>1.6241865040574122E-3</v>
      </c>
      <c r="J17" s="70">
        <v>1.4985803972362738E-4</v>
      </c>
      <c r="K17" s="70">
        <v>5.8100510885841955E-5</v>
      </c>
      <c r="L17" s="70">
        <v>8.5164889551650694E-3</v>
      </c>
      <c r="M17" s="70">
        <v>2.9670821223729397E-3</v>
      </c>
      <c r="N17" s="73">
        <v>4.5995812810030769E-3</v>
      </c>
      <c r="O17" s="59"/>
      <c r="P17" s="76">
        <v>1.1582995247140522E-2</v>
      </c>
      <c r="Q17" s="70">
        <v>5.8210234137129726E-3</v>
      </c>
      <c r="R17" s="70">
        <v>2.3729180246646552E-3</v>
      </c>
      <c r="S17" s="70">
        <v>1.1360791586719949E-3</v>
      </c>
      <c r="T17" s="70">
        <v>4.6983334876443215E-3</v>
      </c>
      <c r="U17" s="70">
        <v>3.6442907648534024E-4</v>
      </c>
      <c r="V17" s="70">
        <v>1.0779709001639615E-3</v>
      </c>
      <c r="W17" s="70">
        <v>1.6055190222598313E-3</v>
      </c>
      <c r="X17" s="70">
        <v>0</v>
      </c>
      <c r="Y17" s="70">
        <v>0</v>
      </c>
      <c r="Z17" s="70">
        <v>2.8530223129549025E-2</v>
      </c>
      <c r="AA17" s="70">
        <v>3.3920479318921178E-3</v>
      </c>
      <c r="AB17" s="73">
        <v>2.3724498559306796E-3</v>
      </c>
      <c r="AC17" s="59"/>
    </row>
    <row r="18" spans="1:29" x14ac:dyDescent="0.35">
      <c r="A18" s="69" t="s">
        <v>299</v>
      </c>
      <c r="B18" s="76">
        <v>1.1688357998492006E-4</v>
      </c>
      <c r="C18" s="70">
        <v>0</v>
      </c>
      <c r="D18" s="70">
        <v>8.993692426208027E-5</v>
      </c>
      <c r="E18" s="70">
        <v>1.3963557314058844E-4</v>
      </c>
      <c r="F18" s="70">
        <v>2.0240433212655698E-3</v>
      </c>
      <c r="G18" s="70">
        <v>1.6843562859662913E-4</v>
      </c>
      <c r="H18" s="70">
        <v>1.120471521371267E-4</v>
      </c>
      <c r="I18" s="70">
        <v>2.052758511995408E-4</v>
      </c>
      <c r="J18" s="70">
        <v>3.9260121284543482E-4</v>
      </c>
      <c r="K18" s="70">
        <v>3.3487500619274878E-4</v>
      </c>
      <c r="L18" s="70">
        <v>7.4015121297523948E-5</v>
      </c>
      <c r="M18" s="70">
        <v>2.6035587349407968E-4</v>
      </c>
      <c r="N18" s="73">
        <v>3.4802735277747091E-4</v>
      </c>
      <c r="O18" s="59"/>
      <c r="P18" s="76">
        <v>0</v>
      </c>
      <c r="Q18" s="70">
        <v>0</v>
      </c>
      <c r="R18" s="70">
        <v>0</v>
      </c>
      <c r="S18" s="70">
        <v>0</v>
      </c>
      <c r="T18" s="70">
        <v>1.4269051153561387E-3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2.4793840805807118E-4</v>
      </c>
      <c r="AB18" s="73">
        <v>0</v>
      </c>
      <c r="AC18" s="59"/>
    </row>
    <row r="19" spans="1:29" x14ac:dyDescent="0.35">
      <c r="A19" s="69" t="s">
        <v>300</v>
      </c>
      <c r="B19" s="76">
        <v>0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3">
        <v>0</v>
      </c>
      <c r="O19" s="59"/>
      <c r="P19" s="76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3">
        <v>0</v>
      </c>
      <c r="AC19" s="59"/>
    </row>
    <row r="20" spans="1:29" x14ac:dyDescent="0.35">
      <c r="A20" s="69" t="s">
        <v>301</v>
      </c>
      <c r="B20" s="76">
        <v>3.9106735287835655E-2</v>
      </c>
      <c r="C20" s="70">
        <v>4.4993566716717268E-2</v>
      </c>
      <c r="D20" s="70">
        <v>4.389516731587835E-2</v>
      </c>
      <c r="E20" s="70">
        <v>2.2551760539996812E-2</v>
      </c>
      <c r="F20" s="70">
        <v>2.5975106261620319E-3</v>
      </c>
      <c r="G20" s="70">
        <v>3.371381336183793E-2</v>
      </c>
      <c r="H20" s="70">
        <v>1.6411398070577107E-2</v>
      </c>
      <c r="I20" s="70">
        <v>4.6755007180272982E-3</v>
      </c>
      <c r="J20" s="70">
        <v>1.4943216335118236E-3</v>
      </c>
      <c r="K20" s="70">
        <v>2.3210523479399317E-3</v>
      </c>
      <c r="L20" s="70">
        <v>5.5577645456212313E-2</v>
      </c>
      <c r="M20" s="70">
        <v>1.8116868152968167E-2</v>
      </c>
      <c r="N20" s="73">
        <v>5.958753957707447E-3</v>
      </c>
      <c r="O20" s="59"/>
      <c r="P20" s="76">
        <v>1.0939700191825344E-2</v>
      </c>
      <c r="Q20" s="70">
        <v>2.5438563645784451E-2</v>
      </c>
      <c r="R20" s="70">
        <v>2.4359503953331987E-2</v>
      </c>
      <c r="S20" s="70">
        <v>2.0288418850803968E-2</v>
      </c>
      <c r="T20" s="70">
        <v>3.1865961324908797E-3</v>
      </c>
      <c r="U20" s="70">
        <v>1.5447815752938042E-2</v>
      </c>
      <c r="V20" s="70">
        <v>1.2499059565342373E-2</v>
      </c>
      <c r="W20" s="70">
        <v>6.2314176382528667E-3</v>
      </c>
      <c r="X20" s="70">
        <v>1.3717588751225786E-3</v>
      </c>
      <c r="Y20" s="70">
        <v>2.4059387182373566E-3</v>
      </c>
      <c r="Z20" s="70">
        <v>0.21161248315998729</v>
      </c>
      <c r="AA20" s="70">
        <v>2.4649584223657973E-2</v>
      </c>
      <c r="AB20" s="73">
        <v>5.9889702629564272E-3</v>
      </c>
      <c r="AC20" s="59"/>
    </row>
    <row r="21" spans="1:29" x14ac:dyDescent="0.35">
      <c r="A21" s="69" t="s">
        <v>302</v>
      </c>
      <c r="B21" s="76">
        <v>2.9014139353345882E-2</v>
      </c>
      <c r="C21" s="70">
        <v>4.2283873265920528E-2</v>
      </c>
      <c r="D21" s="70">
        <v>3.4410434094879198E-2</v>
      </c>
      <c r="E21" s="70">
        <v>3.8630812849993819E-2</v>
      </c>
      <c r="F21" s="70">
        <v>8.2877271344423574E-4</v>
      </c>
      <c r="G21" s="70">
        <v>4.0355563124423342E-3</v>
      </c>
      <c r="H21" s="70">
        <v>1.549271191097623E-2</v>
      </c>
      <c r="I21" s="70">
        <v>9.2694975117034676E-3</v>
      </c>
      <c r="J21" s="70">
        <v>2.3400506306200265E-3</v>
      </c>
      <c r="K21" s="70">
        <v>1.8623735763005067E-3</v>
      </c>
      <c r="L21" s="70">
        <v>4.4650349926133544E-2</v>
      </c>
      <c r="M21" s="70">
        <v>9.8118547078317811E-3</v>
      </c>
      <c r="N21" s="73">
        <v>3.0528979278575037E-3</v>
      </c>
      <c r="O21" s="59"/>
      <c r="P21" s="76">
        <v>5.5690040841006585E-3</v>
      </c>
      <c r="Q21" s="70">
        <v>1.6842541639933907E-2</v>
      </c>
      <c r="R21" s="70">
        <v>1.9867869884501912E-2</v>
      </c>
      <c r="S21" s="70">
        <v>2.3233230479351698E-2</v>
      </c>
      <c r="T21" s="70">
        <v>0</v>
      </c>
      <c r="U21" s="70">
        <v>3.9995307728212422E-3</v>
      </c>
      <c r="V21" s="70">
        <v>1.0117517384922427E-2</v>
      </c>
      <c r="W21" s="70">
        <v>5.5015531648350833E-3</v>
      </c>
      <c r="X21" s="70">
        <v>9.1495093572715232E-4</v>
      </c>
      <c r="Y21" s="70">
        <v>5.3696617687296326E-4</v>
      </c>
      <c r="Z21" s="70">
        <v>0.15549734838321755</v>
      </c>
      <c r="AA21" s="70">
        <v>1.5424064633214489E-2</v>
      </c>
      <c r="AB21" s="73">
        <v>4.460469746318029E-3</v>
      </c>
      <c r="AC21" s="59"/>
    </row>
    <row r="22" spans="1:29" x14ac:dyDescent="0.35">
      <c r="A22" s="69" t="s">
        <v>303</v>
      </c>
      <c r="B22" s="76">
        <v>0</v>
      </c>
      <c r="C22" s="70">
        <v>2.3971042280928261E-4</v>
      </c>
      <c r="D22" s="70">
        <v>0</v>
      </c>
      <c r="E22" s="70">
        <v>1.2163185328583806E-3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9.5181249460853708E-4</v>
      </c>
      <c r="M22" s="70">
        <v>0</v>
      </c>
      <c r="N22" s="73">
        <v>0</v>
      </c>
      <c r="O22" s="59"/>
      <c r="P22" s="76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3.1507847096849597E-4</v>
      </c>
      <c r="AA22" s="70">
        <v>0</v>
      </c>
      <c r="AB22" s="73">
        <v>9.7595007244027904E-5</v>
      </c>
      <c r="AC22" s="59"/>
    </row>
    <row r="23" spans="1:29" x14ac:dyDescent="0.35">
      <c r="A23" s="69" t="s">
        <v>304</v>
      </c>
      <c r="B23" s="76">
        <v>0</v>
      </c>
      <c r="C23" s="70">
        <v>0</v>
      </c>
      <c r="D23" s="70">
        <v>0</v>
      </c>
      <c r="E23" s="70">
        <v>8.9388459073890718E-4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1.7057438262327765E-4</v>
      </c>
      <c r="M23" s="70">
        <v>0</v>
      </c>
      <c r="N23" s="73">
        <v>0</v>
      </c>
      <c r="O23" s="59"/>
      <c r="P23" s="76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1.3307436501145402E-3</v>
      </c>
      <c r="AA23" s="70">
        <v>3.1941472990575886E-3</v>
      </c>
      <c r="AB23" s="73">
        <v>1.215514127126373E-3</v>
      </c>
      <c r="AC23" s="59"/>
    </row>
    <row r="24" spans="1:29" x14ac:dyDescent="0.35">
      <c r="A24" s="69" t="s">
        <v>305</v>
      </c>
      <c r="B24" s="76">
        <v>0</v>
      </c>
      <c r="C24" s="70">
        <v>1.5944889286901659E-4</v>
      </c>
      <c r="D24" s="70">
        <v>0</v>
      </c>
      <c r="E24" s="70">
        <v>4.8890511124083998E-4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1.292445688535459E-3</v>
      </c>
      <c r="M24" s="70">
        <v>0</v>
      </c>
      <c r="N24" s="73">
        <v>0</v>
      </c>
      <c r="O24" s="59"/>
      <c r="P24" s="76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3.1878309066983722E-3</v>
      </c>
      <c r="AA24" s="70">
        <v>0</v>
      </c>
      <c r="AB24" s="73">
        <v>0</v>
      </c>
      <c r="AC24" s="59"/>
    </row>
    <row r="25" spans="1:29" x14ac:dyDescent="0.35">
      <c r="A25" s="69" t="s">
        <v>306</v>
      </c>
      <c r="B25" s="76">
        <v>1.2285233385632061E-4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1.1788087168858645E-4</v>
      </c>
      <c r="J25" s="70">
        <v>1.0703063740332712E-4</v>
      </c>
      <c r="K25" s="70">
        <v>0</v>
      </c>
      <c r="L25" s="70">
        <v>1.2087080573362958E-3</v>
      </c>
      <c r="M25" s="70">
        <v>8.4535591831350169E-3</v>
      </c>
      <c r="N25" s="73">
        <v>0</v>
      </c>
      <c r="O25" s="59"/>
      <c r="P25" s="76">
        <v>3.0677360977781937E-4</v>
      </c>
      <c r="Q25" s="70">
        <v>0</v>
      </c>
      <c r="R25" s="70">
        <v>0</v>
      </c>
      <c r="S25" s="70">
        <v>0</v>
      </c>
      <c r="T25" s="70">
        <v>7.4524376038668984E-4</v>
      </c>
      <c r="U25" s="70">
        <v>0</v>
      </c>
      <c r="V25" s="70">
        <v>0</v>
      </c>
      <c r="W25" s="70">
        <v>2.9761969023339539E-4</v>
      </c>
      <c r="X25" s="70">
        <v>0</v>
      </c>
      <c r="Y25" s="70">
        <v>0</v>
      </c>
      <c r="Z25" s="70">
        <v>6.0745149475694253E-3</v>
      </c>
      <c r="AA25" s="70">
        <v>7.1260079749059426E-3</v>
      </c>
      <c r="AB25" s="73">
        <v>1.4729834249252463E-4</v>
      </c>
      <c r="AC25" s="59"/>
    </row>
    <row r="26" spans="1:29" x14ac:dyDescent="0.35">
      <c r="A26" s="69" t="s">
        <v>307</v>
      </c>
      <c r="B26" s="76">
        <v>6.3169961895786868E-4</v>
      </c>
      <c r="C26" s="70">
        <v>0</v>
      </c>
      <c r="D26" s="70">
        <v>0</v>
      </c>
      <c r="E26" s="70">
        <v>8.9753733234540431E-3</v>
      </c>
      <c r="F26" s="70">
        <v>0</v>
      </c>
      <c r="G26" s="70">
        <v>0</v>
      </c>
      <c r="H26" s="70">
        <v>1.3581597975473501E-3</v>
      </c>
      <c r="I26" s="70">
        <v>0</v>
      </c>
      <c r="J26" s="70">
        <v>0</v>
      </c>
      <c r="K26" s="70">
        <v>1.6685187219571275E-3</v>
      </c>
      <c r="L26" s="70">
        <v>8.6283646557429334E-3</v>
      </c>
      <c r="M26" s="70">
        <v>0</v>
      </c>
      <c r="N26" s="73">
        <v>0</v>
      </c>
      <c r="O26" s="59"/>
      <c r="P26" s="76">
        <v>0</v>
      </c>
      <c r="Q26" s="70">
        <v>0</v>
      </c>
      <c r="R26" s="70">
        <v>1.3930385232610273E-3</v>
      </c>
      <c r="S26" s="70">
        <v>6.5230910442736004E-3</v>
      </c>
      <c r="T26" s="70">
        <v>0</v>
      </c>
      <c r="U26" s="70">
        <v>0</v>
      </c>
      <c r="V26" s="70">
        <v>7.8619097191211891E-4</v>
      </c>
      <c r="W26" s="70">
        <v>0</v>
      </c>
      <c r="X26" s="70">
        <v>0</v>
      </c>
      <c r="Y26" s="70">
        <v>1.7795116046460499E-3</v>
      </c>
      <c r="Z26" s="70">
        <v>1.9770037787527121E-2</v>
      </c>
      <c r="AA26" s="70">
        <v>3.0399412044440296E-4</v>
      </c>
      <c r="AB26" s="73">
        <v>2.0179149808205544E-4</v>
      </c>
      <c r="AC26" s="59"/>
    </row>
    <row r="27" spans="1:29" x14ac:dyDescent="0.35">
      <c r="A27" s="69" t="s">
        <v>308</v>
      </c>
      <c r="B27" s="76">
        <v>1.4252294935728663E-3</v>
      </c>
      <c r="C27" s="70">
        <v>1.6273876024281537E-3</v>
      </c>
      <c r="D27" s="70">
        <v>0</v>
      </c>
      <c r="E27" s="70">
        <v>1.805478968879495E-2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7.2344310633402009E-4</v>
      </c>
      <c r="L27" s="70">
        <v>5.4744971977487792E-4</v>
      </c>
      <c r="M27" s="70">
        <v>0</v>
      </c>
      <c r="N27" s="73">
        <v>0</v>
      </c>
      <c r="O27" s="59"/>
      <c r="P27" s="76">
        <v>0</v>
      </c>
      <c r="Q27" s="70">
        <v>0</v>
      </c>
      <c r="R27" s="70">
        <v>5.4040274498920449E-4</v>
      </c>
      <c r="S27" s="70">
        <v>9.6377037586289002E-3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6.2960848177996132E-3</v>
      </c>
      <c r="AA27" s="70">
        <v>0</v>
      </c>
      <c r="AB27" s="73">
        <v>0</v>
      </c>
      <c r="AC27" s="59"/>
    </row>
    <row r="28" spans="1:29" x14ac:dyDescent="0.35">
      <c r="A28" s="69" t="s">
        <v>309</v>
      </c>
      <c r="B28" s="76">
        <v>0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3">
        <v>0</v>
      </c>
      <c r="O28" s="59"/>
      <c r="P28" s="76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3">
        <v>0</v>
      </c>
      <c r="AC28" s="59"/>
    </row>
    <row r="29" spans="1:29" x14ac:dyDescent="0.35">
      <c r="A29" s="69" t="s">
        <v>310</v>
      </c>
      <c r="B29" s="76">
        <v>0</v>
      </c>
      <c r="C29" s="70">
        <v>0</v>
      </c>
      <c r="D29" s="70">
        <v>0</v>
      </c>
      <c r="E29" s="70">
        <v>8.8427291335424745E-3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3">
        <v>0</v>
      </c>
      <c r="O29" s="59"/>
      <c r="P29" s="76">
        <v>0</v>
      </c>
      <c r="Q29" s="70">
        <v>0</v>
      </c>
      <c r="R29" s="70">
        <v>0</v>
      </c>
      <c r="S29" s="70">
        <v>1.050206213053771E-2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2.7160831292446076E-4</v>
      </c>
      <c r="AA29" s="70">
        <v>0</v>
      </c>
      <c r="AB29" s="73">
        <v>0</v>
      </c>
      <c r="AC29" s="59"/>
    </row>
    <row r="30" spans="1:29" x14ac:dyDescent="0.35">
      <c r="A30" s="69" t="s">
        <v>311</v>
      </c>
      <c r="B30" s="76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3">
        <v>0</v>
      </c>
      <c r="O30" s="59"/>
      <c r="P30" s="76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3">
        <v>0</v>
      </c>
      <c r="AC30" s="59"/>
    </row>
    <row r="31" spans="1:29" x14ac:dyDescent="0.35">
      <c r="A31" s="69" t="s">
        <v>312</v>
      </c>
      <c r="B31" s="76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3">
        <v>0</v>
      </c>
      <c r="O31" s="59"/>
      <c r="P31" s="76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1.3659619167702121E-2</v>
      </c>
      <c r="AA31" s="70">
        <v>2.8044880127776022E-4</v>
      </c>
      <c r="AB31" s="73">
        <v>0</v>
      </c>
      <c r="AC31" s="59"/>
    </row>
    <row r="32" spans="1:29" x14ac:dyDescent="0.35">
      <c r="A32" s="69" t="s">
        <v>313</v>
      </c>
      <c r="B32" s="76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3">
        <v>0</v>
      </c>
      <c r="O32" s="59"/>
      <c r="P32" s="76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3">
        <v>0</v>
      </c>
      <c r="AC32" s="59"/>
    </row>
    <row r="33" spans="1:29" x14ac:dyDescent="0.35">
      <c r="A33" s="69" t="s">
        <v>314</v>
      </c>
      <c r="B33" s="76">
        <v>0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3">
        <v>0</v>
      </c>
      <c r="O33" s="59"/>
      <c r="P33" s="76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1.3450598626740015E-3</v>
      </c>
      <c r="AA33" s="70">
        <v>0</v>
      </c>
      <c r="AB33" s="73">
        <v>0</v>
      </c>
      <c r="AC33" s="59"/>
    </row>
    <row r="34" spans="1:29" x14ac:dyDescent="0.35">
      <c r="A34" s="69" t="s">
        <v>315</v>
      </c>
      <c r="B34" s="76">
        <v>7.7348156298099532E-3</v>
      </c>
      <c r="C34" s="70">
        <v>3.3407782742557636E-4</v>
      </c>
      <c r="D34" s="70">
        <v>3.1384906526499506E-4</v>
      </c>
      <c r="E34" s="70">
        <v>7.3441983224491296E-3</v>
      </c>
      <c r="F34" s="70">
        <v>0</v>
      </c>
      <c r="G34" s="70">
        <v>0</v>
      </c>
      <c r="H34" s="70">
        <v>0</v>
      </c>
      <c r="I34" s="70">
        <v>7.1172111900982393E-3</v>
      </c>
      <c r="J34" s="70">
        <v>8.8791540642417736E-3</v>
      </c>
      <c r="K34" s="70">
        <v>5.3602923509714516E-3</v>
      </c>
      <c r="L34" s="70">
        <v>2.1295017972882578E-3</v>
      </c>
      <c r="M34" s="70">
        <v>2.8260362276059177E-3</v>
      </c>
      <c r="N34" s="73">
        <v>0</v>
      </c>
      <c r="O34" s="59"/>
      <c r="P34" s="76">
        <v>2.9742709708569485E-4</v>
      </c>
      <c r="Q34" s="70">
        <v>0</v>
      </c>
      <c r="R34" s="70">
        <v>2.4037967520305057E-3</v>
      </c>
      <c r="S34" s="70">
        <v>2.5616833584354102E-3</v>
      </c>
      <c r="T34" s="70">
        <v>0</v>
      </c>
      <c r="U34" s="70">
        <v>0</v>
      </c>
      <c r="V34" s="70">
        <v>0</v>
      </c>
      <c r="W34" s="70">
        <v>3.1286638760102251E-3</v>
      </c>
      <c r="X34" s="70">
        <v>9.0628803904752205E-3</v>
      </c>
      <c r="Y34" s="70">
        <v>3.0958855483659365E-3</v>
      </c>
      <c r="Z34" s="70">
        <v>3.8581692259442102E-3</v>
      </c>
      <c r="AA34" s="70">
        <v>1.1094249650210775E-3</v>
      </c>
      <c r="AB34" s="73">
        <v>0</v>
      </c>
      <c r="AC34" s="59"/>
    </row>
    <row r="35" spans="1:29" ht="15" thickBot="1" x14ac:dyDescent="0.4">
      <c r="A35" s="36" t="s">
        <v>316</v>
      </c>
      <c r="B35" s="77">
        <v>0.10333708881273791</v>
      </c>
      <c r="C35" s="71">
        <v>3.2756496697595915E-2</v>
      </c>
      <c r="D35" s="71">
        <v>9.0767872360240291E-4</v>
      </c>
      <c r="E35" s="71">
        <v>1.3695217184667865E-2</v>
      </c>
      <c r="F35" s="71">
        <v>0</v>
      </c>
      <c r="G35" s="71">
        <v>3.0575928715818487E-2</v>
      </c>
      <c r="H35" s="71">
        <v>0</v>
      </c>
      <c r="I35" s="71">
        <v>3.97251238162162E-2</v>
      </c>
      <c r="J35" s="71">
        <v>4.6548801562716416E-3</v>
      </c>
      <c r="K35" s="71">
        <v>0</v>
      </c>
      <c r="L35" s="71">
        <v>1.1335884575066896E-2</v>
      </c>
      <c r="M35" s="71">
        <v>2.5776285620081527E-2</v>
      </c>
      <c r="N35" s="74">
        <v>6.0922477055832588E-3</v>
      </c>
      <c r="O35" s="59"/>
      <c r="P35" s="77">
        <v>3.8591204224221631E-2</v>
      </c>
      <c r="Q35" s="71">
        <v>2.9502257801903506E-2</v>
      </c>
      <c r="R35" s="71">
        <v>2.1396807466608249E-3</v>
      </c>
      <c r="S35" s="71">
        <v>1.0159452440995708E-2</v>
      </c>
      <c r="T35" s="71">
        <v>0</v>
      </c>
      <c r="U35" s="71">
        <v>1.4781010073548711E-2</v>
      </c>
      <c r="V35" s="71">
        <v>0</v>
      </c>
      <c r="W35" s="71">
        <v>2.5992323000761972E-2</v>
      </c>
      <c r="X35" s="71">
        <v>7.1714904550334276E-3</v>
      </c>
      <c r="Y35" s="71">
        <v>1.9784728141030781E-3</v>
      </c>
      <c r="Z35" s="71">
        <v>1.7216760017281115E-2</v>
      </c>
      <c r="AA35" s="71">
        <v>2.4774572088746685E-2</v>
      </c>
      <c r="AB35" s="74">
        <v>4.6778907663716706E-3</v>
      </c>
      <c r="AC35" s="59"/>
    </row>
    <row r="36" spans="1:29" x14ac:dyDescent="0.35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</row>
    <row r="37" spans="1:29" x14ac:dyDescent="0.35">
      <c r="A37" s="45" t="s">
        <v>318</v>
      </c>
      <c r="B37" s="45" t="s">
        <v>319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45" t="s">
        <v>317</v>
      </c>
      <c r="Q37" s="45" t="s">
        <v>319</v>
      </c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</row>
    <row r="38" spans="1:29" x14ac:dyDescent="0.35">
      <c r="B38" s="78" t="s">
        <v>281</v>
      </c>
      <c r="C38" s="79" t="s">
        <v>282</v>
      </c>
      <c r="D38" s="79" t="s">
        <v>283</v>
      </c>
      <c r="E38" s="79" t="s">
        <v>284</v>
      </c>
      <c r="F38" s="79" t="s">
        <v>285</v>
      </c>
      <c r="G38" s="79" t="s">
        <v>286</v>
      </c>
      <c r="H38" s="79" t="s">
        <v>287</v>
      </c>
      <c r="I38" s="79" t="s">
        <v>288</v>
      </c>
      <c r="J38" s="79" t="s">
        <v>289</v>
      </c>
      <c r="K38" s="79" t="s">
        <v>290</v>
      </c>
      <c r="L38" s="79" t="s">
        <v>291</v>
      </c>
      <c r="M38" s="79" t="s">
        <v>292</v>
      </c>
      <c r="N38" s="80" t="s">
        <v>293</v>
      </c>
      <c r="O38" s="59"/>
      <c r="P38" s="78" t="s">
        <v>281</v>
      </c>
      <c r="Q38" s="79" t="s">
        <v>282</v>
      </c>
      <c r="R38" s="79" t="s">
        <v>283</v>
      </c>
      <c r="S38" s="79" t="s">
        <v>284</v>
      </c>
      <c r="T38" s="79" t="s">
        <v>285</v>
      </c>
      <c r="U38" s="79" t="s">
        <v>286</v>
      </c>
      <c r="V38" s="79" t="s">
        <v>287</v>
      </c>
      <c r="W38" s="79" t="s">
        <v>288</v>
      </c>
      <c r="X38" s="79" t="s">
        <v>289</v>
      </c>
      <c r="Y38" s="79" t="s">
        <v>290</v>
      </c>
      <c r="Z38" s="79" t="s">
        <v>291</v>
      </c>
      <c r="AA38" s="79" t="s">
        <v>292</v>
      </c>
      <c r="AB38" s="80" t="s">
        <v>293</v>
      </c>
    </row>
    <row r="39" spans="1:29" x14ac:dyDescent="0.35">
      <c r="A39" s="67" t="s">
        <v>294</v>
      </c>
      <c r="B39" s="75">
        <v>0</v>
      </c>
      <c r="C39" s="68">
        <v>5.5724120975620176E-4</v>
      </c>
      <c r="D39" s="68">
        <v>6.476891255387425E-4</v>
      </c>
      <c r="E39" s="68">
        <v>6.4483884086340344E-4</v>
      </c>
      <c r="F39" s="68">
        <v>1.5182481212169339E-3</v>
      </c>
      <c r="G39" s="68">
        <v>6.6616639706318262E-4</v>
      </c>
      <c r="H39" s="68">
        <v>5.954873160091235E-4</v>
      </c>
      <c r="I39" s="68">
        <v>8.5843923615735659E-4</v>
      </c>
      <c r="J39" s="68">
        <v>7.4757755951080068E-4</v>
      </c>
      <c r="K39" s="68">
        <v>1.5223234079808268E-3</v>
      </c>
      <c r="L39" s="68">
        <v>4.5879938446277658E-4</v>
      </c>
      <c r="M39" s="68">
        <v>0</v>
      </c>
      <c r="N39" s="72">
        <v>0</v>
      </c>
      <c r="O39" s="59"/>
      <c r="P39" s="75">
        <v>7.7289466572316864E-4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0</v>
      </c>
      <c r="X39" s="68">
        <v>0</v>
      </c>
      <c r="Y39" s="68">
        <v>0</v>
      </c>
      <c r="Z39" s="68">
        <v>4.8728372623026118E-4</v>
      </c>
      <c r="AA39" s="68">
        <v>0</v>
      </c>
      <c r="AB39" s="72">
        <v>0</v>
      </c>
      <c r="AC39" s="59"/>
    </row>
    <row r="40" spans="1:29" x14ac:dyDescent="0.35">
      <c r="A40" s="69" t="s">
        <v>295</v>
      </c>
      <c r="B40" s="76">
        <v>1.9505376393641749E-3</v>
      </c>
      <c r="C40" s="70">
        <v>2.6493534011158603E-4</v>
      </c>
      <c r="D40" s="70">
        <v>2.9565499195312729E-4</v>
      </c>
      <c r="E40" s="70">
        <v>2.3551118506190397E-4</v>
      </c>
      <c r="F40" s="70">
        <v>7.7362318237004374E-4</v>
      </c>
      <c r="G40" s="70">
        <v>2.7503363724423502E-4</v>
      </c>
      <c r="H40" s="70">
        <v>3.8895545869911007E-4</v>
      </c>
      <c r="I40" s="70">
        <v>9.0816821257903456E-4</v>
      </c>
      <c r="J40" s="70">
        <v>2.0825604374221201E-4</v>
      </c>
      <c r="K40" s="70">
        <v>3.622832673773964E-4</v>
      </c>
      <c r="L40" s="70">
        <v>1.8231576265282699E-4</v>
      </c>
      <c r="M40" s="70">
        <v>2.8327383323548095E-4</v>
      </c>
      <c r="N40" s="73">
        <v>0</v>
      </c>
      <c r="O40" s="59"/>
      <c r="P40" s="76">
        <v>2.1410993546742776E-4</v>
      </c>
      <c r="Q40" s="70">
        <v>0</v>
      </c>
      <c r="R40" s="70">
        <v>1.3220184224477245E-3</v>
      </c>
      <c r="S40" s="70">
        <v>2.5651607999150239E-4</v>
      </c>
      <c r="T40" s="70">
        <v>0</v>
      </c>
      <c r="U40" s="70">
        <v>0</v>
      </c>
      <c r="V40" s="70">
        <v>0</v>
      </c>
      <c r="W40" s="70">
        <v>0</v>
      </c>
      <c r="X40" s="70">
        <v>1.3039636788023511E-3</v>
      </c>
      <c r="Y40" s="70">
        <v>3.9645868116109338E-4</v>
      </c>
      <c r="Z40" s="70">
        <v>6.2406365801330726E-4</v>
      </c>
      <c r="AA40" s="70">
        <v>8.9803016230619774E-4</v>
      </c>
      <c r="AB40" s="73">
        <v>0</v>
      </c>
      <c r="AC40" s="59"/>
    </row>
    <row r="41" spans="1:29" x14ac:dyDescent="0.35">
      <c r="A41" s="69" t="s">
        <v>296</v>
      </c>
      <c r="B41" s="76">
        <v>1.3651602071002291E-3</v>
      </c>
      <c r="C41" s="70">
        <v>1.9653393802794437E-4</v>
      </c>
      <c r="D41" s="70">
        <v>2.9784001706866756E-4</v>
      </c>
      <c r="E41" s="70">
        <v>6.2292646480606722E-4</v>
      </c>
      <c r="F41" s="70">
        <v>8.0751512827170703E-4</v>
      </c>
      <c r="G41" s="70">
        <v>4.5835304950156441E-4</v>
      </c>
      <c r="H41" s="70">
        <v>6.0475032323156579E-4</v>
      </c>
      <c r="I41" s="70">
        <v>4.9172284602022598E-4</v>
      </c>
      <c r="J41" s="70">
        <v>5.2744348613347337E-4</v>
      </c>
      <c r="K41" s="70">
        <v>1.5097098339493936E-3</v>
      </c>
      <c r="L41" s="70">
        <v>5.8967555290513141E-4</v>
      </c>
      <c r="M41" s="70">
        <v>6.6343070666522157E-4</v>
      </c>
      <c r="N41" s="73">
        <v>4.9125133649323177E-4</v>
      </c>
      <c r="O41" s="59"/>
      <c r="P41" s="76">
        <v>5.815380649224867E-4</v>
      </c>
      <c r="Q41" s="70">
        <v>8.0748205437515937E-5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9.8566725408118097E-4</v>
      </c>
      <c r="X41" s="70">
        <v>2.3197391587023472E-4</v>
      </c>
      <c r="Y41" s="70">
        <v>0</v>
      </c>
      <c r="Z41" s="70">
        <v>1.4684537983961066E-3</v>
      </c>
      <c r="AA41" s="70">
        <v>1.2293681861436435E-3</v>
      </c>
      <c r="AB41" s="73">
        <v>1.2742189266820765E-4</v>
      </c>
      <c r="AC41" s="59"/>
    </row>
    <row r="42" spans="1:29" x14ac:dyDescent="0.35">
      <c r="A42" s="69" t="s">
        <v>297</v>
      </c>
      <c r="B42" s="76">
        <v>1.6149317471417368E-4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2.3644169931034032E-4</v>
      </c>
      <c r="M42" s="70">
        <v>0</v>
      </c>
      <c r="N42" s="73">
        <v>7.7458420828290626E-4</v>
      </c>
      <c r="O42" s="59"/>
      <c r="P42" s="76">
        <v>0</v>
      </c>
      <c r="Q42" s="70">
        <v>0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9.2622604833155668E-4</v>
      </c>
      <c r="AA42" s="70">
        <v>8.9015713267535425E-4</v>
      </c>
      <c r="AB42" s="73">
        <v>0</v>
      </c>
      <c r="AC42" s="59"/>
    </row>
    <row r="43" spans="1:29" x14ac:dyDescent="0.35">
      <c r="A43" s="69" t="s">
        <v>298</v>
      </c>
      <c r="B43" s="76">
        <v>4.2043102923550882E-3</v>
      </c>
      <c r="C43" s="70">
        <v>4.524478937659622E-4</v>
      </c>
      <c r="D43" s="70">
        <v>2.1696115363188172E-3</v>
      </c>
      <c r="E43" s="70">
        <v>1.0225826183232712E-3</v>
      </c>
      <c r="F43" s="70">
        <v>1.9544817984946793E-3</v>
      </c>
      <c r="G43" s="70">
        <v>4.5988131813574001E-4</v>
      </c>
      <c r="H43" s="70">
        <v>4.7573208084319729E-4</v>
      </c>
      <c r="I43" s="70">
        <v>2.6303089324909089E-4</v>
      </c>
      <c r="J43" s="70">
        <v>2.3748721233721556E-4</v>
      </c>
      <c r="K43" s="70">
        <v>1.4231660546533225E-4</v>
      </c>
      <c r="L43" s="70">
        <v>8.5592849967531452E-4</v>
      </c>
      <c r="M43" s="70">
        <v>6.1372750768453352E-4</v>
      </c>
      <c r="N43" s="73">
        <v>4.392125424492143E-3</v>
      </c>
      <c r="O43" s="59"/>
      <c r="P43" s="76">
        <v>1.8787403500209012E-3</v>
      </c>
      <c r="Q43" s="70">
        <v>7.0072307839598555E-4</v>
      </c>
      <c r="R43" s="70">
        <v>5.1465024227248957E-4</v>
      </c>
      <c r="S43" s="70">
        <v>3.0304620555129697E-4</v>
      </c>
      <c r="T43" s="70">
        <v>1.3658853159095351E-3</v>
      </c>
      <c r="U43" s="70">
        <v>3.1982571850364252E-4</v>
      </c>
      <c r="V43" s="70">
        <v>2.9761757213944603E-4</v>
      </c>
      <c r="W43" s="70">
        <v>2.1563017306864749E-4</v>
      </c>
      <c r="X43" s="70">
        <v>0</v>
      </c>
      <c r="Y43" s="70">
        <v>0</v>
      </c>
      <c r="Z43" s="70">
        <v>2.7346486770922101E-3</v>
      </c>
      <c r="AA43" s="70">
        <v>9.5536307140829972E-4</v>
      </c>
      <c r="AB43" s="73">
        <v>9.8254474569412311E-4</v>
      </c>
      <c r="AC43" s="59"/>
    </row>
    <row r="44" spans="1:29" x14ac:dyDescent="0.35">
      <c r="A44" s="69" t="s">
        <v>299</v>
      </c>
      <c r="B44" s="76">
        <v>2.8630513027283884E-4</v>
      </c>
      <c r="C44" s="70">
        <v>0</v>
      </c>
      <c r="D44" s="70">
        <v>2.2029957347743316E-4</v>
      </c>
      <c r="E44" s="70">
        <v>3.4203590413552163E-4</v>
      </c>
      <c r="F44" s="70">
        <v>7.7737961030164833E-4</v>
      </c>
      <c r="G44" s="70">
        <v>4.1258134456667996E-4</v>
      </c>
      <c r="H44" s="70">
        <v>2.7445834986795811E-4</v>
      </c>
      <c r="I44" s="70">
        <v>5.0282109195436109E-4</v>
      </c>
      <c r="J44" s="70">
        <v>9.6167264386912783E-4</v>
      </c>
      <c r="K44" s="70">
        <v>8.2027289278359134E-4</v>
      </c>
      <c r="L44" s="70">
        <v>1.8129928042913762E-4</v>
      </c>
      <c r="M44" s="70">
        <v>6.3773904159710295E-4</v>
      </c>
      <c r="N44" s="73">
        <v>8.524894308363977E-4</v>
      </c>
      <c r="O44" s="59"/>
      <c r="P44" s="76">
        <v>0</v>
      </c>
      <c r="Q44" s="70">
        <v>0</v>
      </c>
      <c r="R44" s="70">
        <v>0</v>
      </c>
      <c r="S44" s="70">
        <v>0</v>
      </c>
      <c r="T44" s="70">
        <v>1.2421103613129143E-3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6.0732258738023536E-4</v>
      </c>
      <c r="AB44" s="73">
        <v>0</v>
      </c>
      <c r="AC44" s="59"/>
    </row>
    <row r="45" spans="1:29" x14ac:dyDescent="0.35">
      <c r="A45" s="69" t="s">
        <v>300</v>
      </c>
      <c r="B45" s="76">
        <v>0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3">
        <v>0</v>
      </c>
      <c r="O45" s="59"/>
      <c r="P45" s="76">
        <v>0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3">
        <v>0</v>
      </c>
      <c r="AC45" s="59"/>
    </row>
    <row r="46" spans="1:29" x14ac:dyDescent="0.35">
      <c r="A46" s="69" t="s">
        <v>301</v>
      </c>
      <c r="B46" s="76">
        <v>4.1851943018741235E-3</v>
      </c>
      <c r="C46" s="70">
        <v>3.0390440665353491E-3</v>
      </c>
      <c r="D46" s="70">
        <v>8.0172732700477777E-3</v>
      </c>
      <c r="E46" s="70">
        <v>2.3592800259383522E-3</v>
      </c>
      <c r="F46" s="70">
        <v>3.5603161125306892E-4</v>
      </c>
      <c r="G46" s="70">
        <v>2.0758747892422251E-3</v>
      </c>
      <c r="H46" s="70">
        <v>3.9191306117742483E-3</v>
      </c>
      <c r="I46" s="70">
        <v>5.1504534997003776E-4</v>
      </c>
      <c r="J46" s="70">
        <v>5.6343731059364658E-4</v>
      </c>
      <c r="K46" s="70">
        <v>6.1526601403230196E-4</v>
      </c>
      <c r="L46" s="70">
        <v>1.0393807040532077E-2</v>
      </c>
      <c r="M46" s="70">
        <v>3.6411636506307348E-3</v>
      </c>
      <c r="N46" s="73">
        <v>3.0295589461958221E-3</v>
      </c>
      <c r="O46" s="59"/>
      <c r="P46" s="76">
        <v>1.8123185242547269E-3</v>
      </c>
      <c r="Q46" s="70">
        <v>1.821362261457694E-3</v>
      </c>
      <c r="R46" s="70">
        <v>5.5635382217329964E-3</v>
      </c>
      <c r="S46" s="70">
        <v>2.1619922103039142E-3</v>
      </c>
      <c r="T46" s="70">
        <v>2.2680943929904345E-3</v>
      </c>
      <c r="U46" s="70">
        <v>2.8158549037569768E-3</v>
      </c>
      <c r="V46" s="70">
        <v>2.5015837435302048E-3</v>
      </c>
      <c r="W46" s="70">
        <v>8.1044200021149551E-4</v>
      </c>
      <c r="X46" s="70">
        <v>9.2702787708121568E-4</v>
      </c>
      <c r="Y46" s="70">
        <v>1.5883710674975543E-3</v>
      </c>
      <c r="Z46" s="70">
        <v>1.9617701961886079E-2</v>
      </c>
      <c r="AA46" s="70">
        <v>7.4869991009154013E-3</v>
      </c>
      <c r="AB46" s="73">
        <v>1.3299554580080135E-3</v>
      </c>
      <c r="AC46" s="59"/>
    </row>
    <row r="47" spans="1:29" x14ac:dyDescent="0.35">
      <c r="A47" s="69" t="s">
        <v>302</v>
      </c>
      <c r="B47" s="76">
        <v>2.0251191867414783E-3</v>
      </c>
      <c r="C47" s="70">
        <v>2.6942677755327654E-3</v>
      </c>
      <c r="D47" s="70">
        <v>5.3483520858660007E-3</v>
      </c>
      <c r="E47" s="70">
        <v>2.8739810818524825E-3</v>
      </c>
      <c r="F47" s="70">
        <v>1.3072080260881896E-3</v>
      </c>
      <c r="G47" s="70">
        <v>6.3350795621621326E-4</v>
      </c>
      <c r="H47" s="70">
        <v>2.6070879205900314E-3</v>
      </c>
      <c r="I47" s="70">
        <v>2.1200507531797513E-3</v>
      </c>
      <c r="J47" s="70">
        <v>1.2972175417684906E-3</v>
      </c>
      <c r="K47" s="70">
        <v>1.2895460992234198E-3</v>
      </c>
      <c r="L47" s="70">
        <v>1.6073845166200532E-2</v>
      </c>
      <c r="M47" s="70">
        <v>4.7193840105428904E-3</v>
      </c>
      <c r="N47" s="73">
        <v>2.7758577794421676E-3</v>
      </c>
      <c r="O47" s="59"/>
      <c r="P47" s="76">
        <v>1.2812895278837598E-3</v>
      </c>
      <c r="Q47" s="70">
        <v>1.4762725724220163E-3</v>
      </c>
      <c r="R47" s="70">
        <v>4.890061829337611E-3</v>
      </c>
      <c r="S47" s="70">
        <v>3.1667020892959664E-3</v>
      </c>
      <c r="T47" s="70">
        <v>0</v>
      </c>
      <c r="U47" s="70">
        <v>8.2774135460852505E-4</v>
      </c>
      <c r="V47" s="70">
        <v>2.2424436001438207E-3</v>
      </c>
      <c r="W47" s="70">
        <v>1.3429382750663229E-3</v>
      </c>
      <c r="X47" s="70">
        <v>1.4941415050259291E-3</v>
      </c>
      <c r="Y47" s="70">
        <v>1.3152931424718212E-3</v>
      </c>
      <c r="Z47" s="70">
        <v>3.3770287200293944E-2</v>
      </c>
      <c r="AA47" s="70">
        <v>4.5722428267845486E-3</v>
      </c>
      <c r="AB47" s="73">
        <v>1.0962654866930655E-3</v>
      </c>
      <c r="AC47" s="59"/>
    </row>
    <row r="48" spans="1:29" x14ac:dyDescent="0.35">
      <c r="A48" s="69" t="s">
        <v>303</v>
      </c>
      <c r="B48" s="76">
        <v>0</v>
      </c>
      <c r="C48" s="70">
        <v>5.8716822190955659E-4</v>
      </c>
      <c r="D48" s="70">
        <v>0</v>
      </c>
      <c r="E48" s="70">
        <v>7.2756557468577423E-4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1.1970441036741292E-3</v>
      </c>
      <c r="M48" s="70">
        <v>0</v>
      </c>
      <c r="N48" s="73">
        <v>0</v>
      </c>
      <c r="O48" s="59"/>
      <c r="P48" s="76">
        <v>0</v>
      </c>
      <c r="Q48" s="70">
        <v>0</v>
      </c>
      <c r="R48" s="70">
        <v>0</v>
      </c>
      <c r="S48" s="70">
        <v>0</v>
      </c>
      <c r="T48" s="70">
        <v>0</v>
      </c>
      <c r="U48" s="70">
        <v>0</v>
      </c>
      <c r="V48" s="70">
        <v>0</v>
      </c>
      <c r="W48" s="70">
        <v>0</v>
      </c>
      <c r="X48" s="70">
        <v>0</v>
      </c>
      <c r="Y48" s="70">
        <v>0</v>
      </c>
      <c r="Z48" s="70">
        <v>7.717814828091384E-4</v>
      </c>
      <c r="AA48" s="70">
        <v>0</v>
      </c>
      <c r="AB48" s="73">
        <v>2.3905796919109631E-4</v>
      </c>
      <c r="AC48" s="59"/>
    </row>
    <row r="49" spans="1:29" x14ac:dyDescent="0.35">
      <c r="A49" s="69" t="s">
        <v>304</v>
      </c>
      <c r="B49" s="76">
        <v>0</v>
      </c>
      <c r="C49" s="70">
        <v>0</v>
      </c>
      <c r="D49" s="70">
        <v>0</v>
      </c>
      <c r="E49" s="70">
        <v>9.9089832057910128E-4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4.1782020061729183E-4</v>
      </c>
      <c r="M49" s="70">
        <v>0</v>
      </c>
      <c r="N49" s="73">
        <v>0</v>
      </c>
      <c r="O49" s="59"/>
      <c r="P49" s="76">
        <v>0</v>
      </c>
      <c r="Q49" s="70">
        <v>0</v>
      </c>
      <c r="R49" s="70">
        <v>0</v>
      </c>
      <c r="S49" s="7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1.5030230506271952E-3</v>
      </c>
      <c r="AA49" s="70">
        <v>3.5509732923000941E-3</v>
      </c>
      <c r="AB49" s="73">
        <v>1.3436440365939334E-3</v>
      </c>
      <c r="AC49" s="59"/>
    </row>
    <row r="50" spans="1:29" x14ac:dyDescent="0.35">
      <c r="A50" s="69" t="s">
        <v>305</v>
      </c>
      <c r="B50" s="76">
        <v>0</v>
      </c>
      <c r="C50" s="70">
        <v>3.9056842758078999E-4</v>
      </c>
      <c r="D50" s="70">
        <v>0</v>
      </c>
      <c r="E50" s="70">
        <v>1.1975680551787062E-3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1.2419820371325071E-3</v>
      </c>
      <c r="M50" s="70">
        <v>0</v>
      </c>
      <c r="N50" s="73">
        <v>0</v>
      </c>
      <c r="O50" s="59"/>
      <c r="P50" s="76">
        <v>0</v>
      </c>
      <c r="Q50" s="70">
        <v>0</v>
      </c>
      <c r="R50" s="70">
        <v>0</v>
      </c>
      <c r="S50" s="70">
        <v>0</v>
      </c>
      <c r="T50" s="70">
        <v>0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5.420385069723904E-4</v>
      </c>
      <c r="AA50" s="70">
        <v>0</v>
      </c>
      <c r="AB50" s="73">
        <v>0</v>
      </c>
      <c r="AC50" s="59"/>
    </row>
    <row r="51" spans="1:29" x14ac:dyDescent="0.35">
      <c r="A51" s="69" t="s">
        <v>306</v>
      </c>
      <c r="B51" s="76">
        <v>3.009255316580319E-4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2.8874798607153248E-4</v>
      </c>
      <c r="J51" s="70">
        <v>2.6217044848299536E-4</v>
      </c>
      <c r="K51" s="70">
        <v>0</v>
      </c>
      <c r="L51" s="70">
        <v>1.8179833320107824E-3</v>
      </c>
      <c r="M51" s="70">
        <v>1.6525346555253317E-3</v>
      </c>
      <c r="N51" s="73">
        <v>0</v>
      </c>
      <c r="O51" s="59"/>
      <c r="P51" s="76">
        <v>7.5143881050733789E-4</v>
      </c>
      <c r="Q51" s="70">
        <v>0</v>
      </c>
      <c r="R51" s="70">
        <v>0</v>
      </c>
      <c r="S51" s="70">
        <v>0</v>
      </c>
      <c r="T51" s="70">
        <v>1.8254669469403614E-3</v>
      </c>
      <c r="U51" s="70">
        <v>0</v>
      </c>
      <c r="V51" s="70">
        <v>0</v>
      </c>
      <c r="W51" s="70">
        <v>7.2901637847700882E-4</v>
      </c>
      <c r="X51" s="70">
        <v>0</v>
      </c>
      <c r="Y51" s="70">
        <v>0</v>
      </c>
      <c r="Z51" s="70">
        <v>8.2172470256817163E-4</v>
      </c>
      <c r="AA51" s="70">
        <v>4.5543438574723056E-3</v>
      </c>
      <c r="AB51" s="73">
        <v>3.6080577906440268E-4</v>
      </c>
      <c r="AC51" s="59"/>
    </row>
    <row r="52" spans="1:29" x14ac:dyDescent="0.35">
      <c r="A52" s="69" t="s">
        <v>307</v>
      </c>
      <c r="B52" s="76">
        <v>1.5473417371573415E-3</v>
      </c>
      <c r="C52" s="70">
        <v>0</v>
      </c>
      <c r="D52" s="70">
        <v>0</v>
      </c>
      <c r="E52" s="70">
        <v>1.4895857435781924E-3</v>
      </c>
      <c r="F52" s="70">
        <v>0</v>
      </c>
      <c r="G52" s="70">
        <v>0</v>
      </c>
      <c r="H52" s="70">
        <v>1.5342233647325434E-3</v>
      </c>
      <c r="I52" s="70">
        <v>0</v>
      </c>
      <c r="J52" s="70">
        <v>0</v>
      </c>
      <c r="K52" s="70">
        <v>1.8995575689731035E-3</v>
      </c>
      <c r="L52" s="70">
        <v>1.3473474042617273E-2</v>
      </c>
      <c r="M52" s="70">
        <v>0</v>
      </c>
      <c r="N52" s="73">
        <v>0</v>
      </c>
      <c r="O52" s="59"/>
      <c r="P52" s="76">
        <v>0</v>
      </c>
      <c r="Q52" s="70">
        <v>0</v>
      </c>
      <c r="R52" s="70">
        <v>2.1645491801010512E-3</v>
      </c>
      <c r="S52" s="70">
        <v>8.5614855262856036E-4</v>
      </c>
      <c r="T52" s="70">
        <v>0</v>
      </c>
      <c r="U52" s="70">
        <v>0</v>
      </c>
      <c r="V52" s="70">
        <v>1.2430143546060953E-3</v>
      </c>
      <c r="W52" s="70">
        <v>0</v>
      </c>
      <c r="X52" s="70">
        <v>0</v>
      </c>
      <c r="Y52" s="70">
        <v>2.756848331565526E-3</v>
      </c>
      <c r="Z52" s="70">
        <v>3.3101915009794542E-3</v>
      </c>
      <c r="AA52" s="70">
        <v>7.4463047989495909E-4</v>
      </c>
      <c r="AB52" s="73">
        <v>4.9428620473284616E-4</v>
      </c>
      <c r="AC52" s="59"/>
    </row>
    <row r="53" spans="1:29" x14ac:dyDescent="0.35">
      <c r="A53" s="69" t="s">
        <v>308</v>
      </c>
      <c r="B53" s="76">
        <v>1.5617867532841528E-3</v>
      </c>
      <c r="C53" s="70">
        <v>1.277694192776937E-3</v>
      </c>
      <c r="D53" s="70">
        <v>0</v>
      </c>
      <c r="E53" s="70">
        <v>1.5339114636940601E-3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1.120804945311613E-3</v>
      </c>
      <c r="L53" s="70">
        <v>8.4810554654830004E-4</v>
      </c>
      <c r="M53" s="70">
        <v>0</v>
      </c>
      <c r="N53" s="73">
        <v>0</v>
      </c>
      <c r="O53" s="59"/>
      <c r="P53" s="76">
        <v>0</v>
      </c>
      <c r="Q53" s="70">
        <v>0</v>
      </c>
      <c r="R53" s="70">
        <v>1.3237109808229297E-3</v>
      </c>
      <c r="S53" s="70">
        <v>1.1307080193186595E-3</v>
      </c>
      <c r="T53" s="70">
        <v>0</v>
      </c>
      <c r="U53" s="70">
        <v>0</v>
      </c>
      <c r="V53" s="70">
        <v>0</v>
      </c>
      <c r="W53" s="70">
        <v>0</v>
      </c>
      <c r="X53" s="70">
        <v>0</v>
      </c>
      <c r="Y53" s="70">
        <v>0</v>
      </c>
      <c r="Z53" s="70">
        <v>1.2485980896240199E-3</v>
      </c>
      <c r="AA53" s="70">
        <v>0</v>
      </c>
      <c r="AB53" s="73">
        <v>0</v>
      </c>
      <c r="AC53" s="59"/>
    </row>
    <row r="54" spans="1:29" x14ac:dyDescent="0.35">
      <c r="A54" s="69" t="s">
        <v>309</v>
      </c>
      <c r="B54" s="76">
        <v>0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0</v>
      </c>
      <c r="N54" s="73">
        <v>0</v>
      </c>
      <c r="O54" s="59"/>
      <c r="P54" s="76">
        <v>0</v>
      </c>
      <c r="Q54" s="70">
        <v>0</v>
      </c>
      <c r="R54" s="70">
        <v>0</v>
      </c>
      <c r="S54" s="7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3">
        <v>0</v>
      </c>
      <c r="AC54" s="59"/>
    </row>
    <row r="55" spans="1:29" x14ac:dyDescent="0.35">
      <c r="A55" s="69" t="s">
        <v>310</v>
      </c>
      <c r="B55" s="76">
        <v>0</v>
      </c>
      <c r="C55" s="70">
        <v>0</v>
      </c>
      <c r="D55" s="70">
        <v>0</v>
      </c>
      <c r="E55" s="70">
        <v>6.5696482731078683E-4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73">
        <v>0</v>
      </c>
      <c r="O55" s="59"/>
      <c r="P55" s="76">
        <v>0</v>
      </c>
      <c r="Q55" s="70">
        <v>0</v>
      </c>
      <c r="R55" s="70">
        <v>0</v>
      </c>
      <c r="S55" s="70">
        <v>1.5015449129878735E-3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6.6530177656311034E-4</v>
      </c>
      <c r="AA55" s="70">
        <v>0</v>
      </c>
      <c r="AB55" s="73">
        <v>0</v>
      </c>
      <c r="AC55" s="59"/>
    </row>
    <row r="56" spans="1:29" x14ac:dyDescent="0.35">
      <c r="A56" s="69" t="s">
        <v>311</v>
      </c>
      <c r="B56" s="76">
        <v>0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3">
        <v>0</v>
      </c>
      <c r="O56" s="59"/>
      <c r="P56" s="76">
        <v>0</v>
      </c>
      <c r="Q56" s="70">
        <v>0</v>
      </c>
      <c r="R56" s="70">
        <v>0</v>
      </c>
      <c r="S56" s="70">
        <v>0</v>
      </c>
      <c r="T56" s="70">
        <v>0</v>
      </c>
      <c r="U56" s="70">
        <v>0</v>
      </c>
      <c r="V56" s="70">
        <v>0</v>
      </c>
      <c r="W56" s="70">
        <v>0</v>
      </c>
      <c r="X56" s="70">
        <v>0</v>
      </c>
      <c r="Y56" s="70">
        <v>0</v>
      </c>
      <c r="Z56" s="70">
        <v>0</v>
      </c>
      <c r="AA56" s="70">
        <v>0</v>
      </c>
      <c r="AB56" s="73">
        <v>0</v>
      </c>
      <c r="AC56" s="59"/>
    </row>
    <row r="57" spans="1:29" x14ac:dyDescent="0.35">
      <c r="A57" s="69" t="s">
        <v>312</v>
      </c>
      <c r="B57" s="76">
        <v>0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3">
        <v>0</v>
      </c>
      <c r="O57" s="59"/>
      <c r="P57" s="76">
        <v>0</v>
      </c>
      <c r="Q57" s="70">
        <v>0</v>
      </c>
      <c r="R57" s="70">
        <v>0</v>
      </c>
      <c r="S57" s="70">
        <v>0</v>
      </c>
      <c r="T57" s="70">
        <v>0</v>
      </c>
      <c r="U57" s="70">
        <v>0</v>
      </c>
      <c r="V57" s="70">
        <v>0</v>
      </c>
      <c r="W57" s="70">
        <v>0</v>
      </c>
      <c r="X57" s="70">
        <v>0</v>
      </c>
      <c r="Y57" s="70">
        <v>0</v>
      </c>
      <c r="Z57" s="70">
        <v>1.5919218131475E-2</v>
      </c>
      <c r="AA57" s="70">
        <v>6.869564621057114E-4</v>
      </c>
      <c r="AB57" s="73">
        <v>0</v>
      </c>
      <c r="AC57" s="59"/>
    </row>
    <row r="58" spans="1:29" x14ac:dyDescent="0.35">
      <c r="A58" s="69" t="s">
        <v>313</v>
      </c>
      <c r="B58" s="76">
        <v>0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0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3">
        <v>0</v>
      </c>
      <c r="O58" s="59"/>
      <c r="P58" s="76">
        <v>0</v>
      </c>
      <c r="Q58" s="70">
        <v>0</v>
      </c>
      <c r="R58" s="70">
        <v>0</v>
      </c>
      <c r="S58" s="70">
        <v>0</v>
      </c>
      <c r="T58" s="70">
        <v>0</v>
      </c>
      <c r="U58" s="70">
        <v>0</v>
      </c>
      <c r="V58" s="70">
        <v>0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3">
        <v>0</v>
      </c>
      <c r="AC58" s="59"/>
    </row>
    <row r="59" spans="1:29" x14ac:dyDescent="0.35">
      <c r="A59" s="69" t="s">
        <v>314</v>
      </c>
      <c r="B59" s="76">
        <v>0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73">
        <v>0</v>
      </c>
      <c r="O59" s="59"/>
      <c r="P59" s="76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0</v>
      </c>
      <c r="X59" s="70">
        <v>0</v>
      </c>
      <c r="Y59" s="70">
        <v>0</v>
      </c>
      <c r="Z59" s="70">
        <v>2.3614740341007796E-3</v>
      </c>
      <c r="AA59" s="70">
        <v>0</v>
      </c>
      <c r="AB59" s="73">
        <v>0</v>
      </c>
      <c r="AC59" s="59"/>
    </row>
    <row r="60" spans="1:29" x14ac:dyDescent="0.35">
      <c r="A60" s="69" t="s">
        <v>315</v>
      </c>
      <c r="B60" s="76">
        <v>1.709093608119691E-3</v>
      </c>
      <c r="C60" s="70">
        <v>8.1832021157023798E-4</v>
      </c>
      <c r="D60" s="70">
        <v>7.6877006614869362E-4</v>
      </c>
      <c r="E60" s="70">
        <v>1.0371129906670672E-3</v>
      </c>
      <c r="F60" s="70">
        <v>0</v>
      </c>
      <c r="G60" s="70">
        <v>0</v>
      </c>
      <c r="H60" s="70">
        <v>0</v>
      </c>
      <c r="I60" s="70">
        <v>1.3365883675909808E-3</v>
      </c>
      <c r="J60" s="70">
        <v>2.0518340077062668E-3</v>
      </c>
      <c r="K60" s="70">
        <v>3.1870696608574845E-3</v>
      </c>
      <c r="L60" s="70">
        <v>1.734038198793632E-3</v>
      </c>
      <c r="M60" s="70">
        <v>4.4790515978815988E-3</v>
      </c>
      <c r="N60" s="73">
        <v>0</v>
      </c>
      <c r="O60" s="59"/>
      <c r="P60" s="76">
        <v>7.285446235371861E-4</v>
      </c>
      <c r="Q60" s="70">
        <v>0</v>
      </c>
      <c r="R60" s="70">
        <v>2.7202239512212302E-3</v>
      </c>
      <c r="S60" s="70">
        <v>2.0871952893804615E-3</v>
      </c>
      <c r="T60" s="70">
        <v>0</v>
      </c>
      <c r="U60" s="70">
        <v>0</v>
      </c>
      <c r="V60" s="70">
        <v>0</v>
      </c>
      <c r="W60" s="70">
        <v>2.8898051426019046E-4</v>
      </c>
      <c r="X60" s="70">
        <v>4.0707653206215723E-3</v>
      </c>
      <c r="Y60" s="70">
        <v>4.8132261111292441E-3</v>
      </c>
      <c r="Z60" s="70">
        <v>2.071078183127374E-3</v>
      </c>
      <c r="AA60" s="70">
        <v>2.7175250722067156E-3</v>
      </c>
      <c r="AB60" s="73">
        <v>0</v>
      </c>
      <c r="AC60" s="59"/>
    </row>
    <row r="61" spans="1:29" ht="15" thickBot="1" x14ac:dyDescent="0.4">
      <c r="A61" s="36" t="s">
        <v>316</v>
      </c>
      <c r="B61" s="77">
        <v>1.4963083735767135E-2</v>
      </c>
      <c r="C61" s="71">
        <v>4.010368723891271E-3</v>
      </c>
      <c r="D61" s="71">
        <v>2.2233497232066134E-3</v>
      </c>
      <c r="E61" s="71">
        <v>1.935572920949466E-3</v>
      </c>
      <c r="F61" s="71">
        <v>0</v>
      </c>
      <c r="G61" s="71">
        <v>3.2192128689814688E-3</v>
      </c>
      <c r="H61" s="71">
        <v>0</v>
      </c>
      <c r="I61" s="71">
        <v>3.4305074915104454E-3</v>
      </c>
      <c r="J61" s="71">
        <v>9.3066702149884246E-4</v>
      </c>
      <c r="K61" s="71">
        <v>0</v>
      </c>
      <c r="L61" s="71">
        <v>4.1250386321693231E-3</v>
      </c>
      <c r="M61" s="71">
        <v>2.4626293137916172E-2</v>
      </c>
      <c r="N61" s="74">
        <v>1.2218075294388701E-2</v>
      </c>
      <c r="O61" s="59"/>
      <c r="P61" s="77">
        <v>7.3287977323605157E-3</v>
      </c>
      <c r="Q61" s="71">
        <v>2.7793033868247895E-3</v>
      </c>
      <c r="R61" s="71">
        <v>3.3147907942207549E-3</v>
      </c>
      <c r="S61" s="71">
        <v>2.3159011785117102E-3</v>
      </c>
      <c r="T61" s="71">
        <v>0</v>
      </c>
      <c r="U61" s="71">
        <v>4.9226077910853438E-3</v>
      </c>
      <c r="V61" s="71">
        <v>0</v>
      </c>
      <c r="W61" s="71">
        <v>6.6006241509195974E-3</v>
      </c>
      <c r="X61" s="71">
        <v>3.9184176138210838E-3</v>
      </c>
      <c r="Y61" s="71">
        <v>4.8462488645208603E-3</v>
      </c>
      <c r="Z61" s="71">
        <v>2.4606663378051647E-3</v>
      </c>
      <c r="AA61" s="71">
        <v>2.2496862070862565E-2</v>
      </c>
      <c r="AB61" s="74">
        <v>4.5565408410033498E-3</v>
      </c>
      <c r="AC61" s="59"/>
    </row>
  </sheetData>
  <conditionalFormatting sqref="B13:AB36 O38:O61 B39:N61 P39:AB61 C37:O37 R37:AB37">
    <cfRule type="cellIs" dxfId="0" priority="1" operator="lessThan">
      <formula>0.0001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444D-7C32-4059-9E55-C91B370F838B}">
  <dimension ref="B1:K30"/>
  <sheetViews>
    <sheetView workbookViewId="0">
      <selection activeCell="B2" sqref="B2"/>
    </sheetView>
  </sheetViews>
  <sheetFormatPr defaultRowHeight="14.5" x14ac:dyDescent="0.35"/>
  <cols>
    <col min="2" max="2" width="18.54296875" bestFit="1" customWidth="1"/>
    <col min="3" max="3" width="11.453125" bestFit="1" customWidth="1"/>
    <col min="4" max="4" width="10.81640625" bestFit="1" customWidth="1"/>
    <col min="5" max="5" width="8.1796875" bestFit="1" customWidth="1"/>
    <col min="6" max="7" width="10.81640625" bestFit="1" customWidth="1"/>
    <col min="8" max="8" width="12.453125" bestFit="1" customWidth="1"/>
    <col min="9" max="9" width="10.81640625" bestFit="1" customWidth="1"/>
    <col min="10" max="11" width="15.453125" bestFit="1" customWidth="1"/>
  </cols>
  <sheetData>
    <row r="1" spans="2:11" x14ac:dyDescent="0.35">
      <c r="B1" t="s">
        <v>334</v>
      </c>
    </row>
    <row r="2" spans="2:11" x14ac:dyDescent="0.35">
      <c r="B2" s="46" t="s">
        <v>238</v>
      </c>
      <c r="C2" s="47"/>
      <c r="D2" s="65" t="s">
        <v>239</v>
      </c>
      <c r="E2" s="65"/>
      <c r="F2" s="65"/>
    </row>
    <row r="3" spans="2:11" x14ac:dyDescent="0.35">
      <c r="B3" s="47" t="s">
        <v>240</v>
      </c>
      <c r="C3" s="48">
        <v>31</v>
      </c>
      <c r="D3" s="66" t="s">
        <v>241</v>
      </c>
      <c r="E3" s="66"/>
      <c r="F3" s="66"/>
    </row>
    <row r="4" spans="2:11" x14ac:dyDescent="0.35">
      <c r="B4" s="47" t="s">
        <v>242</v>
      </c>
      <c r="C4" s="49">
        <v>0.54330000000000001</v>
      </c>
      <c r="D4" s="66" t="s">
        <v>241</v>
      </c>
      <c r="E4" s="66"/>
      <c r="F4" s="66"/>
    </row>
    <row r="5" spans="2:11" x14ac:dyDescent="0.35">
      <c r="B5" s="47" t="s">
        <v>243</v>
      </c>
      <c r="C5" s="47">
        <v>5.77</v>
      </c>
      <c r="D5" s="66" t="s">
        <v>244</v>
      </c>
      <c r="E5" s="66"/>
      <c r="F5" s="66"/>
    </row>
    <row r="6" spans="2:11" x14ac:dyDescent="0.35">
      <c r="B6" s="47" t="s">
        <v>245</v>
      </c>
      <c r="C6" s="47">
        <v>2.37</v>
      </c>
      <c r="D6" s="66" t="s">
        <v>244</v>
      </c>
      <c r="E6" s="66"/>
      <c r="F6" s="66"/>
    </row>
    <row r="9" spans="2:11" x14ac:dyDescent="0.35">
      <c r="B9" s="45" t="s">
        <v>246</v>
      </c>
    </row>
    <row r="10" spans="2:11" x14ac:dyDescent="0.35">
      <c r="B10" s="47" t="s">
        <v>247</v>
      </c>
      <c r="C10" s="50" t="s">
        <v>248</v>
      </c>
      <c r="D10" s="47" t="s">
        <v>249</v>
      </c>
    </row>
    <row r="11" spans="2:11" x14ac:dyDescent="0.35">
      <c r="B11" s="47" t="s">
        <v>250</v>
      </c>
      <c r="C11" s="50">
        <v>176004527447.6514</v>
      </c>
      <c r="D11" s="50">
        <v>209979504122.11871</v>
      </c>
    </row>
    <row r="12" spans="2:11" x14ac:dyDescent="0.35">
      <c r="B12" s="47" t="s">
        <v>251</v>
      </c>
      <c r="C12" s="50">
        <v>243954480796.58606</v>
      </c>
      <c r="D12" s="47"/>
    </row>
    <row r="13" spans="2:11" x14ac:dyDescent="0.35">
      <c r="B13" s="47" t="s">
        <v>252</v>
      </c>
      <c r="C13" s="50">
        <v>138490330630.06863</v>
      </c>
      <c r="D13" s="50">
        <v>195978601370.50427</v>
      </c>
    </row>
    <row r="14" spans="2:11" x14ac:dyDescent="0.35">
      <c r="B14" s="47" t="s">
        <v>253</v>
      </c>
      <c r="C14" s="50">
        <v>253466872110.93991</v>
      </c>
      <c r="D14" s="47"/>
    </row>
    <row r="16" spans="2:11" x14ac:dyDescent="0.35">
      <c r="B16" s="46"/>
      <c r="C16" s="46"/>
      <c r="D16" s="46"/>
      <c r="E16" s="46"/>
      <c r="F16" s="46"/>
      <c r="G16" s="46" t="s">
        <v>254</v>
      </c>
      <c r="H16" s="46" t="s">
        <v>254</v>
      </c>
      <c r="I16" s="46" t="s">
        <v>255</v>
      </c>
      <c r="J16" s="46" t="s">
        <v>255</v>
      </c>
      <c r="K16" s="46"/>
    </row>
    <row r="17" spans="2:11" x14ac:dyDescent="0.35">
      <c r="B17" s="46" t="s">
        <v>256</v>
      </c>
      <c r="C17" s="46" t="s">
        <v>257</v>
      </c>
      <c r="D17" s="46" t="s">
        <v>258</v>
      </c>
      <c r="E17" s="46" t="s">
        <v>259</v>
      </c>
      <c r="F17" s="46" t="s">
        <v>260</v>
      </c>
      <c r="G17" s="46" t="s">
        <v>41</v>
      </c>
      <c r="H17" s="46" t="s">
        <v>261</v>
      </c>
      <c r="I17" s="46" t="s">
        <v>41</v>
      </c>
      <c r="J17" s="46" t="s">
        <v>261</v>
      </c>
      <c r="K17" s="46" t="s">
        <v>262</v>
      </c>
    </row>
    <row r="18" spans="2:11" x14ac:dyDescent="0.35">
      <c r="B18" s="47" t="s">
        <v>263</v>
      </c>
      <c r="C18" s="47">
        <v>327</v>
      </c>
      <c r="D18" s="50">
        <f>$C$3*10^6*(1-$C$4)</f>
        <v>14157700</v>
      </c>
      <c r="E18" s="50">
        <f>D18/(6.022*10^23)</f>
        <v>2.3509963467286617E-17</v>
      </c>
      <c r="F18" s="50">
        <f>C18*E18</f>
        <v>7.6877580538027242E-15</v>
      </c>
      <c r="G18" s="51">
        <f>E18*$D$11*1000</f>
        <v>4.9366104707899705E-3</v>
      </c>
      <c r="H18" s="52">
        <f>F18*$D$11</f>
        <v>1.6142716239483205E-3</v>
      </c>
      <c r="I18" s="51">
        <f>E18*$D$13*1000</f>
        <v>4.6074497585904825E-3</v>
      </c>
      <c r="J18" s="52">
        <f>F18*$D$13</f>
        <v>1.5066360710590879E-3</v>
      </c>
      <c r="K18" s="47" t="s">
        <v>264</v>
      </c>
    </row>
    <row r="19" spans="2:11" x14ac:dyDescent="0.35">
      <c r="B19" s="47" t="s">
        <v>265</v>
      </c>
      <c r="C19" s="47">
        <v>297</v>
      </c>
      <c r="D19" s="50">
        <f>$C$3*10^6*$C$4</f>
        <v>16842300</v>
      </c>
      <c r="E19" s="50">
        <f>D19/(6.022*10^23)</f>
        <v>2.7967950846894722E-17</v>
      </c>
      <c r="F19" s="50">
        <f t="shared" ref="F19:F21" si="0">C19*E19</f>
        <v>8.3064814015277323E-15</v>
      </c>
      <c r="G19" s="51">
        <f>E19*$D$11*1000</f>
        <v>5.8726964501427436E-3</v>
      </c>
      <c r="H19" s="52">
        <f>F19*$D$11</f>
        <v>1.7441908456923949E-3</v>
      </c>
      <c r="I19" s="51">
        <f>E19*$D$13*1000</f>
        <v>5.481119890173438E-3</v>
      </c>
      <c r="J19" s="52">
        <f>F19*$D$13</f>
        <v>1.6278926073815111E-3</v>
      </c>
      <c r="K19" s="47" t="s">
        <v>266</v>
      </c>
    </row>
    <row r="20" spans="2:11" x14ac:dyDescent="0.35">
      <c r="B20" s="47" t="s">
        <v>267</v>
      </c>
      <c r="C20" s="47">
        <v>341</v>
      </c>
      <c r="D20" s="50">
        <f>$C$3*10^6*$C$4</f>
        <v>16842300</v>
      </c>
      <c r="E20" s="50">
        <f t="shared" ref="E20:E21" si="1">D20/(6.022*10^23)</f>
        <v>2.7967950846894722E-17</v>
      </c>
      <c r="F20" s="50">
        <f t="shared" si="0"/>
        <v>9.5370712387911006E-15</v>
      </c>
      <c r="G20" s="51">
        <f>E20*$D$11*1000</f>
        <v>5.8726964501427436E-3</v>
      </c>
      <c r="H20" s="52">
        <f>F20*$D$11</f>
        <v>2.0025894894986759E-3</v>
      </c>
      <c r="I20" s="51">
        <f>E20*$D$13*1000</f>
        <v>5.481119890173438E-3</v>
      </c>
      <c r="J20" s="52">
        <f>F20*$D$13</f>
        <v>1.8690618825491425E-3</v>
      </c>
      <c r="K20" s="47" t="s">
        <v>268</v>
      </c>
    </row>
    <row r="21" spans="2:11" x14ac:dyDescent="0.35">
      <c r="B21" s="47" t="s">
        <v>269</v>
      </c>
      <c r="C21" s="47">
        <v>308</v>
      </c>
      <c r="D21" s="50">
        <f>$C$3*10^6*(1-$C$4)</f>
        <v>14157700</v>
      </c>
      <c r="E21" s="50">
        <f t="shared" si="1"/>
        <v>2.3509963467286617E-17</v>
      </c>
      <c r="F21" s="50">
        <f t="shared" si="0"/>
        <v>7.2410687479242776E-15</v>
      </c>
      <c r="G21" s="51">
        <f>E21*$D$11*1000</f>
        <v>4.9366104707899705E-3</v>
      </c>
      <c r="H21" s="52">
        <f>F21*$D$11</f>
        <v>1.5204760250033108E-3</v>
      </c>
      <c r="I21" s="51">
        <f>E21*$D$13*1000</f>
        <v>4.6074497585904825E-3</v>
      </c>
      <c r="J21" s="52">
        <f>F21*$D$13</f>
        <v>1.4190945256458685E-3</v>
      </c>
      <c r="K21" s="47" t="s">
        <v>270</v>
      </c>
    </row>
    <row r="22" spans="2:11" x14ac:dyDescent="0.35">
      <c r="B22" s="53" t="s">
        <v>39</v>
      </c>
      <c r="C22" s="53"/>
      <c r="D22" s="53"/>
      <c r="E22" s="53"/>
      <c r="F22" s="54"/>
      <c r="G22" s="55">
        <f>SUM(G18:G21)</f>
        <v>2.1618613841865426E-2</v>
      </c>
      <c r="H22" s="56">
        <f>SUM(H18:H21)</f>
        <v>6.8815279841427024E-3</v>
      </c>
      <c r="I22" s="55">
        <f t="shared" ref="I22:J22" si="2">SUM(I18:I21)</f>
        <v>2.0177139297527839E-2</v>
      </c>
      <c r="J22" s="56">
        <f t="shared" si="2"/>
        <v>6.4226850866356093E-3</v>
      </c>
      <c r="K22" s="53"/>
    </row>
    <row r="24" spans="2:11" x14ac:dyDescent="0.35">
      <c r="B24" s="47"/>
      <c r="C24" s="46"/>
      <c r="D24" s="46" t="s">
        <v>254</v>
      </c>
      <c r="E24" s="46" t="s">
        <v>254</v>
      </c>
      <c r="F24" s="46" t="s">
        <v>255</v>
      </c>
      <c r="G24" s="46" t="s">
        <v>255</v>
      </c>
      <c r="H24" s="46"/>
    </row>
    <row r="25" spans="2:11" x14ac:dyDescent="0.35">
      <c r="B25" s="46" t="s">
        <v>271</v>
      </c>
      <c r="C25" s="46" t="s">
        <v>257</v>
      </c>
      <c r="D25" s="46" t="s">
        <v>41</v>
      </c>
      <c r="E25" s="46" t="s">
        <v>261</v>
      </c>
      <c r="F25" s="46" t="s">
        <v>41</v>
      </c>
      <c r="G25" s="46" t="s">
        <v>261</v>
      </c>
      <c r="H25" s="46" t="s">
        <v>262</v>
      </c>
      <c r="J25" s="57"/>
      <c r="K25" s="57"/>
    </row>
    <row r="26" spans="2:11" x14ac:dyDescent="0.35">
      <c r="B26" s="47" t="s">
        <v>272</v>
      </c>
      <c r="C26" s="47">
        <v>341</v>
      </c>
      <c r="D26" s="58">
        <f t="shared" ref="D26:G29" si="3">G18*5.77</f>
        <v>2.8484242416458128E-2</v>
      </c>
      <c r="E26" s="58">
        <f t="shared" si="3"/>
        <v>9.3143472701818081E-3</v>
      </c>
      <c r="F26" s="58">
        <f t="shared" si="3"/>
        <v>2.6584985107067083E-2</v>
      </c>
      <c r="G26" s="58">
        <f t="shared" si="3"/>
        <v>8.6932901300109371E-3</v>
      </c>
      <c r="H26" s="47" t="s">
        <v>273</v>
      </c>
    </row>
    <row r="27" spans="2:11" x14ac:dyDescent="0.35">
      <c r="B27" s="47" t="s">
        <v>274</v>
      </c>
      <c r="C27" s="47">
        <v>311</v>
      </c>
      <c r="D27" s="58">
        <f t="shared" si="3"/>
        <v>3.3885458517323629E-2</v>
      </c>
      <c r="E27" s="58">
        <f t="shared" si="3"/>
        <v>1.0063981179645118E-2</v>
      </c>
      <c r="F27" s="58">
        <f t="shared" si="3"/>
        <v>3.1626061766300735E-2</v>
      </c>
      <c r="G27" s="58">
        <f t="shared" si="3"/>
        <v>9.3929403445913179E-3</v>
      </c>
      <c r="H27" s="47" t="s">
        <v>275</v>
      </c>
    </row>
    <row r="28" spans="2:11" x14ac:dyDescent="0.35">
      <c r="B28" s="47" t="s">
        <v>276</v>
      </c>
      <c r="C28" s="47">
        <v>355</v>
      </c>
      <c r="D28" s="58">
        <f t="shared" si="3"/>
        <v>3.3885458517323629E-2</v>
      </c>
      <c r="E28" s="58">
        <f t="shared" si="3"/>
        <v>1.1554941354407358E-2</v>
      </c>
      <c r="F28" s="58">
        <f t="shared" si="3"/>
        <v>3.1626061766300735E-2</v>
      </c>
      <c r="G28" s="58">
        <f t="shared" si="3"/>
        <v>1.0784487062308551E-2</v>
      </c>
      <c r="H28" s="47" t="s">
        <v>277</v>
      </c>
    </row>
    <row r="29" spans="2:11" x14ac:dyDescent="0.35">
      <c r="B29" s="47" t="s">
        <v>278</v>
      </c>
      <c r="C29" s="47">
        <v>308</v>
      </c>
      <c r="D29" s="58">
        <f t="shared" si="3"/>
        <v>2.8484242416458128E-2</v>
      </c>
      <c r="E29" s="58">
        <f t="shared" si="3"/>
        <v>8.7731466642691023E-3</v>
      </c>
      <c r="F29" s="58">
        <f t="shared" si="3"/>
        <v>2.6584985107067083E-2</v>
      </c>
      <c r="G29" s="58">
        <f t="shared" si="3"/>
        <v>8.1881754129766605E-3</v>
      </c>
      <c r="H29" s="47" t="s">
        <v>279</v>
      </c>
    </row>
    <row r="30" spans="2:11" x14ac:dyDescent="0.35">
      <c r="B30" s="53" t="s">
        <v>39</v>
      </c>
      <c r="C30" s="47"/>
      <c r="D30" s="55">
        <f>SUM(D26:D29)</f>
        <v>0.12473940186756351</v>
      </c>
      <c r="E30" s="56">
        <f>SUM(E26:E29)</f>
        <v>3.9706416468503383E-2</v>
      </c>
      <c r="F30" s="55">
        <f t="shared" ref="F30:G30" si="4">SUM(F26:F29)</f>
        <v>0.11642209374673564</v>
      </c>
      <c r="G30" s="56">
        <f t="shared" si="4"/>
        <v>3.7058892949887463E-2</v>
      </c>
      <c r="H30" s="47"/>
    </row>
  </sheetData>
  <mergeCells count="5">
    <mergeCell ref="D2:F2"/>
    <mergeCell ref="D3:F3"/>
    <mergeCell ref="D4:F4"/>
    <mergeCell ref="D5:F5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46EA-52CA-41D7-8F64-DA4D1E2E9933}">
  <dimension ref="B1:M35"/>
  <sheetViews>
    <sheetView zoomScale="70" zoomScaleNormal="70" workbookViewId="0">
      <selection activeCell="L3" sqref="L3:O19"/>
    </sheetView>
  </sheetViews>
  <sheetFormatPr defaultRowHeight="14.5" x14ac:dyDescent="0.35"/>
  <cols>
    <col min="2" max="2" width="18.90625" bestFit="1" customWidth="1"/>
    <col min="6" max="6" width="12.1796875" bestFit="1" customWidth="1"/>
    <col min="8" max="8" width="9.453125" bestFit="1" customWidth="1"/>
    <col min="9" max="9" width="11.36328125" bestFit="1" customWidth="1"/>
  </cols>
  <sheetData>
    <row r="1" spans="2:13" x14ac:dyDescent="0.35">
      <c r="B1" t="s">
        <v>335</v>
      </c>
    </row>
    <row r="2" spans="2:13" x14ac:dyDescent="0.35">
      <c r="B2" t="s">
        <v>331</v>
      </c>
    </row>
    <row r="3" spans="2:13" x14ac:dyDescent="0.35">
      <c r="B3" s="7" t="s">
        <v>332</v>
      </c>
      <c r="C3" s="2" t="s">
        <v>102</v>
      </c>
      <c r="D3" s="2"/>
      <c r="E3" s="2" t="s">
        <v>333</v>
      </c>
      <c r="F3" s="2" t="s">
        <v>25</v>
      </c>
      <c r="G3" s="2" t="s">
        <v>24</v>
      </c>
      <c r="H3" s="2" t="s">
        <v>27</v>
      </c>
      <c r="I3" s="2" t="s">
        <v>28</v>
      </c>
      <c r="J3" s="2" t="s">
        <v>222</v>
      </c>
      <c r="K3" s="2" t="s">
        <v>104</v>
      </c>
      <c r="L3" s="2"/>
      <c r="M3" s="45"/>
    </row>
    <row r="4" spans="2:13" ht="18" thickBot="1" x14ac:dyDescent="0.5">
      <c r="B4" s="8" t="s">
        <v>23</v>
      </c>
      <c r="C4" s="2" t="s">
        <v>13</v>
      </c>
      <c r="D4" s="2"/>
      <c r="E4" s="2" t="s">
        <v>18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/>
      <c r="M4" s="7"/>
    </row>
    <row r="5" spans="2:13" x14ac:dyDescent="0.35">
      <c r="B5" s="24">
        <v>1.2083333333333333E-2</v>
      </c>
      <c r="C5" s="2">
        <v>200</v>
      </c>
      <c r="D5" s="3" t="s">
        <v>2</v>
      </c>
      <c r="E5" s="4">
        <v>20.792108642160397</v>
      </c>
      <c r="F5" s="5">
        <v>0.14411931535478051</v>
      </c>
      <c r="G5" s="5">
        <v>0.31994551104690983</v>
      </c>
      <c r="H5" s="5">
        <v>9.3973961476169418E-2</v>
      </c>
      <c r="I5" s="5">
        <v>2.4166787618590462E-2</v>
      </c>
      <c r="J5" s="35">
        <v>2.461E-2</v>
      </c>
      <c r="K5" s="35">
        <v>2.981E-2</v>
      </c>
      <c r="L5" s="60"/>
      <c r="M5" s="44"/>
    </row>
    <row r="6" spans="2:13" x14ac:dyDescent="0.35">
      <c r="B6" s="24">
        <v>1.2624999999999999E-2</v>
      </c>
      <c r="C6" s="2">
        <v>200</v>
      </c>
      <c r="D6" s="3" t="s">
        <v>3</v>
      </c>
      <c r="E6" s="6">
        <v>24.465975953252528</v>
      </c>
      <c r="F6" s="5">
        <v>0.1260518106383052</v>
      </c>
      <c r="G6" s="5">
        <v>0.34290723151226649</v>
      </c>
      <c r="H6" s="5">
        <v>8.3693879479318875E-2</v>
      </c>
      <c r="I6" s="5">
        <v>2.7094877993385749E-2</v>
      </c>
      <c r="J6" s="35">
        <v>2.2420000000000002E-2</v>
      </c>
      <c r="K6" s="35">
        <v>2.6499999999999999E-2</v>
      </c>
      <c r="L6" s="60"/>
      <c r="M6" s="44"/>
    </row>
    <row r="7" spans="2:13" x14ac:dyDescent="0.35">
      <c r="B7" s="24">
        <v>1.8541666666666668E-2</v>
      </c>
      <c r="C7" s="2">
        <v>200</v>
      </c>
      <c r="D7" s="3" t="s">
        <v>4</v>
      </c>
      <c r="E7" s="4">
        <v>27.420947489602344</v>
      </c>
      <c r="F7" s="5">
        <v>0.14086773868772021</v>
      </c>
      <c r="G7" s="5">
        <v>0.33916200598679869</v>
      </c>
      <c r="J7" s="35">
        <v>2.4230000000000002E-2</v>
      </c>
      <c r="K7" s="35">
        <v>2.674E-2</v>
      </c>
    </row>
    <row r="8" spans="2:13" x14ac:dyDescent="0.35">
      <c r="B8" s="24">
        <v>2.5249999999999998E-2</v>
      </c>
      <c r="C8" s="2">
        <v>200</v>
      </c>
      <c r="D8" s="3" t="s">
        <v>6</v>
      </c>
      <c r="E8" s="4">
        <v>36.224022974570282</v>
      </c>
      <c r="F8" s="5">
        <v>0.17109221165394528</v>
      </c>
      <c r="G8" s="5">
        <v>0.32989688353865998</v>
      </c>
      <c r="J8" s="35">
        <v>2.3609999999999999E-2</v>
      </c>
      <c r="K8" s="35">
        <v>2.452E-2</v>
      </c>
    </row>
    <row r="9" spans="2:13" x14ac:dyDescent="0.35">
      <c r="B9" s="24">
        <v>3.1291666666666669E-2</v>
      </c>
      <c r="C9" s="2">
        <v>200</v>
      </c>
      <c r="D9" s="3" t="s">
        <v>8</v>
      </c>
      <c r="E9" s="4">
        <v>51.551931577571885</v>
      </c>
      <c r="F9" s="5">
        <v>0.16259849671267704</v>
      </c>
      <c r="G9" s="5">
        <v>0.33341187558505858</v>
      </c>
      <c r="H9" s="5">
        <v>7.7386683858485267E-2</v>
      </c>
      <c r="I9" s="5">
        <v>7.3598727870831646E-2</v>
      </c>
      <c r="J9" s="35">
        <v>1.796E-2</v>
      </c>
      <c r="K9" s="35">
        <v>1.7139999999999999E-2</v>
      </c>
    </row>
    <row r="10" spans="2:13" x14ac:dyDescent="0.35">
      <c r="B10" s="24">
        <v>1.2083333333333333E-2</v>
      </c>
      <c r="C10" s="2">
        <v>670</v>
      </c>
      <c r="D10" s="3" t="s">
        <v>5</v>
      </c>
      <c r="E10" s="6">
        <v>29.588025196950138</v>
      </c>
      <c r="F10" s="5">
        <v>0.14401023729494603</v>
      </c>
      <c r="G10" s="5">
        <v>0.31450105860913641</v>
      </c>
      <c r="J10" s="35">
        <v>1.9469999999999998E-2</v>
      </c>
      <c r="K10" s="35">
        <v>2.6870000000000002E-2</v>
      </c>
    </row>
    <row r="11" spans="2:13" x14ac:dyDescent="0.35">
      <c r="B11" s="24">
        <v>1.7749999999999998E-2</v>
      </c>
      <c r="C11" s="2">
        <v>670</v>
      </c>
      <c r="D11" s="3" t="s">
        <v>7</v>
      </c>
      <c r="E11" s="6">
        <v>36.900638967990339</v>
      </c>
      <c r="F11" s="5">
        <v>0.12472393678370758</v>
      </c>
      <c r="G11" s="5">
        <v>0.3539978355077989</v>
      </c>
      <c r="J11" s="35">
        <v>1.5599999999999999E-2</v>
      </c>
      <c r="K11" s="35">
        <v>2.01E-2</v>
      </c>
    </row>
    <row r="12" spans="2:13" x14ac:dyDescent="0.35">
      <c r="B12" s="24">
        <v>2.5208333333333333E-2</v>
      </c>
      <c r="C12" s="2">
        <v>670</v>
      </c>
      <c r="D12" s="3" t="s">
        <v>9</v>
      </c>
      <c r="E12" s="6">
        <v>51.848915021015749</v>
      </c>
      <c r="F12" s="5">
        <v>0.11694248380222208</v>
      </c>
      <c r="G12" s="5">
        <v>0.33510077473731537</v>
      </c>
      <c r="J12" s="35">
        <v>1.349E-2</v>
      </c>
      <c r="K12" s="35">
        <v>1.626E-2</v>
      </c>
    </row>
    <row r="13" spans="2:13" x14ac:dyDescent="0.35">
      <c r="B13" s="24">
        <v>3.1416666666666669E-2</v>
      </c>
      <c r="C13" s="2">
        <v>670</v>
      </c>
      <c r="D13" s="3" t="s">
        <v>10</v>
      </c>
      <c r="E13" s="4">
        <v>69.311905646483851</v>
      </c>
      <c r="F13" s="5">
        <v>0.13009950799551542</v>
      </c>
      <c r="G13" s="5">
        <v>0.29972679606789537</v>
      </c>
      <c r="H13" s="5">
        <v>8.0587872584296893E-2</v>
      </c>
      <c r="I13" s="5">
        <v>0.10360338086944904</v>
      </c>
      <c r="J13" s="35">
        <v>8.6800000000000002E-3</v>
      </c>
      <c r="K13" s="35">
        <v>1.0320000000000001E-2</v>
      </c>
      <c r="L13" s="35"/>
      <c r="M13" s="44"/>
    </row>
    <row r="14" spans="2:13" x14ac:dyDescent="0.35">
      <c r="B14" s="24">
        <v>3.0791666666666665E-2</v>
      </c>
      <c r="C14" s="2">
        <v>670</v>
      </c>
      <c r="D14" s="3" t="s">
        <v>11</v>
      </c>
      <c r="E14" s="6">
        <v>70.434233877591794</v>
      </c>
      <c r="F14" s="5">
        <v>0.111397297910958</v>
      </c>
      <c r="G14" s="5">
        <v>0.30818607383152763</v>
      </c>
      <c r="H14" s="5">
        <v>2.2180613780917412E-2</v>
      </c>
      <c r="I14" s="5">
        <v>0.1392162689505573</v>
      </c>
      <c r="J14" s="35">
        <v>1.0619999999999999E-2</v>
      </c>
      <c r="K14" s="35">
        <v>9.7699999999999992E-3</v>
      </c>
      <c r="L14" s="35"/>
      <c r="M14" s="44"/>
    </row>
    <row r="15" spans="2:13" x14ac:dyDescent="0.35">
      <c r="B15" s="24">
        <v>1.4666666666666666E-2</v>
      </c>
      <c r="C15" s="2">
        <v>1550</v>
      </c>
      <c r="D15" s="3" t="s">
        <v>20</v>
      </c>
      <c r="E15" s="6">
        <v>94.83</v>
      </c>
      <c r="F15" s="5">
        <v>0.10934898852912779</v>
      </c>
      <c r="G15" s="5">
        <v>0.28229046850046191</v>
      </c>
      <c r="J15" s="35">
        <v>1.8409999999999999E-2</v>
      </c>
      <c r="K15" s="35">
        <v>2.1260000000000001E-2</v>
      </c>
    </row>
    <row r="16" spans="2:13" x14ac:dyDescent="0.35">
      <c r="B16" s="24">
        <v>2.7833333333333335E-2</v>
      </c>
      <c r="C16" s="2">
        <v>1550</v>
      </c>
      <c r="D16" s="3" t="s">
        <v>19</v>
      </c>
      <c r="E16" s="6">
        <v>59.18</v>
      </c>
      <c r="F16" s="5">
        <v>0.10616705151498561</v>
      </c>
      <c r="G16" s="5">
        <v>0.29802009333919482</v>
      </c>
      <c r="J16" s="35">
        <v>1.2359999999999999E-2</v>
      </c>
      <c r="K16" s="35">
        <v>1.1689999999999999E-2</v>
      </c>
    </row>
    <row r="17" spans="2:12" x14ac:dyDescent="0.35">
      <c r="B17" s="24">
        <v>2.4166666666666666E-2</v>
      </c>
      <c r="C17" s="2">
        <v>1550</v>
      </c>
      <c r="D17" s="3" t="s">
        <v>21</v>
      </c>
      <c r="E17" s="6">
        <v>229.18</v>
      </c>
      <c r="F17" s="5">
        <v>0.10503079807713207</v>
      </c>
      <c r="G17" s="5">
        <v>0.26079446492988495</v>
      </c>
      <c r="J17" s="35">
        <v>7.0499999999999998E-3</v>
      </c>
      <c r="K17" s="35">
        <v>3.2599999999999999E-3</v>
      </c>
    </row>
    <row r="18" spans="2:12" x14ac:dyDescent="0.35">
      <c r="B18" s="2"/>
    </row>
    <row r="19" spans="2:12" x14ac:dyDescent="0.35">
      <c r="B19" s="2" t="s">
        <v>330</v>
      </c>
    </row>
    <row r="20" spans="2:12" x14ac:dyDescent="0.35">
      <c r="B20" s="7" t="s">
        <v>332</v>
      </c>
      <c r="C20" s="2" t="s">
        <v>102</v>
      </c>
      <c r="D20" s="2"/>
      <c r="E20" s="2" t="s">
        <v>333</v>
      </c>
      <c r="F20" s="2" t="s">
        <v>25</v>
      </c>
      <c r="G20" s="2" t="s">
        <v>24</v>
      </c>
      <c r="H20" s="2" t="s">
        <v>27</v>
      </c>
      <c r="I20" s="2" t="s">
        <v>28</v>
      </c>
      <c r="J20" s="2" t="s">
        <v>222</v>
      </c>
      <c r="K20" s="2" t="s">
        <v>104</v>
      </c>
      <c r="L20" s="2"/>
    </row>
    <row r="21" spans="2:12" ht="18" thickBot="1" x14ac:dyDescent="0.5">
      <c r="B21" s="8" t="s">
        <v>23</v>
      </c>
      <c r="C21" s="2" t="s">
        <v>13</v>
      </c>
      <c r="D21" s="2"/>
      <c r="E21" s="2" t="s">
        <v>18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/>
    </row>
    <row r="22" spans="2:12" x14ac:dyDescent="0.35">
      <c r="B22" s="24">
        <v>1.2083333333333333E-2</v>
      </c>
      <c r="C22" s="2">
        <v>200</v>
      </c>
      <c r="D22" s="3" t="s">
        <v>2</v>
      </c>
      <c r="E22" s="4">
        <v>20.792108642160397</v>
      </c>
      <c r="F22" s="5">
        <v>9.9647407999388857E-3</v>
      </c>
      <c r="G22" s="5">
        <v>1.8650434349379033E-2</v>
      </c>
      <c r="H22" s="5">
        <v>3.6220798089067014E-3</v>
      </c>
      <c r="I22" s="5">
        <v>3.3111741839657312E-3</v>
      </c>
      <c r="J22" s="35">
        <v>3.0600000000000002E-3</v>
      </c>
      <c r="K22" s="35">
        <v>2.0299999999999997E-3</v>
      </c>
    </row>
    <row r="23" spans="2:12" x14ac:dyDescent="0.35">
      <c r="B23" s="24">
        <v>1.2624999999999999E-2</v>
      </c>
      <c r="C23" s="2">
        <v>200</v>
      </c>
      <c r="D23" s="3" t="s">
        <v>3</v>
      </c>
      <c r="E23" s="6">
        <v>24.465975953252528</v>
      </c>
      <c r="F23" s="5">
        <v>2.0651241676178655E-2</v>
      </c>
      <c r="G23" s="5">
        <v>1.3521487188793551E-2</v>
      </c>
      <c r="H23" s="5">
        <v>4.483720428670168E-3</v>
      </c>
      <c r="I23" s="5">
        <v>4.4837204286701663E-3</v>
      </c>
      <c r="J23" s="35">
        <v>1.5400000000000001E-3</v>
      </c>
      <c r="K23" s="35">
        <v>3.1E-4</v>
      </c>
    </row>
    <row r="24" spans="2:12" x14ac:dyDescent="0.35">
      <c r="B24" s="24">
        <v>1.8541666666666668E-2</v>
      </c>
      <c r="C24" s="2">
        <v>200</v>
      </c>
      <c r="D24" s="3" t="s">
        <v>4</v>
      </c>
      <c r="E24" s="4">
        <v>27.420947489602344</v>
      </c>
      <c r="F24" s="5">
        <v>4.1755642645014846E-3</v>
      </c>
      <c r="G24" s="5">
        <v>8.549862291960135E-3</v>
      </c>
      <c r="J24" s="35">
        <v>8.3000000000000001E-4</v>
      </c>
      <c r="K24" s="35">
        <v>2.6000000000000003E-4</v>
      </c>
    </row>
    <row r="25" spans="2:12" x14ac:dyDescent="0.35">
      <c r="B25" s="24">
        <v>2.5249999999999998E-2</v>
      </c>
      <c r="C25" s="2">
        <v>200</v>
      </c>
      <c r="D25" s="3" t="s">
        <v>6</v>
      </c>
      <c r="E25" s="4">
        <v>36.224022974570282</v>
      </c>
      <c r="F25" s="5">
        <v>1.6286407038056418E-2</v>
      </c>
      <c r="G25" s="5">
        <v>7.3104275949831257E-3</v>
      </c>
      <c r="J25" s="35">
        <v>1.6899999999999999E-3</v>
      </c>
      <c r="K25" s="35">
        <v>9.3000000000000005E-4</v>
      </c>
    </row>
    <row r="26" spans="2:12" x14ac:dyDescent="0.35">
      <c r="B26" s="24">
        <v>3.1291666666666669E-2</v>
      </c>
      <c r="C26" s="2">
        <v>200</v>
      </c>
      <c r="D26" s="3" t="s">
        <v>8</v>
      </c>
      <c r="E26" s="4">
        <v>51.551931577571885</v>
      </c>
      <c r="F26" s="5">
        <v>2.1017251242008397E-2</v>
      </c>
      <c r="G26" s="5">
        <v>1.2196510300388269E-2</v>
      </c>
      <c r="H26" s="5">
        <v>7.3179913857455261E-3</v>
      </c>
      <c r="I26" s="5">
        <v>8.3978026878800179E-3</v>
      </c>
      <c r="J26" s="35">
        <v>2.8799999999999997E-3</v>
      </c>
      <c r="K26" s="35">
        <v>2.0000000000000001E-4</v>
      </c>
    </row>
    <row r="27" spans="2:12" x14ac:dyDescent="0.35">
      <c r="B27" s="24">
        <v>1.2083333333333333E-2</v>
      </c>
      <c r="C27" s="2">
        <v>670</v>
      </c>
      <c r="D27" s="3" t="s">
        <v>5</v>
      </c>
      <c r="E27" s="6">
        <v>29.588025196950138</v>
      </c>
      <c r="F27" s="5">
        <v>7.5332186912985908E-3</v>
      </c>
      <c r="G27" s="5">
        <v>1.0306707568467903E-2</v>
      </c>
      <c r="J27" s="35">
        <v>2.3000000000000001E-4</v>
      </c>
      <c r="K27" s="35">
        <v>4.7999999999999996E-4</v>
      </c>
    </row>
    <row r="28" spans="2:12" x14ac:dyDescent="0.35">
      <c r="B28" s="24">
        <v>1.7749999999999998E-2</v>
      </c>
      <c r="C28" s="2">
        <v>670</v>
      </c>
      <c r="D28" s="3" t="s">
        <v>7</v>
      </c>
      <c r="E28" s="6">
        <v>36.900638967990339</v>
      </c>
      <c r="F28" s="5">
        <v>1.0220039659701165E-2</v>
      </c>
      <c r="G28" s="5">
        <v>7.1976804522473079E-3</v>
      </c>
      <c r="J28" s="35">
        <v>4.1999999999999996E-4</v>
      </c>
      <c r="K28" s="35">
        <v>6.3000000000000003E-4</v>
      </c>
    </row>
    <row r="29" spans="2:12" x14ac:dyDescent="0.35">
      <c r="B29" s="24">
        <v>2.5208333333333333E-2</v>
      </c>
      <c r="C29" s="2">
        <v>670</v>
      </c>
      <c r="D29" s="3" t="s">
        <v>9</v>
      </c>
      <c r="E29" s="6">
        <v>51.848915021015749</v>
      </c>
      <c r="F29" s="5">
        <v>1.026057791306737E-2</v>
      </c>
      <c r="G29" s="5">
        <v>7.9982283297437909E-3</v>
      </c>
      <c r="J29" s="35">
        <v>2.6000000000000003E-4</v>
      </c>
      <c r="K29" s="35">
        <v>3.2000000000000003E-4</v>
      </c>
    </row>
    <row r="30" spans="2:12" x14ac:dyDescent="0.35">
      <c r="B30" s="24">
        <v>3.1416666666666669E-2</v>
      </c>
      <c r="C30" s="2">
        <v>670</v>
      </c>
      <c r="D30" s="3" t="s">
        <v>10</v>
      </c>
      <c r="E30" s="4">
        <v>69.311905646483851</v>
      </c>
      <c r="F30" s="5">
        <v>1.6295477237865005E-2</v>
      </c>
      <c r="G30" s="5">
        <v>1.2307541498837905E-2</v>
      </c>
      <c r="H30" s="5">
        <v>2.5734165093354252E-3</v>
      </c>
      <c r="I30" s="5">
        <v>4.2129453763631343E-3</v>
      </c>
      <c r="J30" s="35">
        <v>1E-4</v>
      </c>
      <c r="K30" s="35">
        <v>2.9999999999999997E-5</v>
      </c>
    </row>
    <row r="31" spans="2:12" x14ac:dyDescent="0.35">
      <c r="B31" s="24">
        <v>3.0791666666666665E-2</v>
      </c>
      <c r="C31" s="2">
        <v>670</v>
      </c>
      <c r="D31" s="3" t="s">
        <v>11</v>
      </c>
      <c r="E31" s="6">
        <v>70.434233877591794</v>
      </c>
      <c r="F31" s="5">
        <v>1.9602240074482451E-2</v>
      </c>
      <c r="G31" s="5">
        <v>1.149738399226524E-2</v>
      </c>
      <c r="H31" s="5">
        <v>1.4345525664366058E-2</v>
      </c>
      <c r="I31" s="5">
        <v>1.4345525664366048E-2</v>
      </c>
      <c r="J31" s="35">
        <v>4.4999999999999999E-4</v>
      </c>
      <c r="K31" s="35">
        <v>3.5999999999999997E-4</v>
      </c>
    </row>
    <row r="32" spans="2:12" x14ac:dyDescent="0.35">
      <c r="B32" s="24">
        <v>1.4666666666666666E-2</v>
      </c>
      <c r="C32" s="2">
        <v>1550</v>
      </c>
      <c r="D32" s="3" t="s">
        <v>20</v>
      </c>
      <c r="E32" s="6">
        <v>94.83</v>
      </c>
      <c r="F32" s="5">
        <v>2.2786146411525088E-2</v>
      </c>
      <c r="G32" s="5">
        <v>2.0724402650599435E-2</v>
      </c>
      <c r="J32" s="35">
        <v>5.0000000000000001E-4</v>
      </c>
      <c r="K32" s="35">
        <v>4.2999999999999999E-4</v>
      </c>
    </row>
    <row r="33" spans="2:11" x14ac:dyDescent="0.35">
      <c r="B33" s="24">
        <v>2.7833333333333335E-2</v>
      </c>
      <c r="C33" s="2">
        <v>1550</v>
      </c>
      <c r="D33" s="3" t="s">
        <v>19</v>
      </c>
      <c r="E33" s="6">
        <v>59.18</v>
      </c>
      <c r="F33" s="5">
        <v>1.9903709726753517E-2</v>
      </c>
      <c r="G33" s="5">
        <v>1.2157561877302782E-2</v>
      </c>
      <c r="J33" s="35">
        <v>2.9999999999999997E-4</v>
      </c>
      <c r="K33" s="35">
        <v>3.8999999999999999E-4</v>
      </c>
    </row>
    <row r="34" spans="2:11" x14ac:dyDescent="0.35">
      <c r="B34" s="24">
        <v>2.4166666666666666E-2</v>
      </c>
      <c r="C34" s="2">
        <v>1550</v>
      </c>
      <c r="D34" s="3" t="s">
        <v>21</v>
      </c>
      <c r="E34" s="6">
        <v>229.18</v>
      </c>
      <c r="F34" s="5">
        <v>1.848250471233456E-2</v>
      </c>
      <c r="G34" s="5">
        <v>9.2395384398576471E-3</v>
      </c>
      <c r="J34" s="35">
        <v>2.2000000000000001E-4</v>
      </c>
      <c r="K34" s="35">
        <v>8.0000000000000007E-5</v>
      </c>
    </row>
    <row r="35" spans="2:11" x14ac:dyDescent="0.35">
      <c r="B35" s="2"/>
    </row>
  </sheetData>
  <sortState xmlns:xlrd2="http://schemas.microsoft.com/office/spreadsheetml/2017/richdata2" ref="D24:H36">
    <sortCondition ref="D24:D3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5032-D9EB-463C-8F89-A05474EE0420}">
  <dimension ref="B2:F13"/>
  <sheetViews>
    <sheetView zoomScale="70" zoomScaleNormal="70" workbookViewId="0">
      <selection activeCell="B2" sqref="B2"/>
    </sheetView>
  </sheetViews>
  <sheetFormatPr defaultRowHeight="14.5" x14ac:dyDescent="0.35"/>
  <cols>
    <col min="2" max="2" width="11" bestFit="1" customWidth="1"/>
    <col min="3" max="3" width="21" bestFit="1" customWidth="1"/>
    <col min="4" max="4" width="27.54296875" bestFit="1" customWidth="1"/>
    <col min="5" max="5" width="12.08984375" bestFit="1" customWidth="1"/>
    <col min="6" max="6" width="23.81640625" bestFit="1" customWidth="1"/>
    <col min="7" max="7" width="23" bestFit="1" customWidth="1"/>
  </cols>
  <sheetData>
    <row r="2" spans="2:6" x14ac:dyDescent="0.35">
      <c r="B2" t="s">
        <v>336</v>
      </c>
    </row>
    <row r="4" spans="2:6" x14ac:dyDescent="0.35">
      <c r="B4" s="10" t="s">
        <v>55</v>
      </c>
      <c r="C4" s="11" t="s">
        <v>56</v>
      </c>
      <c r="D4" s="10" t="s">
        <v>223</v>
      </c>
      <c r="E4" s="11" t="s">
        <v>43</v>
      </c>
      <c r="F4" s="12" t="s">
        <v>34</v>
      </c>
    </row>
    <row r="5" spans="2:6" ht="15" thickBot="1" x14ac:dyDescent="0.4">
      <c r="B5" s="15"/>
      <c r="C5" s="36"/>
      <c r="D5" s="37" t="s">
        <v>57</v>
      </c>
      <c r="E5" s="8" t="s">
        <v>40</v>
      </c>
      <c r="F5" s="16" t="s">
        <v>41</v>
      </c>
    </row>
    <row r="6" spans="2:6" x14ac:dyDescent="0.35">
      <c r="B6" s="13" t="s">
        <v>44</v>
      </c>
      <c r="C6" s="38" t="s">
        <v>48</v>
      </c>
      <c r="D6" s="28">
        <v>5.6120000000000001</v>
      </c>
      <c r="E6" s="24">
        <v>182.172</v>
      </c>
      <c r="F6" s="25">
        <v>0.30806051423929037</v>
      </c>
    </row>
    <row r="7" spans="2:6" x14ac:dyDescent="0.35">
      <c r="B7" s="13" t="s">
        <v>45</v>
      </c>
      <c r="C7" s="39" t="s">
        <v>49</v>
      </c>
      <c r="D7" s="28">
        <v>2.4699999999999998</v>
      </c>
      <c r="E7" s="24">
        <v>180.1559</v>
      </c>
      <c r="F7" s="25">
        <v>0.13710347537882464</v>
      </c>
    </row>
    <row r="8" spans="2:6" x14ac:dyDescent="0.35">
      <c r="B8" s="13" t="s">
        <v>36</v>
      </c>
      <c r="C8" s="39" t="s">
        <v>50</v>
      </c>
      <c r="D8" s="28">
        <v>1.853</v>
      </c>
      <c r="E8" s="24">
        <v>180.1559</v>
      </c>
      <c r="F8" s="25">
        <v>0.10285536027407374</v>
      </c>
    </row>
    <row r="9" spans="2:6" x14ac:dyDescent="0.35">
      <c r="B9" s="13" t="s">
        <v>37</v>
      </c>
      <c r="C9" s="39" t="s">
        <v>51</v>
      </c>
      <c r="D9" s="28">
        <v>3.5999999999999997E-2</v>
      </c>
      <c r="E9" s="24">
        <v>164.15649999999999</v>
      </c>
      <c r="F9" s="25">
        <v>2.1930292129766411E-3</v>
      </c>
    </row>
    <row r="10" spans="2:6" x14ac:dyDescent="0.35">
      <c r="B10" s="13" t="s">
        <v>38</v>
      </c>
      <c r="C10" s="39" t="s">
        <v>52</v>
      </c>
      <c r="D10" s="28">
        <v>0.17899999999999999</v>
      </c>
      <c r="E10" s="24">
        <v>180.1559</v>
      </c>
      <c r="F10" s="25">
        <v>9.9358389039715042E-3</v>
      </c>
    </row>
    <row r="11" spans="2:6" x14ac:dyDescent="0.35">
      <c r="B11" s="13" t="s">
        <v>46</v>
      </c>
      <c r="C11" s="39" t="s">
        <v>53</v>
      </c>
      <c r="D11" s="28">
        <v>0.35799999999999998</v>
      </c>
      <c r="E11" s="24">
        <v>164.15700000000001</v>
      </c>
      <c r="F11" s="25">
        <v>2.1808390747881601E-2</v>
      </c>
    </row>
    <row r="12" spans="2:6" x14ac:dyDescent="0.35">
      <c r="B12" s="17" t="s">
        <v>47</v>
      </c>
      <c r="C12" s="40" t="s">
        <v>54</v>
      </c>
      <c r="D12" s="42">
        <v>0.42099999999999999</v>
      </c>
      <c r="E12" s="18">
        <v>150.13</v>
      </c>
      <c r="F12" s="26">
        <v>2.8042363285152867E-2</v>
      </c>
    </row>
    <row r="13" spans="2:6" x14ac:dyDescent="0.35">
      <c r="B13" s="14" t="s">
        <v>39</v>
      </c>
      <c r="C13" s="41"/>
      <c r="D13" s="42">
        <f>SUM(D6:D12)</f>
        <v>10.929</v>
      </c>
      <c r="E13" s="18"/>
      <c r="F13" s="20">
        <f>SUM(F6:F12)</f>
        <v>0.60999897204217135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3A6A-E584-471D-8837-8421777B0A54}">
  <dimension ref="B1:F26"/>
  <sheetViews>
    <sheetView zoomScale="70" zoomScaleNormal="70" workbookViewId="0">
      <selection activeCell="L35" sqref="L35"/>
    </sheetView>
  </sheetViews>
  <sheetFormatPr defaultRowHeight="14.5" x14ac:dyDescent="0.35"/>
  <cols>
    <col min="2" max="2" width="23.1796875" customWidth="1"/>
    <col min="4" max="4" width="18.1796875" bestFit="1" customWidth="1"/>
    <col min="5" max="5" width="12.08984375" bestFit="1" customWidth="1"/>
    <col min="6" max="6" width="18.1796875" bestFit="1" customWidth="1"/>
  </cols>
  <sheetData>
    <row r="1" spans="2:6" x14ac:dyDescent="0.35">
      <c r="B1" t="s">
        <v>337</v>
      </c>
    </row>
    <row r="2" spans="2:6" x14ac:dyDescent="0.35">
      <c r="B2" t="s">
        <v>42</v>
      </c>
      <c r="C2" t="s">
        <v>78</v>
      </c>
    </row>
    <row r="3" spans="2:6" x14ac:dyDescent="0.35">
      <c r="B3" t="s">
        <v>99</v>
      </c>
      <c r="C3" t="s">
        <v>100</v>
      </c>
    </row>
    <row r="4" spans="2:6" x14ac:dyDescent="0.35">
      <c r="B4" s="10" t="s">
        <v>55</v>
      </c>
      <c r="C4" s="11" t="s">
        <v>56</v>
      </c>
      <c r="D4" s="10" t="s">
        <v>35</v>
      </c>
      <c r="E4" s="11" t="s">
        <v>43</v>
      </c>
      <c r="F4" s="12" t="s">
        <v>35</v>
      </c>
    </row>
    <row r="5" spans="2:6" ht="15" thickBot="1" x14ac:dyDescent="0.4">
      <c r="B5" s="15"/>
      <c r="C5" s="21"/>
      <c r="D5" s="8" t="s">
        <v>57</v>
      </c>
      <c r="E5" s="8" t="s">
        <v>40</v>
      </c>
      <c r="F5" s="16" t="s">
        <v>41</v>
      </c>
    </row>
    <row r="6" spans="2:6" x14ac:dyDescent="0.35">
      <c r="B6" s="13" t="s">
        <v>79</v>
      </c>
      <c r="C6" s="23" t="s">
        <v>58</v>
      </c>
      <c r="D6" s="2">
        <v>5.6120000000000001</v>
      </c>
      <c r="E6" s="24">
        <v>89.1</v>
      </c>
      <c r="F6" s="25">
        <v>0.29820426487093155</v>
      </c>
    </row>
    <row r="7" spans="2:6" x14ac:dyDescent="0.35">
      <c r="B7" s="13" t="s">
        <v>80</v>
      </c>
      <c r="C7" s="23" t="s">
        <v>59</v>
      </c>
      <c r="D7" s="2">
        <v>2.4699999999999998</v>
      </c>
      <c r="E7" s="24">
        <v>174.2</v>
      </c>
      <c r="F7" s="25">
        <v>0.19862227324913895</v>
      </c>
    </row>
    <row r="8" spans="2:6" x14ac:dyDescent="0.35">
      <c r="B8" s="13" t="s">
        <v>81</v>
      </c>
      <c r="C8" s="23" t="s">
        <v>60</v>
      </c>
      <c r="D8" s="2">
        <v>1.853</v>
      </c>
      <c r="E8" s="24">
        <v>132.1</v>
      </c>
      <c r="F8" s="25" t="s">
        <v>98</v>
      </c>
    </row>
    <row r="9" spans="2:6" x14ac:dyDescent="0.35">
      <c r="B9" s="13" t="s">
        <v>82</v>
      </c>
      <c r="C9" s="23" t="s">
        <v>61</v>
      </c>
      <c r="D9" s="2">
        <v>4.4999999999999998E-2</v>
      </c>
      <c r="E9" s="24">
        <v>133.1</v>
      </c>
      <c r="F9" s="25">
        <v>0.27107438016528923</v>
      </c>
    </row>
    <row r="10" spans="2:6" x14ac:dyDescent="0.35">
      <c r="B10" s="13" t="s">
        <v>83</v>
      </c>
      <c r="C10" s="23" t="s">
        <v>62</v>
      </c>
      <c r="D10" s="2">
        <v>0.17899999999999999</v>
      </c>
      <c r="E10" s="24">
        <v>121.2</v>
      </c>
      <c r="F10" s="25">
        <v>1.5429042904290429E-2</v>
      </c>
    </row>
    <row r="11" spans="2:6" x14ac:dyDescent="0.35">
      <c r="B11" s="13" t="s">
        <v>84</v>
      </c>
      <c r="C11" s="23" t="s">
        <v>63</v>
      </c>
      <c r="D11" s="2">
        <v>0.35799999999999998</v>
      </c>
      <c r="E11" s="24">
        <v>147.1</v>
      </c>
      <c r="F11" s="25" t="s">
        <v>98</v>
      </c>
    </row>
    <row r="12" spans="2:6" x14ac:dyDescent="0.35">
      <c r="B12" s="13" t="s">
        <v>85</v>
      </c>
      <c r="C12" s="23" t="s">
        <v>64</v>
      </c>
      <c r="D12" s="2">
        <v>0.35799999999999998</v>
      </c>
      <c r="E12" s="24">
        <v>146.19999999999999</v>
      </c>
      <c r="F12" s="25">
        <v>0.39247606019151854</v>
      </c>
    </row>
    <row r="13" spans="2:6" x14ac:dyDescent="0.35">
      <c r="B13" s="13" t="s">
        <v>86</v>
      </c>
      <c r="C13" s="23" t="s">
        <v>65</v>
      </c>
      <c r="D13" s="2">
        <v>0.35799999999999998</v>
      </c>
      <c r="E13" s="24">
        <v>75.099999999999994</v>
      </c>
      <c r="F13" s="25">
        <v>0.42330226364846874</v>
      </c>
    </row>
    <row r="14" spans="2:6" x14ac:dyDescent="0.35">
      <c r="B14" s="13" t="s">
        <v>87</v>
      </c>
      <c r="C14" s="23" t="s">
        <v>66</v>
      </c>
      <c r="D14" s="2">
        <v>0.35799999999999998</v>
      </c>
      <c r="E14" s="24">
        <v>155.19999999999999</v>
      </c>
      <c r="F14" s="25">
        <v>0.12119845360824742</v>
      </c>
    </row>
    <row r="15" spans="2:6" x14ac:dyDescent="0.35">
      <c r="B15" s="13" t="s">
        <v>88</v>
      </c>
      <c r="C15" s="23" t="s">
        <v>67</v>
      </c>
      <c r="D15" s="2">
        <v>0.35799999999999998</v>
      </c>
      <c r="E15" s="24">
        <v>131.19999999999999</v>
      </c>
      <c r="F15" s="25">
        <v>0.13132621951219514</v>
      </c>
    </row>
    <row r="16" spans="2:6" x14ac:dyDescent="0.35">
      <c r="B16" s="13" t="s">
        <v>89</v>
      </c>
      <c r="C16" s="23" t="s">
        <v>68</v>
      </c>
      <c r="D16" s="2">
        <v>0.35799999999999998</v>
      </c>
      <c r="E16" s="24">
        <v>131.19999999999999</v>
      </c>
      <c r="F16" s="25">
        <v>0.23285060975609759</v>
      </c>
    </row>
    <row r="17" spans="2:6" x14ac:dyDescent="0.35">
      <c r="B17" s="13" t="s">
        <v>90</v>
      </c>
      <c r="C17" s="23" t="s">
        <v>69</v>
      </c>
      <c r="D17" s="2">
        <v>0.35799999999999998</v>
      </c>
      <c r="E17" s="24">
        <v>146.19999999999999</v>
      </c>
      <c r="F17" s="25">
        <v>0.23146374829001368</v>
      </c>
    </row>
    <row r="18" spans="2:6" x14ac:dyDescent="0.35">
      <c r="B18" s="13" t="s">
        <v>91</v>
      </c>
      <c r="C18" s="23" t="s">
        <v>70</v>
      </c>
      <c r="D18" s="2">
        <v>0.35799999999999998</v>
      </c>
      <c r="E18" s="24">
        <v>149.19999999999999</v>
      </c>
      <c r="F18" s="25">
        <v>1.5482573726541557E-2</v>
      </c>
    </row>
    <row r="19" spans="2:6" x14ac:dyDescent="0.35">
      <c r="B19" s="13" t="s">
        <v>92</v>
      </c>
      <c r="C19" s="23" t="s">
        <v>71</v>
      </c>
      <c r="D19" s="2">
        <v>0.35799999999999998</v>
      </c>
      <c r="E19" s="24">
        <v>165.2</v>
      </c>
      <c r="F19" s="25">
        <v>0.15024213075060533</v>
      </c>
    </row>
    <row r="20" spans="2:6" x14ac:dyDescent="0.35">
      <c r="B20" s="13" t="s">
        <v>93</v>
      </c>
      <c r="C20" s="23" t="s">
        <v>72</v>
      </c>
      <c r="D20" s="2">
        <v>0.35799999999999998</v>
      </c>
      <c r="E20" s="24">
        <v>115.1</v>
      </c>
      <c r="F20" s="25">
        <v>0.17767158992180712</v>
      </c>
    </row>
    <row r="21" spans="2:6" x14ac:dyDescent="0.35">
      <c r="B21" s="13" t="s">
        <v>94</v>
      </c>
      <c r="C21" s="23" t="s">
        <v>73</v>
      </c>
      <c r="D21" s="2">
        <v>0.35799999999999998</v>
      </c>
      <c r="E21" s="24">
        <v>105.1</v>
      </c>
      <c r="F21" s="25">
        <v>0.1725023786869648</v>
      </c>
    </row>
    <row r="22" spans="2:6" x14ac:dyDescent="0.35">
      <c r="B22" s="13" t="s">
        <v>95</v>
      </c>
      <c r="C22" s="23" t="s">
        <v>74</v>
      </c>
      <c r="D22" s="2">
        <v>0.35799999999999998</v>
      </c>
      <c r="E22" s="24">
        <v>119.1</v>
      </c>
      <c r="F22" s="25">
        <v>0.17279596977329975</v>
      </c>
    </row>
    <row r="23" spans="2:6" x14ac:dyDescent="0.35">
      <c r="B23" s="13" t="s">
        <v>224</v>
      </c>
      <c r="C23" s="23" t="s">
        <v>75</v>
      </c>
      <c r="D23" s="2">
        <v>0.35799999999999998</v>
      </c>
      <c r="E23" s="24">
        <v>204.2</v>
      </c>
      <c r="F23" s="25">
        <v>5.0930460333006862E-2</v>
      </c>
    </row>
    <row r="24" spans="2:6" x14ac:dyDescent="0.35">
      <c r="B24" s="13" t="s">
        <v>96</v>
      </c>
      <c r="C24" s="23" t="s">
        <v>76</v>
      </c>
      <c r="D24" s="2">
        <v>0.35799999999999998</v>
      </c>
      <c r="E24" s="24">
        <v>181.2</v>
      </c>
      <c r="F24" s="25">
        <v>7.9746136865342168E-2</v>
      </c>
    </row>
    <row r="25" spans="2:6" x14ac:dyDescent="0.35">
      <c r="B25" s="17" t="s">
        <v>97</v>
      </c>
      <c r="C25" s="22" t="s">
        <v>77</v>
      </c>
      <c r="D25" s="19">
        <v>0.35799999999999998</v>
      </c>
      <c r="E25" s="18">
        <v>117.1</v>
      </c>
      <c r="F25" s="26">
        <v>0.22587532023911189</v>
      </c>
    </row>
    <row r="26" spans="2:6" x14ac:dyDescent="0.35">
      <c r="B26" s="14" t="s">
        <v>39</v>
      </c>
      <c r="C26" s="22"/>
      <c r="D26" s="19">
        <v>10.958</v>
      </c>
      <c r="E26" s="18"/>
      <c r="F26" s="20">
        <v>0.61054722934541561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5A. Total carbohydrates</vt:lpstr>
      <vt:lpstr>5B. Total protein</vt:lpstr>
      <vt:lpstr>5C. Total pigments</vt:lpstr>
      <vt:lpstr>5D. Total lipids</vt:lpstr>
      <vt:lpstr>5E. Total nucleotides</vt:lpstr>
      <vt:lpstr>5F. Overall Biomass composition</vt:lpstr>
      <vt:lpstr>5G. Carbohydrate composition</vt:lpstr>
      <vt:lpstr>5H. Protein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Oossanen, Sabine van</dc:creator>
  <cp:lastModifiedBy>Sabine van Oossanen</cp:lastModifiedBy>
  <dcterms:created xsi:type="dcterms:W3CDTF">2023-10-13T13:31:29Z</dcterms:created>
  <dcterms:modified xsi:type="dcterms:W3CDTF">2025-06-09T08:26:24Z</dcterms:modified>
</cp:coreProperties>
</file>