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lj\Desktop\faks\usp projekat\"/>
    </mc:Choice>
  </mc:AlternateContent>
  <xr:revisionPtr revIDLastSave="0" documentId="13_ncr:1_{05BAC62D-CC9C-4AE9-AE82-7B0DEE16F201}" xr6:coauthVersionLast="44" xr6:coauthVersionMax="45" xr10:uidLastSave="{00000000-0000-0000-0000-000000000000}"/>
  <bookViews>
    <workbookView xWindow="4515" yWindow="1800" windowWidth="21600" windowHeight="11235" xr2:uid="{00000000-000D-0000-FFFF-FFFF00000000}"/>
  </bookViews>
  <sheets>
    <sheet name="Detaljno budzet ETF" sheetId="5" r:id="rId1"/>
    <sheet name="Detaljno budzet PTE" sheetId="1" r:id="rId2"/>
    <sheet name="Travel - budzet" sheetId="2" r:id="rId3"/>
    <sheet name="Equipment - budzet" sheetId="3" r:id="rId4"/>
    <sheet name="Subcontracting - budzet" sheetId="4" r:id="rId5"/>
  </sheets>
  <definedNames>
    <definedName name="_xlnm._FilterDatabase" localSheetId="3" hidden="1">'Equipment - budzet'!$B$4:$I$35</definedName>
    <definedName name="_xlnm._FilterDatabase" localSheetId="2" hidden="1">'Travel - budzet'!$B$4:$P$35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A37" i="5"/>
  <c r="A31" i="5"/>
  <c r="R24" i="5"/>
  <c r="P24" i="5"/>
  <c r="N24" i="5"/>
  <c r="M24" i="5"/>
  <c r="L24" i="5"/>
  <c r="K24" i="5"/>
  <c r="J24" i="5"/>
  <c r="H24" i="5"/>
  <c r="G24" i="5"/>
  <c r="F24" i="5"/>
  <c r="E24" i="5"/>
  <c r="D24" i="5"/>
  <c r="O23" i="5"/>
  <c r="Q23" i="5" s="1"/>
  <c r="S23" i="5" s="1"/>
  <c r="I23" i="5"/>
  <c r="O22" i="5"/>
  <c r="Q22" i="5" s="1"/>
  <c r="S22" i="5" s="1"/>
  <c r="I22" i="5"/>
  <c r="O21" i="5"/>
  <c r="Q21" i="5" s="1"/>
  <c r="S21" i="5" s="1"/>
  <c r="I21" i="5"/>
  <c r="O20" i="5"/>
  <c r="Q20" i="5" s="1"/>
  <c r="S20" i="5" s="1"/>
  <c r="I20" i="5"/>
  <c r="O19" i="5"/>
  <c r="Q19" i="5" s="1"/>
  <c r="S19" i="5" s="1"/>
  <c r="I19" i="5"/>
  <c r="O18" i="5"/>
  <c r="Q18" i="5" s="1"/>
  <c r="S18" i="5" s="1"/>
  <c r="I18" i="5"/>
  <c r="O17" i="5"/>
  <c r="Q17" i="5" s="1"/>
  <c r="S17" i="5" s="1"/>
  <c r="I17" i="5"/>
  <c r="O16" i="5"/>
  <c r="Q16" i="5" s="1"/>
  <c r="S16" i="5" s="1"/>
  <c r="I16" i="5"/>
  <c r="O15" i="5"/>
  <c r="Q15" i="5" s="1"/>
  <c r="S15" i="5" s="1"/>
  <c r="I15" i="5"/>
  <c r="O14" i="5"/>
  <c r="I14" i="5"/>
  <c r="I21" i="3"/>
  <c r="I24" i="3"/>
  <c r="I23" i="3"/>
  <c r="I22" i="3"/>
  <c r="I20" i="3"/>
  <c r="I19" i="3"/>
  <c r="I18" i="3"/>
  <c r="I17" i="3"/>
  <c r="I16" i="3"/>
  <c r="I15" i="3"/>
  <c r="I14" i="3"/>
  <c r="I13" i="3"/>
  <c r="I12" i="3"/>
  <c r="I11" i="3"/>
  <c r="P5" i="2"/>
  <c r="O24" i="5" l="1"/>
  <c r="I24" i="5"/>
  <c r="J26" i="5" s="1"/>
  <c r="Q14" i="5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12" i="2"/>
  <c r="P13" i="2"/>
  <c r="P14" i="2"/>
  <c r="P15" i="2"/>
  <c r="P6" i="2"/>
  <c r="P7" i="2"/>
  <c r="P8" i="2"/>
  <c r="P9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10" i="2"/>
  <c r="I6" i="3"/>
  <c r="I7" i="3"/>
  <c r="I8" i="3"/>
  <c r="I9" i="3"/>
  <c r="I10" i="3"/>
  <c r="I30" i="3"/>
  <c r="I31" i="3"/>
  <c r="I32" i="3"/>
  <c r="I33" i="3"/>
  <c r="I34" i="3"/>
  <c r="I35" i="3"/>
  <c r="I5" i="3"/>
  <c r="S14" i="5" l="1"/>
  <c r="S24" i="5" s="1"/>
  <c r="Q24" i="5"/>
  <c r="D2" i="3"/>
  <c r="D2" i="2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1C44E735-005E-49D9-9188-A713EDBC5517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Kampen, Jan-Joris van</author>
  </authors>
  <commentList>
    <comment ref="O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<sst xmlns="http://schemas.openxmlformats.org/spreadsheetml/2006/main" count="333" uniqueCount="114">
  <si>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</si>
  <si>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</si>
  <si>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</si>
  <si>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</si>
  <si>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</si>
  <si>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</si>
  <si>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</si>
  <si>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</si>
  <si>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</si>
  <si>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</si>
  <si>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</si>
  <si>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</si>
  <si>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</si>
  <si>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</si>
  <si>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</si>
  <si>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</si>
  <si>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</si>
  <si>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</si>
  <si>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</si>
  <si>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</si>
  <si>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</si>
  <si>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</si>
  <si>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</si>
  <si>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</si>
  <si>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</si>
  <si>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</si>
  <si>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</si>
  <si>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</si>
  <si>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</si>
  <si>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</si>
  <si>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</si>
  <si>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</si>
  <si>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</si>
  <si>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</si>
  <si>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</si>
  <si>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</si>
  <si>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</si>
  <si>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</si>
  <si>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</si>
  <si>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</si>
  <si>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</si>
  <si>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</si>
  <si>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</si>
  <si>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</si>
  <si>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</si>
  <si>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</si>
  <si>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</si>
  <si>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</si>
  <si>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</si>
  <si>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</si>
  <si>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</si>
  <si>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</si>
  <si>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</si>
  <si>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</si>
  <si>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</si>
  <si>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</si>
  <si>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</si>
  <si>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</si>
  <si>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</si>
  <si>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</si>
  <si>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</si>
  <si>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</si>
  <si>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</si>
  <si>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WP3</t>
  </si>
  <si>
    <t>PTE</t>
  </si>
  <si>
    <t>SNE</t>
  </si>
  <si>
    <t>Medicinski fakultet Univerziteta u Pecuju</t>
  </si>
  <si>
    <t>Specialized Nutrition Europe</t>
  </si>
  <si>
    <t>Mađarska</t>
  </si>
  <si>
    <t>Belgija</t>
  </si>
  <si>
    <t>Pečuj,Mađarska</t>
  </si>
  <si>
    <t>Brisel,Belgija</t>
  </si>
  <si>
    <t>Ženeva,Švajcarska</t>
  </si>
  <si>
    <t>WP5</t>
  </si>
  <si>
    <t>TUM</t>
  </si>
  <si>
    <t>Nemačka</t>
  </si>
  <si>
    <t>Minhen,Nemačka</t>
  </si>
  <si>
    <t>Tehnički Univerzitet u Minhenu</t>
  </si>
  <si>
    <t>Beograd,Srbija</t>
  </si>
  <si>
    <t>WP7</t>
  </si>
  <si>
    <t>ETF</t>
  </si>
  <si>
    <t>Elektrotehnički fakultet Univerziteta u Beogradu</t>
  </si>
  <si>
    <t>Srbija</t>
  </si>
  <si>
    <t>London,UK</t>
  </si>
  <si>
    <t>WP1</t>
  </si>
  <si>
    <t>WHO</t>
  </si>
  <si>
    <t>JOG</t>
  </si>
  <si>
    <t>World Health Organisation</t>
  </si>
  <si>
    <t>Švajcarska</t>
  </si>
  <si>
    <t>Jamie Oliver Group</t>
  </si>
  <si>
    <t>UK</t>
  </si>
  <si>
    <t>Laptop Intel i5,8GB RAM,128 GB SSD</t>
  </si>
  <si>
    <t>WP2</t>
  </si>
  <si>
    <t>Server 500W snaga,ulazni napon 100-240 V</t>
  </si>
  <si>
    <t>WP4</t>
  </si>
  <si>
    <t>WP6</t>
  </si>
  <si>
    <t>Smartphone Android,4 GB RAM</t>
  </si>
  <si>
    <t xml:space="preserve">Printer Wi-Fi, Ethernet + Cloud Link,A4, A5, B5, LTR, LGL, 20x25cm, 13x18cm, 10x15cm, 89-215.9x127-355.6mm </t>
  </si>
  <si>
    <t>WP1- Planiranje projekta</t>
  </si>
  <si>
    <t>WP2- Prikupljanje recepata</t>
  </si>
  <si>
    <t>FITme</t>
  </si>
  <si>
    <t>Non-profit</t>
  </si>
  <si>
    <t>WP3- Informisanje</t>
  </si>
  <si>
    <t>WP4- Dizajniranje arhitekture sistema</t>
  </si>
  <si>
    <t>WP5- Izrada aplikacije</t>
  </si>
  <si>
    <t>WP6- Testiranje</t>
  </si>
  <si>
    <t>WP7- Evaluacija I disiminacija</t>
  </si>
  <si>
    <t>WP8- Upravljanje projektom</t>
  </si>
  <si>
    <t>Licence za alate i softvere</t>
  </si>
  <si>
    <t>Medicinski fakultet Univerziteta u Pečuju</t>
  </si>
  <si>
    <t>Otkup patenata,istraživaćkih radova,licenci,troškovi materijala,kupovina dozvole za prikazivanje određenih recepata,prevod aplikacije na mađarski i druge srodne jezike</t>
  </si>
  <si>
    <t>10500</t>
  </si>
  <si>
    <t xml:space="preserve">         51900</t>
  </si>
  <si>
    <t>Usluge marketinške agencije radi bržeg prikupljanja informacija putem razlićitih kanala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</si>
</sst>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9" fontId="3" fillId="10" borderId="2" xfId="1" applyFont="1" applyFill="1" applyBorder="1" applyAlignment="1">
      <alignment horizontal="center"/>
    </xf>
    <xf numFmtId="0" fontId="0" fillId="10" borderId="0" xfId="0" applyFill="1"/>
    <xf numFmtId="49" fontId="3" fillId="0" borderId="2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34A5C-263B-4C9A-B944-93A291667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37481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3177-8BC5-4804-9181-47D0F2487139}">
  <sheetPr>
    <pageSetUpPr fitToPage="1"/>
  </sheetPr>
  <dimension ref="A1:T40"/>
  <sheetViews>
    <sheetView tabSelected="1" topLeftCell="A7" zoomScale="89" zoomScaleNormal="89" workbookViewId="0">
      <selection activeCell="C33" sqref="C33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8"/>
      <c r="F3" s="68"/>
      <c r="G3" s="68"/>
      <c r="H3" s="68"/>
      <c r="I3" s="68"/>
    </row>
    <row r="4" spans="1:19" x14ac:dyDescent="0.25">
      <c r="D4" s="2"/>
      <c r="E4" s="69" t="s">
        <v>1</v>
      </c>
      <c r="F4" s="70"/>
      <c r="G4" s="70"/>
      <c r="H4" s="70"/>
      <c r="I4" s="70"/>
      <c r="J4" s="47" t="s">
        <v>100</v>
      </c>
      <c r="L4" s="70" t="s">
        <v>2</v>
      </c>
      <c r="M4" s="70"/>
      <c r="N4" s="70"/>
      <c r="O4" s="4">
        <v>0.25</v>
      </c>
    </row>
    <row r="5" spans="1:19" x14ac:dyDescent="0.25">
      <c r="D5" s="2"/>
      <c r="E5" s="69" t="s">
        <v>3</v>
      </c>
      <c r="F5" s="70"/>
      <c r="G5" s="70"/>
      <c r="H5" s="70"/>
      <c r="I5" s="70"/>
      <c r="J5" s="47" t="s">
        <v>81</v>
      </c>
      <c r="L5" s="70" t="s">
        <v>4</v>
      </c>
      <c r="M5" s="70"/>
      <c r="N5" s="70"/>
      <c r="O5" s="4">
        <v>1</v>
      </c>
    </row>
    <row r="6" spans="1:19" x14ac:dyDescent="0.25">
      <c r="D6" s="2"/>
      <c r="E6" s="69" t="s">
        <v>5</v>
      </c>
      <c r="F6" s="70"/>
      <c r="G6" s="70"/>
      <c r="H6" s="70"/>
      <c r="I6" s="70"/>
      <c r="J6" s="47" t="s">
        <v>80</v>
      </c>
      <c r="L6" s="70" t="s">
        <v>6</v>
      </c>
      <c r="M6" s="70"/>
      <c r="N6" s="70"/>
      <c r="O6" s="77">
        <v>1</v>
      </c>
      <c r="P6" s="78"/>
      <c r="Q6" s="78"/>
    </row>
    <row r="7" spans="1:19" x14ac:dyDescent="0.25">
      <c r="E7" s="70" t="s">
        <v>7</v>
      </c>
      <c r="F7" s="70"/>
      <c r="G7" s="70"/>
      <c r="H7" s="70"/>
      <c r="I7" s="70"/>
      <c r="J7" s="47" t="s">
        <v>101</v>
      </c>
      <c r="L7" s="70" t="s">
        <v>8</v>
      </c>
      <c r="M7" s="70"/>
      <c r="N7" s="70"/>
      <c r="O7" s="4">
        <v>1</v>
      </c>
    </row>
    <row r="8" spans="1:19" x14ac:dyDescent="0.25">
      <c r="J8" s="2"/>
      <c r="O8" s="5"/>
    </row>
    <row r="9" spans="1:19" ht="15.75" thickBot="1" x14ac:dyDescent="0.3"/>
    <row r="10" spans="1:19" ht="16.5" thickBot="1" x14ac:dyDescent="0.3">
      <c r="A10" s="71" t="s">
        <v>9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6"/>
    </row>
    <row r="12" spans="1:19" ht="15.75" x14ac:dyDescent="0.25">
      <c r="D12" s="73" t="s">
        <v>10</v>
      </c>
      <c r="E12" s="73"/>
      <c r="F12" s="73"/>
      <c r="G12" s="73"/>
      <c r="H12" s="73"/>
      <c r="I12" s="73"/>
      <c r="J12" s="74" t="s">
        <v>11</v>
      </c>
      <c r="K12" s="74"/>
      <c r="L12" s="74"/>
      <c r="M12" s="74"/>
      <c r="N12" s="74"/>
      <c r="O12" s="74"/>
      <c r="P12" s="74"/>
      <c r="Q12" s="74"/>
      <c r="R12" s="74"/>
      <c r="S12" s="7"/>
    </row>
    <row r="13" spans="1:19" s="12" customFormat="1" ht="90" customHeight="1" x14ac:dyDescent="0.2">
      <c r="A13" s="67" t="s">
        <v>52</v>
      </c>
      <c r="B13" s="67"/>
      <c r="C13" s="67"/>
      <c r="D13" s="46" t="s">
        <v>61</v>
      </c>
      <c r="E13" s="8" t="s">
        <v>62</v>
      </c>
      <c r="F13" s="8" t="s">
        <v>14</v>
      </c>
      <c r="G13" s="8" t="s">
        <v>15</v>
      </c>
      <c r="H13" s="8" t="s">
        <v>16</v>
      </c>
      <c r="I13" s="9" t="s">
        <v>17</v>
      </c>
      <c r="J13" s="51" t="s">
        <v>18</v>
      </c>
      <c r="K13" s="51" t="s">
        <v>19</v>
      </c>
      <c r="L13" s="51" t="s">
        <v>20</v>
      </c>
      <c r="M13" s="51" t="s">
        <v>21</v>
      </c>
      <c r="N13" s="51" t="s">
        <v>22</v>
      </c>
      <c r="O13" s="51" t="s">
        <v>23</v>
      </c>
      <c r="P13" s="51" t="s">
        <v>24</v>
      </c>
      <c r="Q13" s="51" t="s">
        <v>25</v>
      </c>
      <c r="R13" s="11" t="s">
        <v>26</v>
      </c>
      <c r="S13" s="51" t="s">
        <v>27</v>
      </c>
    </row>
    <row r="14" spans="1:19" x14ac:dyDescent="0.25">
      <c r="A14" s="62" t="s">
        <v>98</v>
      </c>
      <c r="B14" s="62"/>
      <c r="C14" s="62"/>
      <c r="D14" s="13">
        <v>3</v>
      </c>
      <c r="E14" s="13">
        <v>2</v>
      </c>
      <c r="F14" s="13"/>
      <c r="G14" s="13"/>
      <c r="H14" s="13">
        <v>2</v>
      </c>
      <c r="I14" s="14">
        <f>+SUM(D14:H14)</f>
        <v>7</v>
      </c>
      <c r="J14" s="15">
        <v>12250</v>
      </c>
      <c r="K14" s="15">
        <v>6250</v>
      </c>
      <c r="L14" s="15"/>
      <c r="M14" s="15"/>
      <c r="N14" s="15"/>
      <c r="O14" s="16">
        <f t="shared" ref="O14:O23" si="0">+$O$4*(J14+K14-N14)</f>
        <v>4625</v>
      </c>
      <c r="P14" s="15"/>
      <c r="Q14" s="15">
        <f>+J14+K14+L14+M14+O14+P14</f>
        <v>23125</v>
      </c>
      <c r="R14" s="16"/>
      <c r="S14" s="16">
        <f>+Q14-R14</f>
        <v>23125</v>
      </c>
    </row>
    <row r="15" spans="1:19" x14ac:dyDescent="0.25">
      <c r="A15" s="62" t="s">
        <v>99</v>
      </c>
      <c r="B15" s="62"/>
      <c r="C15" s="62"/>
      <c r="D15" s="13"/>
      <c r="E15" s="13"/>
      <c r="F15" s="13">
        <v>2</v>
      </c>
      <c r="G15" s="13"/>
      <c r="H15" s="13"/>
      <c r="I15" s="14">
        <f t="shared" ref="I15:I23" si="1">+SUM(D15:H15)</f>
        <v>2</v>
      </c>
      <c r="J15" s="15">
        <v>3500</v>
      </c>
      <c r="K15" s="15">
        <v>250</v>
      </c>
      <c r="L15" s="15"/>
      <c r="M15" s="15"/>
      <c r="N15" s="15"/>
      <c r="O15" s="16">
        <f t="shared" si="0"/>
        <v>937.5</v>
      </c>
      <c r="P15" s="15"/>
      <c r="Q15" s="15">
        <f t="shared" ref="Q15:Q23" si="2">+J15+K15+L15+M15+O15+P15</f>
        <v>4687.5</v>
      </c>
      <c r="R15" s="16"/>
      <c r="S15" s="16">
        <f t="shared" ref="S15:S23" si="3">+Q15-R15</f>
        <v>4687.5</v>
      </c>
    </row>
    <row r="16" spans="1:19" x14ac:dyDescent="0.25">
      <c r="A16" s="62" t="s">
        <v>102</v>
      </c>
      <c r="B16" s="62"/>
      <c r="C16" s="62"/>
      <c r="D16" s="13"/>
      <c r="E16" s="13"/>
      <c r="F16" s="13"/>
      <c r="G16" s="13"/>
      <c r="H16" s="13"/>
      <c r="I16" s="14">
        <f t="shared" si="1"/>
        <v>0</v>
      </c>
      <c r="J16" s="15">
        <v>0</v>
      </c>
      <c r="K16" s="15"/>
      <c r="L16" s="15"/>
      <c r="M16" s="15"/>
      <c r="N16" s="15"/>
      <c r="O16" s="16">
        <f t="shared" si="0"/>
        <v>0</v>
      </c>
      <c r="P16" s="15"/>
      <c r="Q16" s="15">
        <f t="shared" si="2"/>
        <v>0</v>
      </c>
      <c r="R16" s="16"/>
      <c r="S16" s="16">
        <f t="shared" si="3"/>
        <v>0</v>
      </c>
    </row>
    <row r="17" spans="1:20" x14ac:dyDescent="0.25">
      <c r="A17" s="62" t="s">
        <v>103</v>
      </c>
      <c r="B17" s="62"/>
      <c r="C17" s="62"/>
      <c r="D17" s="13">
        <v>4</v>
      </c>
      <c r="E17" s="13">
        <v>4</v>
      </c>
      <c r="F17" s="13">
        <v>1</v>
      </c>
      <c r="G17" s="13">
        <v>4</v>
      </c>
      <c r="H17" s="13"/>
      <c r="I17" s="14">
        <f t="shared" si="1"/>
        <v>13</v>
      </c>
      <c r="J17" s="15">
        <v>22750</v>
      </c>
      <c r="K17" s="15">
        <v>49500</v>
      </c>
      <c r="L17" s="15"/>
      <c r="M17" s="15"/>
      <c r="N17" s="15"/>
      <c r="O17" s="16">
        <f t="shared" si="0"/>
        <v>18062.5</v>
      </c>
      <c r="P17" s="15"/>
      <c r="Q17" s="15">
        <f t="shared" si="2"/>
        <v>90312.5</v>
      </c>
      <c r="R17" s="16"/>
      <c r="S17" s="16">
        <f t="shared" si="3"/>
        <v>90312.5</v>
      </c>
    </row>
    <row r="18" spans="1:20" x14ac:dyDescent="0.25">
      <c r="A18" s="62" t="s">
        <v>104</v>
      </c>
      <c r="B18" s="62"/>
      <c r="C18" s="62"/>
      <c r="D18" s="13">
        <v>10</v>
      </c>
      <c r="E18" s="13">
        <v>15</v>
      </c>
      <c r="F18" s="13"/>
      <c r="G18" s="13">
        <v>3</v>
      </c>
      <c r="H18" s="13"/>
      <c r="I18" s="14">
        <f t="shared" si="1"/>
        <v>28</v>
      </c>
      <c r="J18" s="15">
        <v>49000</v>
      </c>
      <c r="K18" s="15">
        <v>10500</v>
      </c>
      <c r="L18" s="15"/>
      <c r="M18" s="15"/>
      <c r="N18" s="15"/>
      <c r="O18" s="16">
        <f t="shared" si="0"/>
        <v>14875</v>
      </c>
      <c r="P18" s="15"/>
      <c r="Q18" s="15">
        <f t="shared" si="2"/>
        <v>74375</v>
      </c>
      <c r="R18" s="16"/>
      <c r="S18" s="16">
        <f t="shared" si="3"/>
        <v>74375</v>
      </c>
    </row>
    <row r="19" spans="1:20" x14ac:dyDescent="0.25">
      <c r="A19" s="62" t="s">
        <v>105</v>
      </c>
      <c r="B19" s="62"/>
      <c r="C19" s="62"/>
      <c r="D19" s="13"/>
      <c r="E19" s="13">
        <v>5</v>
      </c>
      <c r="F19" s="13">
        <v>5</v>
      </c>
      <c r="G19" s="13"/>
      <c r="H19" s="13"/>
      <c r="I19" s="14">
        <f t="shared" si="1"/>
        <v>10</v>
      </c>
      <c r="J19" s="15">
        <v>17500</v>
      </c>
      <c r="K19" s="15">
        <v>500</v>
      </c>
      <c r="L19" s="15"/>
      <c r="M19" s="15"/>
      <c r="N19" s="15"/>
      <c r="O19" s="16">
        <f t="shared" si="0"/>
        <v>4500</v>
      </c>
      <c r="P19" s="15"/>
      <c r="Q19" s="15">
        <f t="shared" si="2"/>
        <v>22500</v>
      </c>
      <c r="R19" s="16"/>
      <c r="S19" s="16">
        <f t="shared" si="3"/>
        <v>22500</v>
      </c>
    </row>
    <row r="20" spans="1:20" x14ac:dyDescent="0.25">
      <c r="A20" s="62" t="s">
        <v>106</v>
      </c>
      <c r="B20" s="62"/>
      <c r="C20" s="62"/>
      <c r="D20" s="13"/>
      <c r="E20" s="13">
        <v>1</v>
      </c>
      <c r="F20" s="13"/>
      <c r="G20" s="13"/>
      <c r="H20" s="13"/>
      <c r="I20" s="14">
        <f t="shared" si="1"/>
        <v>1</v>
      </c>
      <c r="J20" s="15">
        <v>1750</v>
      </c>
      <c r="K20" s="15">
        <v>10750</v>
      </c>
      <c r="L20" s="15"/>
      <c r="M20" s="15"/>
      <c r="N20" s="15"/>
      <c r="O20" s="16">
        <f t="shared" si="0"/>
        <v>3125</v>
      </c>
      <c r="P20" s="15"/>
      <c r="Q20" s="15">
        <f t="shared" si="2"/>
        <v>15625</v>
      </c>
      <c r="R20" s="16"/>
      <c r="S20" s="16">
        <f t="shared" si="3"/>
        <v>15625</v>
      </c>
    </row>
    <row r="21" spans="1:20" x14ac:dyDescent="0.25">
      <c r="A21" s="62" t="s">
        <v>107</v>
      </c>
      <c r="B21" s="62"/>
      <c r="C21" s="62"/>
      <c r="D21" s="13">
        <v>2</v>
      </c>
      <c r="E21" s="13">
        <v>1</v>
      </c>
      <c r="F21" s="13"/>
      <c r="G21" s="13"/>
      <c r="H21" s="13">
        <v>4</v>
      </c>
      <c r="I21" s="14">
        <f t="shared" si="1"/>
        <v>7</v>
      </c>
      <c r="J21" s="15">
        <v>12250</v>
      </c>
      <c r="K21" s="15">
        <v>500</v>
      </c>
      <c r="L21" s="15"/>
      <c r="M21" s="15"/>
      <c r="N21" s="15"/>
      <c r="O21" s="16">
        <f t="shared" si="0"/>
        <v>3187.5</v>
      </c>
      <c r="P21" s="15"/>
      <c r="Q21" s="15">
        <f t="shared" si="2"/>
        <v>15937.5</v>
      </c>
      <c r="R21" s="16"/>
      <c r="S21" s="16">
        <f t="shared" si="3"/>
        <v>15937.5</v>
      </c>
    </row>
    <row r="22" spans="1:20" x14ac:dyDescent="0.25">
      <c r="A22" s="62" t="s">
        <v>41</v>
      </c>
      <c r="B22" s="62"/>
      <c r="C22" s="62"/>
      <c r="D22" s="13"/>
      <c r="E22" s="13"/>
      <c r="F22" s="13"/>
      <c r="G22" s="13"/>
      <c r="H22" s="13"/>
      <c r="I22" s="14">
        <f t="shared" si="1"/>
        <v>0</v>
      </c>
      <c r="J22" s="15"/>
      <c r="K22" s="15"/>
      <c r="L22" s="15"/>
      <c r="M22" s="15"/>
      <c r="N22" s="15"/>
      <c r="O22" s="16">
        <f t="shared" si="0"/>
        <v>0</v>
      </c>
      <c r="P22" s="15"/>
      <c r="Q22" s="15">
        <f t="shared" si="2"/>
        <v>0</v>
      </c>
      <c r="R22" s="16"/>
      <c r="S22" s="16">
        <f t="shared" si="3"/>
        <v>0</v>
      </c>
    </row>
    <row r="23" spans="1:20" x14ac:dyDescent="0.25">
      <c r="A23" s="62" t="s">
        <v>42</v>
      </c>
      <c r="B23" s="62"/>
      <c r="C23" s="62"/>
      <c r="D23" s="13"/>
      <c r="E23" s="13"/>
      <c r="F23" s="13"/>
      <c r="G23" s="13"/>
      <c r="H23" s="13"/>
      <c r="I23" s="14">
        <f t="shared" si="1"/>
        <v>0</v>
      </c>
      <c r="J23" s="15"/>
      <c r="K23" s="15"/>
      <c r="L23" s="15"/>
      <c r="M23" s="15"/>
      <c r="N23" s="15"/>
      <c r="O23" s="16">
        <f t="shared" si="0"/>
        <v>0</v>
      </c>
      <c r="P23" s="15"/>
      <c r="Q23" s="15">
        <f t="shared" si="2"/>
        <v>0</v>
      </c>
      <c r="R23" s="16"/>
      <c r="S23" s="16">
        <f t="shared" si="3"/>
        <v>0</v>
      </c>
    </row>
    <row r="24" spans="1:20" x14ac:dyDescent="0.25">
      <c r="A24" s="66" t="s">
        <v>17</v>
      </c>
      <c r="B24" s="66"/>
      <c r="C24" s="66"/>
      <c r="D24" s="13">
        <f>SUM(D14:D23)</f>
        <v>19</v>
      </c>
      <c r="E24" s="13">
        <f t="shared" ref="E24:I24" si="4">SUM(E14:E23)</f>
        <v>28</v>
      </c>
      <c r="F24" s="13">
        <f t="shared" si="4"/>
        <v>8</v>
      </c>
      <c r="G24" s="13">
        <f t="shared" si="4"/>
        <v>7</v>
      </c>
      <c r="H24" s="13">
        <f t="shared" si="4"/>
        <v>6</v>
      </c>
      <c r="I24" s="17">
        <f t="shared" si="4"/>
        <v>68</v>
      </c>
      <c r="J24" s="18">
        <f>SUM(J14:J23)</f>
        <v>119000</v>
      </c>
      <c r="K24" s="18">
        <f t="shared" ref="K24:S24" si="5">SUM(K14:K23)</f>
        <v>78250</v>
      </c>
      <c r="L24" s="18">
        <f t="shared" si="5"/>
        <v>0</v>
      </c>
      <c r="M24" s="18">
        <f t="shared" si="5"/>
        <v>0</v>
      </c>
      <c r="N24" s="18">
        <f t="shared" si="5"/>
        <v>0</v>
      </c>
      <c r="O24" s="18">
        <f t="shared" si="5"/>
        <v>49312.5</v>
      </c>
      <c r="P24" s="18">
        <f t="shared" si="5"/>
        <v>0</v>
      </c>
      <c r="Q24" s="18">
        <f t="shared" si="5"/>
        <v>246562.5</v>
      </c>
      <c r="R24" s="19">
        <f t="shared" si="5"/>
        <v>0</v>
      </c>
      <c r="S24" s="20">
        <f t="shared" si="5"/>
        <v>246562.5</v>
      </c>
      <c r="T24" s="21"/>
    </row>
    <row r="25" spans="1:20" x14ac:dyDescent="0.25">
      <c r="A25" s="22"/>
      <c r="B25" s="22"/>
      <c r="C25" s="22"/>
      <c r="D25" s="23"/>
      <c r="E25" s="23"/>
      <c r="F25" s="23"/>
      <c r="G25" s="23"/>
      <c r="H25" s="23"/>
      <c r="I25" s="23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x14ac:dyDescent="0.25">
      <c r="A26" s="22"/>
      <c r="B26" s="22"/>
      <c r="C26" s="22"/>
      <c r="D26" s="24" t="s">
        <v>28</v>
      </c>
      <c r="E26" s="25"/>
      <c r="F26" s="26"/>
      <c r="G26" s="26"/>
      <c r="H26" s="26"/>
      <c r="I26" s="27"/>
      <c r="J26" s="18">
        <f>IF(I24=0,0,(J24/I24))</f>
        <v>1750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x14ac:dyDescent="0.25">
      <c r="A27" s="28"/>
      <c r="S27" s="29"/>
    </row>
    <row r="28" spans="1:20" x14ac:dyDescent="0.25">
      <c r="A28" s="65" t="s">
        <v>29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20" ht="41.25" customHeight="1" x14ac:dyDescent="0.25">
      <c r="A30" s="49" t="s">
        <v>30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1:20" ht="41.25" customHeight="1" x14ac:dyDescent="0.25">
      <c r="A31" s="58" t="str">
        <f>CONCATENATE("participant"," ",J6)</f>
        <v>participant ETF</v>
      </c>
      <c r="B31" s="59"/>
      <c r="C31" s="50" t="s">
        <v>31</v>
      </c>
      <c r="D31" s="62" t="s">
        <v>32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20" ht="36" customHeight="1" x14ac:dyDescent="0.25">
      <c r="A32" s="52" t="s">
        <v>33</v>
      </c>
      <c r="B32" s="52"/>
      <c r="C32" s="79" t="s">
        <v>111</v>
      </c>
      <c r="D32" s="64" t="s">
        <v>58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S32" s="29"/>
    </row>
    <row r="33" spans="1:19" ht="29.25" customHeight="1" x14ac:dyDescent="0.25">
      <c r="A33" s="52" t="s">
        <v>34</v>
      </c>
      <c r="B33" s="52"/>
      <c r="C33" s="33">
        <v>63750</v>
      </c>
      <c r="D33" s="57" t="s">
        <v>59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S33" s="29"/>
    </row>
    <row r="34" spans="1:19" ht="31.5" customHeight="1" x14ac:dyDescent="0.25">
      <c r="A34" s="52" t="s">
        <v>35</v>
      </c>
      <c r="B34" s="52"/>
      <c r="C34" s="33">
        <v>4000</v>
      </c>
      <c r="D34" s="57" t="s">
        <v>108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S34" s="29"/>
    </row>
    <row r="35" spans="1:19" s="34" customFormat="1" x14ac:dyDescent="0.25"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9" x14ac:dyDescent="0.25"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9" x14ac:dyDescent="0.25">
      <c r="A37" s="58" t="str">
        <f>CONCATENATE("participant"," ",C9)</f>
        <v xml:space="preserve">participant </v>
      </c>
      <c r="B37" s="59"/>
      <c r="C37" s="50" t="s">
        <v>31</v>
      </c>
      <c r="D37" s="60" t="s">
        <v>32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spans="1:19" ht="27.75" customHeight="1" x14ac:dyDescent="0.25">
      <c r="A38" s="52" t="s">
        <v>36</v>
      </c>
      <c r="B38" s="52"/>
      <c r="C38" s="33"/>
      <c r="D38" s="56" t="s">
        <v>60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S38" s="29"/>
    </row>
    <row r="39" spans="1:19" ht="25.5" customHeight="1" x14ac:dyDescent="0.25">
      <c r="A39" s="52" t="s">
        <v>37</v>
      </c>
      <c r="B39" s="52"/>
      <c r="C39" s="33"/>
      <c r="D39" s="53" t="s">
        <v>38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5"/>
      <c r="S39" s="29"/>
    </row>
    <row r="40" spans="1:19" ht="26.25" customHeight="1" x14ac:dyDescent="0.25">
      <c r="A40" s="52" t="s">
        <v>39</v>
      </c>
      <c r="B40" s="52"/>
      <c r="C40" s="33"/>
      <c r="D40" s="56" t="s">
        <v>40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S40" s="29"/>
    </row>
  </sheetData>
  <protectedRanges>
    <protectedRange sqref="J14:N23 C32:P40 D14:H23 P14:P23 R14:S23 O6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0:C20"/>
    <mergeCell ref="A21:C21"/>
    <mergeCell ref="A22:C22"/>
    <mergeCell ref="A23:C23"/>
    <mergeCell ref="A24:C24"/>
    <mergeCell ref="A28:P28"/>
    <mergeCell ref="A14:C14"/>
    <mergeCell ref="A15:C15"/>
    <mergeCell ref="A16:C16"/>
    <mergeCell ref="A17:C17"/>
    <mergeCell ref="A18:C18"/>
    <mergeCell ref="A19:C19"/>
    <mergeCell ref="E7:I7"/>
    <mergeCell ref="L7:N7"/>
    <mergeCell ref="A10:R10"/>
    <mergeCell ref="D12:I12"/>
    <mergeCell ref="J12:R12"/>
    <mergeCell ref="A13:C13"/>
    <mergeCell ref="E3:I3"/>
    <mergeCell ref="E4:I4"/>
    <mergeCell ref="L4:N4"/>
    <mergeCell ref="E5:I5"/>
    <mergeCell ref="L5:N5"/>
    <mergeCell ref="E6:I6"/>
    <mergeCell ref="L6:N6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 xr:uid="{192C4C6E-C504-4E12-8002-55FD4F1D3B4B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topLeftCell="A10" zoomScale="89" zoomScaleNormal="89" workbookViewId="0">
      <selection activeCell="D32" sqref="D32:P32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8"/>
      <c r="F3" s="68"/>
      <c r="G3" s="68"/>
      <c r="H3" s="68"/>
      <c r="I3" s="68"/>
    </row>
    <row r="4" spans="1:19" x14ac:dyDescent="0.25">
      <c r="D4" s="2"/>
      <c r="E4" s="69" t="s">
        <v>1</v>
      </c>
      <c r="F4" s="70"/>
      <c r="G4" s="70"/>
      <c r="H4" s="70"/>
      <c r="I4" s="70"/>
      <c r="J4" s="3" t="s">
        <v>100</v>
      </c>
      <c r="L4" s="70" t="s">
        <v>2</v>
      </c>
      <c r="M4" s="70"/>
      <c r="N4" s="70"/>
      <c r="O4" s="4">
        <v>0.25</v>
      </c>
    </row>
    <row r="5" spans="1:19" x14ac:dyDescent="0.25">
      <c r="D5" s="2"/>
      <c r="E5" s="69" t="s">
        <v>3</v>
      </c>
      <c r="F5" s="70"/>
      <c r="G5" s="70"/>
      <c r="H5" s="70"/>
      <c r="I5" s="70"/>
      <c r="J5" s="47" t="s">
        <v>109</v>
      </c>
      <c r="L5" s="70" t="s">
        <v>4</v>
      </c>
      <c r="M5" s="70"/>
      <c r="N5" s="70"/>
      <c r="O5" s="4">
        <v>1</v>
      </c>
    </row>
    <row r="6" spans="1:19" x14ac:dyDescent="0.25">
      <c r="D6" s="2"/>
      <c r="E6" s="69" t="s">
        <v>5</v>
      </c>
      <c r="F6" s="70"/>
      <c r="G6" s="70"/>
      <c r="H6" s="70"/>
      <c r="I6" s="70"/>
      <c r="J6" s="3" t="s">
        <v>64</v>
      </c>
      <c r="L6" s="70" t="s">
        <v>6</v>
      </c>
      <c r="M6" s="70"/>
      <c r="N6" s="70"/>
      <c r="O6" s="77">
        <v>1</v>
      </c>
      <c r="P6" s="78"/>
      <c r="Q6" s="78"/>
    </row>
    <row r="7" spans="1:19" x14ac:dyDescent="0.25">
      <c r="E7" s="70" t="s">
        <v>7</v>
      </c>
      <c r="F7" s="70"/>
      <c r="G7" s="70"/>
      <c r="H7" s="70"/>
      <c r="I7" s="70"/>
      <c r="J7" s="3" t="s">
        <v>101</v>
      </c>
      <c r="L7" s="70" t="s">
        <v>8</v>
      </c>
      <c r="M7" s="70"/>
      <c r="N7" s="70"/>
      <c r="O7" s="4">
        <v>1</v>
      </c>
    </row>
    <row r="8" spans="1:19" x14ac:dyDescent="0.25">
      <c r="J8" s="2"/>
      <c r="O8" s="5"/>
    </row>
    <row r="9" spans="1:19" ht="15.75" thickBot="1" x14ac:dyDescent="0.3"/>
    <row r="10" spans="1:19" ht="16.5" thickBot="1" x14ac:dyDescent="0.3">
      <c r="A10" s="71" t="s">
        <v>9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6"/>
    </row>
    <row r="12" spans="1:19" ht="15.75" x14ac:dyDescent="0.25">
      <c r="D12" s="73" t="s">
        <v>10</v>
      </c>
      <c r="E12" s="73"/>
      <c r="F12" s="73"/>
      <c r="G12" s="73"/>
      <c r="H12" s="73"/>
      <c r="I12" s="73"/>
      <c r="J12" s="74" t="s">
        <v>11</v>
      </c>
      <c r="K12" s="74"/>
      <c r="L12" s="74"/>
      <c r="M12" s="74"/>
      <c r="N12" s="74"/>
      <c r="O12" s="74"/>
      <c r="P12" s="74"/>
      <c r="Q12" s="74"/>
      <c r="R12" s="74"/>
      <c r="S12" s="7"/>
    </row>
    <row r="13" spans="1:19" s="12" customFormat="1" ht="90" customHeight="1" x14ac:dyDescent="0.2">
      <c r="A13" s="67" t="s">
        <v>52</v>
      </c>
      <c r="B13" s="67"/>
      <c r="C13" s="67"/>
      <c r="D13" s="46" t="s">
        <v>61</v>
      </c>
      <c r="E13" s="8" t="s">
        <v>62</v>
      </c>
      <c r="F13" s="8" t="s">
        <v>14</v>
      </c>
      <c r="G13" s="8" t="s">
        <v>15</v>
      </c>
      <c r="H13" s="8" t="s">
        <v>16</v>
      </c>
      <c r="I13" s="9" t="s">
        <v>17</v>
      </c>
      <c r="J13" s="10" t="s">
        <v>18</v>
      </c>
      <c r="K13" s="10" t="s">
        <v>19</v>
      </c>
      <c r="L13" s="10" t="s">
        <v>20</v>
      </c>
      <c r="M13" s="10" t="s">
        <v>21</v>
      </c>
      <c r="N13" s="10" t="s">
        <v>22</v>
      </c>
      <c r="O13" s="10" t="s">
        <v>23</v>
      </c>
      <c r="P13" s="10" t="s">
        <v>24</v>
      </c>
      <c r="Q13" s="10" t="s">
        <v>25</v>
      </c>
      <c r="R13" s="11" t="s">
        <v>26</v>
      </c>
      <c r="S13" s="10" t="s">
        <v>27</v>
      </c>
    </row>
    <row r="14" spans="1:19" x14ac:dyDescent="0.25">
      <c r="A14" s="62" t="s">
        <v>98</v>
      </c>
      <c r="B14" s="62"/>
      <c r="C14" s="62"/>
      <c r="D14" s="13"/>
      <c r="E14" s="13">
        <v>2</v>
      </c>
      <c r="F14" s="13"/>
      <c r="G14" s="13"/>
      <c r="H14" s="13">
        <v>2</v>
      </c>
      <c r="I14" s="14">
        <f>+SUM(D14:H14)</f>
        <v>4</v>
      </c>
      <c r="J14" s="15">
        <v>8600</v>
      </c>
      <c r="K14" s="15">
        <v>34550</v>
      </c>
      <c r="L14" s="15"/>
      <c r="M14" s="15"/>
      <c r="N14" s="15"/>
      <c r="O14" s="16">
        <f t="shared" ref="O14:O23" si="0">+$O$4*(J14+K14-N14)</f>
        <v>10787.5</v>
      </c>
      <c r="P14" s="15"/>
      <c r="Q14" s="15">
        <f>+J14+K14+L14+M14+O14+P14</f>
        <v>53937.5</v>
      </c>
      <c r="R14" s="16"/>
      <c r="S14" s="16">
        <f>+Q14-R14</f>
        <v>53937.5</v>
      </c>
    </row>
    <row r="15" spans="1:19" x14ac:dyDescent="0.25">
      <c r="A15" s="62" t="s">
        <v>99</v>
      </c>
      <c r="B15" s="62"/>
      <c r="C15" s="62"/>
      <c r="D15" s="13">
        <v>3</v>
      </c>
      <c r="E15" s="13">
        <v>3</v>
      </c>
      <c r="F15" s="13"/>
      <c r="G15" s="13">
        <v>1</v>
      </c>
      <c r="H15" s="13"/>
      <c r="I15" s="14">
        <f t="shared" ref="I15:I23" si="1">+SUM(D15:H15)</f>
        <v>7</v>
      </c>
      <c r="J15" s="15">
        <v>15050</v>
      </c>
      <c r="K15" s="15">
        <v>35500</v>
      </c>
      <c r="L15" s="15"/>
      <c r="M15" s="15"/>
      <c r="N15" s="15"/>
      <c r="O15" s="16">
        <f t="shared" si="0"/>
        <v>12637.5</v>
      </c>
      <c r="P15" s="15"/>
      <c r="Q15" s="15">
        <f t="shared" ref="Q15:Q23" si="2">+J15+K15+L15+M15+O15+P15</f>
        <v>63187.5</v>
      </c>
      <c r="R15" s="16"/>
      <c r="S15" s="16">
        <f t="shared" ref="S15:S23" si="3">+Q15-R15</f>
        <v>63187.5</v>
      </c>
    </row>
    <row r="16" spans="1:19" x14ac:dyDescent="0.25">
      <c r="A16" s="62" t="s">
        <v>102</v>
      </c>
      <c r="B16" s="62"/>
      <c r="C16" s="62"/>
      <c r="D16" s="13"/>
      <c r="E16" s="13">
        <v>2</v>
      </c>
      <c r="F16" s="13"/>
      <c r="G16" s="13">
        <v>3</v>
      </c>
      <c r="H16" s="13"/>
      <c r="I16" s="14">
        <f t="shared" si="1"/>
        <v>5</v>
      </c>
      <c r="J16" s="15">
        <v>10750</v>
      </c>
      <c r="K16" s="15">
        <v>15000</v>
      </c>
      <c r="L16" s="15"/>
      <c r="M16" s="15"/>
      <c r="N16" s="15"/>
      <c r="O16" s="16">
        <f t="shared" si="0"/>
        <v>6437.5</v>
      </c>
      <c r="P16" s="15"/>
      <c r="Q16" s="15">
        <f t="shared" si="2"/>
        <v>32187.5</v>
      </c>
      <c r="R16" s="16"/>
      <c r="S16" s="16">
        <f t="shared" si="3"/>
        <v>32187.5</v>
      </c>
    </row>
    <row r="17" spans="1:20" x14ac:dyDescent="0.25">
      <c r="A17" s="62" t="s">
        <v>103</v>
      </c>
      <c r="B17" s="62"/>
      <c r="C17" s="62"/>
      <c r="D17" s="13"/>
      <c r="E17" s="13"/>
      <c r="F17" s="13"/>
      <c r="G17" s="13"/>
      <c r="H17" s="13"/>
      <c r="I17" s="14">
        <f t="shared" si="1"/>
        <v>0</v>
      </c>
      <c r="J17" s="15"/>
      <c r="K17" s="15"/>
      <c r="L17" s="15"/>
      <c r="M17" s="15"/>
      <c r="N17" s="15"/>
      <c r="O17" s="16">
        <f t="shared" si="0"/>
        <v>0</v>
      </c>
      <c r="P17" s="15"/>
      <c r="Q17" s="15">
        <f t="shared" si="2"/>
        <v>0</v>
      </c>
      <c r="R17" s="16"/>
      <c r="S17" s="16">
        <f t="shared" si="3"/>
        <v>0</v>
      </c>
    </row>
    <row r="18" spans="1:20" x14ac:dyDescent="0.25">
      <c r="A18" s="62" t="s">
        <v>104</v>
      </c>
      <c r="B18" s="62"/>
      <c r="C18" s="62"/>
      <c r="D18" s="13"/>
      <c r="E18" s="13"/>
      <c r="F18" s="13"/>
      <c r="G18" s="13"/>
      <c r="H18" s="13"/>
      <c r="I18" s="14">
        <f t="shared" si="1"/>
        <v>0</v>
      </c>
      <c r="J18" s="15"/>
      <c r="K18" s="15"/>
      <c r="L18" s="15"/>
      <c r="M18" s="15"/>
      <c r="N18" s="15"/>
      <c r="O18" s="16">
        <f t="shared" si="0"/>
        <v>0</v>
      </c>
      <c r="P18" s="15"/>
      <c r="Q18" s="15">
        <f t="shared" si="2"/>
        <v>0</v>
      </c>
      <c r="R18" s="16"/>
      <c r="S18" s="16">
        <f t="shared" si="3"/>
        <v>0</v>
      </c>
    </row>
    <row r="19" spans="1:20" x14ac:dyDescent="0.25">
      <c r="A19" s="62" t="s">
        <v>105</v>
      </c>
      <c r="B19" s="62"/>
      <c r="C19" s="62"/>
      <c r="D19" s="13"/>
      <c r="E19" s="13"/>
      <c r="F19" s="13"/>
      <c r="G19" s="13"/>
      <c r="H19" s="13"/>
      <c r="I19" s="14">
        <f t="shared" si="1"/>
        <v>0</v>
      </c>
      <c r="J19" s="15"/>
      <c r="K19" s="15"/>
      <c r="L19" s="15"/>
      <c r="M19" s="15"/>
      <c r="N19" s="15"/>
      <c r="O19" s="16">
        <f t="shared" si="0"/>
        <v>0</v>
      </c>
      <c r="P19" s="15"/>
      <c r="Q19" s="15">
        <f t="shared" si="2"/>
        <v>0</v>
      </c>
      <c r="R19" s="16"/>
      <c r="S19" s="16">
        <f t="shared" si="3"/>
        <v>0</v>
      </c>
    </row>
    <row r="20" spans="1:20" x14ac:dyDescent="0.25">
      <c r="A20" s="62" t="s">
        <v>106</v>
      </c>
      <c r="B20" s="62"/>
      <c r="C20" s="62"/>
      <c r="D20" s="13">
        <v>2</v>
      </c>
      <c r="E20" s="13">
        <v>2</v>
      </c>
      <c r="F20" s="13"/>
      <c r="G20" s="13">
        <v>1</v>
      </c>
      <c r="H20" s="13"/>
      <c r="I20" s="14">
        <f t="shared" si="1"/>
        <v>5</v>
      </c>
      <c r="J20" s="15">
        <v>10750</v>
      </c>
      <c r="K20" s="15">
        <v>28200</v>
      </c>
      <c r="L20" s="15"/>
      <c r="M20" s="15"/>
      <c r="N20" s="15"/>
      <c r="O20" s="16">
        <f t="shared" si="0"/>
        <v>9737.5</v>
      </c>
      <c r="P20" s="15"/>
      <c r="Q20" s="15">
        <f t="shared" si="2"/>
        <v>48687.5</v>
      </c>
      <c r="R20" s="16"/>
      <c r="S20" s="16">
        <f t="shared" si="3"/>
        <v>48687.5</v>
      </c>
    </row>
    <row r="21" spans="1:20" x14ac:dyDescent="0.25">
      <c r="A21" s="62" t="s">
        <v>107</v>
      </c>
      <c r="B21" s="62"/>
      <c r="C21" s="62"/>
      <c r="D21" s="13">
        <v>2</v>
      </c>
      <c r="E21" s="13">
        <v>1</v>
      </c>
      <c r="F21" s="13"/>
      <c r="G21" s="13"/>
      <c r="H21" s="13">
        <v>2</v>
      </c>
      <c r="I21" s="14">
        <f t="shared" si="1"/>
        <v>5</v>
      </c>
      <c r="J21" s="15">
        <v>10750</v>
      </c>
      <c r="K21" s="15">
        <v>1000</v>
      </c>
      <c r="L21" s="15"/>
      <c r="M21" s="15"/>
      <c r="N21" s="15"/>
      <c r="O21" s="16">
        <f t="shared" si="0"/>
        <v>2937.5</v>
      </c>
      <c r="P21" s="15"/>
      <c r="Q21" s="15">
        <f t="shared" si="2"/>
        <v>14687.5</v>
      </c>
      <c r="R21" s="16"/>
      <c r="S21" s="16">
        <f t="shared" si="3"/>
        <v>14687.5</v>
      </c>
    </row>
    <row r="22" spans="1:20" x14ac:dyDescent="0.25">
      <c r="A22" s="62" t="s">
        <v>41</v>
      </c>
      <c r="B22" s="62"/>
      <c r="C22" s="62"/>
      <c r="D22" s="13"/>
      <c r="E22" s="13"/>
      <c r="F22" s="13"/>
      <c r="G22" s="13"/>
      <c r="H22" s="13"/>
      <c r="I22" s="14">
        <f t="shared" si="1"/>
        <v>0</v>
      </c>
      <c r="J22" s="15"/>
      <c r="K22" s="15"/>
      <c r="L22" s="15"/>
      <c r="M22" s="15"/>
      <c r="N22" s="15"/>
      <c r="O22" s="16">
        <f t="shared" si="0"/>
        <v>0</v>
      </c>
      <c r="P22" s="15"/>
      <c r="Q22" s="15">
        <f t="shared" si="2"/>
        <v>0</v>
      </c>
      <c r="R22" s="16"/>
      <c r="S22" s="16">
        <f t="shared" si="3"/>
        <v>0</v>
      </c>
    </row>
    <row r="23" spans="1:20" x14ac:dyDescent="0.25">
      <c r="A23" s="62" t="s">
        <v>42</v>
      </c>
      <c r="B23" s="62"/>
      <c r="C23" s="62"/>
      <c r="D23" s="13"/>
      <c r="E23" s="13"/>
      <c r="F23" s="13"/>
      <c r="G23" s="13"/>
      <c r="H23" s="13"/>
      <c r="I23" s="14">
        <f t="shared" si="1"/>
        <v>0</v>
      </c>
      <c r="J23" s="15"/>
      <c r="K23" s="15"/>
      <c r="L23" s="15"/>
      <c r="M23" s="15"/>
      <c r="N23" s="15"/>
      <c r="O23" s="16">
        <f t="shared" si="0"/>
        <v>0</v>
      </c>
      <c r="P23" s="15"/>
      <c r="Q23" s="15">
        <f t="shared" si="2"/>
        <v>0</v>
      </c>
      <c r="R23" s="16"/>
      <c r="S23" s="16">
        <f t="shared" si="3"/>
        <v>0</v>
      </c>
    </row>
    <row r="24" spans="1:20" x14ac:dyDescent="0.25">
      <c r="A24" s="66" t="s">
        <v>17</v>
      </c>
      <c r="B24" s="66"/>
      <c r="C24" s="66"/>
      <c r="D24" s="13">
        <f>SUM(D14:D23)</f>
        <v>7</v>
      </c>
      <c r="E24" s="13">
        <f t="shared" ref="E24:I24" si="4">SUM(E14:E23)</f>
        <v>10</v>
      </c>
      <c r="F24" s="13">
        <f t="shared" si="4"/>
        <v>0</v>
      </c>
      <c r="G24" s="13">
        <f t="shared" si="4"/>
        <v>5</v>
      </c>
      <c r="H24" s="13">
        <f t="shared" si="4"/>
        <v>4</v>
      </c>
      <c r="I24" s="17">
        <f t="shared" si="4"/>
        <v>26</v>
      </c>
      <c r="J24" s="18">
        <f>SUM(J14:J23)</f>
        <v>55900</v>
      </c>
      <c r="K24" s="18">
        <f t="shared" ref="K24:S24" si="5">SUM(K14:K23)</f>
        <v>114250</v>
      </c>
      <c r="L24" s="18">
        <f t="shared" si="5"/>
        <v>0</v>
      </c>
      <c r="M24" s="18">
        <f t="shared" si="5"/>
        <v>0</v>
      </c>
      <c r="N24" s="18">
        <f t="shared" si="5"/>
        <v>0</v>
      </c>
      <c r="O24" s="18">
        <f t="shared" si="5"/>
        <v>42537.5</v>
      </c>
      <c r="P24" s="18">
        <f t="shared" si="5"/>
        <v>0</v>
      </c>
      <c r="Q24" s="18">
        <f t="shared" si="5"/>
        <v>212687.5</v>
      </c>
      <c r="R24" s="19">
        <f t="shared" si="5"/>
        <v>0</v>
      </c>
      <c r="S24" s="20">
        <f t="shared" si="5"/>
        <v>212687.5</v>
      </c>
      <c r="T24" s="21"/>
    </row>
    <row r="25" spans="1:20" x14ac:dyDescent="0.25">
      <c r="A25" s="22"/>
      <c r="B25" s="22"/>
      <c r="C25" s="22"/>
      <c r="D25" s="23"/>
      <c r="E25" s="23"/>
      <c r="F25" s="23"/>
      <c r="G25" s="23"/>
      <c r="H25" s="23"/>
      <c r="I25" s="23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x14ac:dyDescent="0.25">
      <c r="A26" s="22"/>
      <c r="B26" s="22"/>
      <c r="C26" s="22"/>
      <c r="D26" s="24" t="s">
        <v>28</v>
      </c>
      <c r="E26" s="25"/>
      <c r="F26" s="26"/>
      <c r="G26" s="26"/>
      <c r="H26" s="26"/>
      <c r="I26" s="27"/>
      <c r="J26" s="18">
        <f>IF(I24=0,0,(J24/I24))</f>
        <v>2150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x14ac:dyDescent="0.25">
      <c r="A27" s="28"/>
      <c r="S27" s="29"/>
    </row>
    <row r="28" spans="1:20" x14ac:dyDescent="0.25">
      <c r="A28" s="65" t="s">
        <v>29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</row>
    <row r="29" spans="1:20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0" ht="41.25" customHeight="1" x14ac:dyDescent="0.25">
      <c r="A30" s="30" t="s">
        <v>30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0" ht="41.25" customHeight="1" x14ac:dyDescent="0.25">
      <c r="A31" s="58" t="str">
        <f>CONCATENATE("participant"," ",J6)</f>
        <v>participant PTE</v>
      </c>
      <c r="B31" s="59"/>
      <c r="C31" s="31" t="s">
        <v>31</v>
      </c>
      <c r="D31" s="62" t="s">
        <v>32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2" spans="1:20" ht="36" customHeight="1" x14ac:dyDescent="0.25">
      <c r="A32" s="52" t="s">
        <v>33</v>
      </c>
      <c r="B32" s="52"/>
      <c r="C32" s="32" t="s">
        <v>112</v>
      </c>
      <c r="D32" s="64" t="s">
        <v>58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S32" s="29"/>
    </row>
    <row r="33" spans="1:19" ht="29.25" customHeight="1" x14ac:dyDescent="0.25">
      <c r="A33" s="52" t="s">
        <v>34</v>
      </c>
      <c r="B33" s="52"/>
      <c r="C33" s="33">
        <v>37350</v>
      </c>
      <c r="D33" s="57" t="s">
        <v>59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S33" s="29"/>
    </row>
    <row r="34" spans="1:19" ht="31.5" customHeight="1" x14ac:dyDescent="0.25">
      <c r="A34" s="52" t="s">
        <v>35</v>
      </c>
      <c r="B34" s="52"/>
      <c r="C34" s="33">
        <v>25000</v>
      </c>
      <c r="D34" s="57" t="s">
        <v>110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S34" s="29"/>
    </row>
    <row r="35" spans="1:19" s="34" customFormat="1" x14ac:dyDescent="0.25"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9" x14ac:dyDescent="0.25"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9" x14ac:dyDescent="0.25">
      <c r="A37" s="58" t="str">
        <f>CONCATENATE("participant"," ",C9)</f>
        <v xml:space="preserve">participant </v>
      </c>
      <c r="B37" s="59"/>
      <c r="C37" s="31" t="s">
        <v>31</v>
      </c>
      <c r="D37" s="60" t="s">
        <v>32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spans="1:19" ht="27.75" customHeight="1" x14ac:dyDescent="0.25">
      <c r="A38" s="52" t="s">
        <v>36</v>
      </c>
      <c r="B38" s="52"/>
      <c r="C38" s="33"/>
      <c r="D38" s="56" t="s">
        <v>60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S38" s="29"/>
    </row>
    <row r="39" spans="1:19" ht="25.5" customHeight="1" x14ac:dyDescent="0.25">
      <c r="A39" s="52" t="s">
        <v>37</v>
      </c>
      <c r="B39" s="52"/>
      <c r="C39" s="33"/>
      <c r="D39" s="53" t="s">
        <v>38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5"/>
      <c r="S39" s="29"/>
    </row>
    <row r="40" spans="1:19" ht="26.25" customHeight="1" x14ac:dyDescent="0.25">
      <c r="A40" s="52" t="s">
        <v>39</v>
      </c>
      <c r="B40" s="52"/>
      <c r="C40" s="33"/>
      <c r="D40" s="56" t="s">
        <v>40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S40" s="29"/>
    </row>
  </sheetData>
  <protectedRanges>
    <protectedRange sqref="C32:P40 D14:H23 P14:P23 R14:S23 O6 J14:N23" name="Range1"/>
  </protectedRanges>
  <mergeCells count="41"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1" priority="1">
      <formula>AND($O$4="",$G$7="")</formula>
    </cfRule>
  </conditionalFormatting>
  <dataValidations count="1">
    <dataValidation type="list" allowBlank="1" showInputMessage="1" showErrorMessage="1" sqref="O6" xr:uid="{00000000-0002-0000-0000-000000000000}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workbookViewId="0">
      <selection activeCell="D6" sqref="D6:E6"/>
    </sheetView>
  </sheetViews>
  <sheetFormatPr defaultRowHeight="15" x14ac:dyDescent="0.25"/>
  <cols>
    <col min="6" max="6" width="16.28515625" bestFit="1" customWidth="1"/>
    <col min="7" max="7" width="17.7109375" bestFit="1" customWidth="1"/>
  </cols>
  <sheetData>
    <row r="1" spans="2:16" ht="15.75" thickBot="1" x14ac:dyDescent="0.3"/>
    <row r="2" spans="2:16" ht="19.5" thickBot="1" x14ac:dyDescent="0.35">
      <c r="B2" s="75" t="s">
        <v>43</v>
      </c>
      <c r="C2" s="76"/>
      <c r="D2" s="41">
        <f>SUM(P5:P35)</f>
        <v>195500</v>
      </c>
    </row>
    <row r="4" spans="2:16" ht="162" x14ac:dyDescent="0.25">
      <c r="B4" s="39" t="s">
        <v>51</v>
      </c>
      <c r="C4" s="39" t="s">
        <v>44</v>
      </c>
      <c r="D4" s="39" t="s">
        <v>45</v>
      </c>
      <c r="E4" s="38" t="s">
        <v>46</v>
      </c>
      <c r="F4" s="42" t="s">
        <v>53</v>
      </c>
      <c r="G4" s="42" t="s">
        <v>54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43" t="s">
        <v>55</v>
      </c>
      <c r="N4" s="8" t="s">
        <v>56</v>
      </c>
      <c r="O4" s="8" t="s">
        <v>57</v>
      </c>
      <c r="P4" s="44" t="s">
        <v>50</v>
      </c>
    </row>
    <row r="5" spans="2:16" x14ac:dyDescent="0.25">
      <c r="B5" s="37" t="s">
        <v>84</v>
      </c>
      <c r="C5" s="37" t="s">
        <v>64</v>
      </c>
      <c r="D5" s="37" t="s">
        <v>66</v>
      </c>
      <c r="E5" s="37" t="s">
        <v>68</v>
      </c>
      <c r="F5" s="37" t="s">
        <v>70</v>
      </c>
      <c r="G5" s="37" t="s">
        <v>78</v>
      </c>
      <c r="H5" s="37">
        <v>4</v>
      </c>
      <c r="I5" s="37">
        <v>3</v>
      </c>
      <c r="J5" s="37"/>
      <c r="K5" s="37">
        <v>2</v>
      </c>
      <c r="L5" s="37">
        <v>3</v>
      </c>
      <c r="M5" s="37">
        <v>3</v>
      </c>
      <c r="N5" s="37">
        <v>11700</v>
      </c>
      <c r="O5" s="37">
        <v>4000</v>
      </c>
      <c r="P5" s="37">
        <f>N5+O5</f>
        <v>15700</v>
      </c>
    </row>
    <row r="6" spans="2:16" x14ac:dyDescent="0.25">
      <c r="B6" s="37" t="s">
        <v>84</v>
      </c>
      <c r="C6" s="37" t="s">
        <v>65</v>
      </c>
      <c r="D6" s="37" t="s">
        <v>67</v>
      </c>
      <c r="E6" s="37" t="s">
        <v>69</v>
      </c>
      <c r="F6" s="37" t="s">
        <v>71</v>
      </c>
      <c r="G6" s="45" t="s">
        <v>78</v>
      </c>
      <c r="H6" s="37">
        <v>2</v>
      </c>
      <c r="I6" s="37"/>
      <c r="J6" s="37"/>
      <c r="K6" s="37"/>
      <c r="L6" s="37">
        <v>1</v>
      </c>
      <c r="M6" s="37">
        <v>3</v>
      </c>
      <c r="N6" s="37">
        <v>14700</v>
      </c>
      <c r="O6" s="48">
        <v>1000</v>
      </c>
      <c r="P6" s="37">
        <f>N6+O6</f>
        <v>15700</v>
      </c>
    </row>
    <row r="7" spans="2:16" x14ac:dyDescent="0.25">
      <c r="B7" s="37" t="s">
        <v>84</v>
      </c>
      <c r="C7" s="37" t="s">
        <v>74</v>
      </c>
      <c r="D7" s="37" t="s">
        <v>77</v>
      </c>
      <c r="E7" s="37" t="s">
        <v>75</v>
      </c>
      <c r="F7" s="37" t="s">
        <v>76</v>
      </c>
      <c r="G7" s="37" t="s">
        <v>78</v>
      </c>
      <c r="H7" s="37"/>
      <c r="I7" s="37">
        <v>4</v>
      </c>
      <c r="J7" s="37"/>
      <c r="K7" s="37">
        <v>2</v>
      </c>
      <c r="L7" s="37"/>
      <c r="M7" s="37">
        <v>3</v>
      </c>
      <c r="N7" s="37">
        <v>11400</v>
      </c>
      <c r="O7" s="48">
        <v>1000</v>
      </c>
      <c r="P7" s="37">
        <f>N7+O7</f>
        <v>12400</v>
      </c>
    </row>
    <row r="8" spans="2:16" x14ac:dyDescent="0.25">
      <c r="B8" s="37" t="s">
        <v>84</v>
      </c>
      <c r="C8" s="37" t="s">
        <v>85</v>
      </c>
      <c r="D8" s="37" t="s">
        <v>87</v>
      </c>
      <c r="E8" s="37" t="s">
        <v>88</v>
      </c>
      <c r="F8" s="37" t="s">
        <v>72</v>
      </c>
      <c r="G8" s="37" t="s">
        <v>78</v>
      </c>
      <c r="H8" s="37">
        <v>4</v>
      </c>
      <c r="I8" s="37"/>
      <c r="J8" s="37"/>
      <c r="K8" s="37"/>
      <c r="L8" s="37">
        <v>2</v>
      </c>
      <c r="M8" s="37">
        <v>3</v>
      </c>
      <c r="N8" s="37">
        <v>10500</v>
      </c>
      <c r="O8" s="48">
        <v>1000</v>
      </c>
      <c r="P8" s="37">
        <f>N8+O8</f>
        <v>11500</v>
      </c>
    </row>
    <row r="9" spans="2:16" x14ac:dyDescent="0.25">
      <c r="B9" s="37" t="s">
        <v>84</v>
      </c>
      <c r="C9" s="45" t="s">
        <v>86</v>
      </c>
      <c r="D9" s="45" t="s">
        <v>89</v>
      </c>
      <c r="E9" s="45" t="s">
        <v>90</v>
      </c>
      <c r="F9" s="45" t="s">
        <v>83</v>
      </c>
      <c r="G9" s="45" t="s">
        <v>78</v>
      </c>
      <c r="H9" s="37">
        <v>4</v>
      </c>
      <c r="I9" s="37">
        <v>4</v>
      </c>
      <c r="J9" s="37"/>
      <c r="K9" s="37">
        <v>2</v>
      </c>
      <c r="L9" s="37">
        <v>2</v>
      </c>
      <c r="M9" s="37">
        <v>3</v>
      </c>
      <c r="N9" s="37">
        <v>36600</v>
      </c>
      <c r="O9" s="48">
        <v>3000</v>
      </c>
      <c r="P9" s="37">
        <f>N9+O9</f>
        <v>39600</v>
      </c>
    </row>
    <row r="10" spans="2:16" x14ac:dyDescent="0.25">
      <c r="B10" s="37" t="s">
        <v>63</v>
      </c>
      <c r="C10" s="45" t="s">
        <v>64</v>
      </c>
      <c r="D10" s="45" t="s">
        <v>66</v>
      </c>
      <c r="E10" s="45" t="s">
        <v>68</v>
      </c>
      <c r="F10" s="45" t="s">
        <v>70</v>
      </c>
      <c r="G10" s="45" t="s">
        <v>72</v>
      </c>
      <c r="H10" s="37">
        <v>4</v>
      </c>
      <c r="I10" s="37">
        <v>2</v>
      </c>
      <c r="J10" s="37"/>
      <c r="K10" s="37">
        <v>2</v>
      </c>
      <c r="L10" s="37"/>
      <c r="M10" s="37">
        <v>3</v>
      </c>
      <c r="N10" s="37">
        <v>8000</v>
      </c>
      <c r="O10" s="45">
        <v>5000</v>
      </c>
      <c r="P10" s="37">
        <f>N10+O10</f>
        <v>13000</v>
      </c>
    </row>
    <row r="11" spans="2:16" x14ac:dyDescent="0.25">
      <c r="B11" s="37" t="s">
        <v>63</v>
      </c>
      <c r="C11" s="37" t="s">
        <v>65</v>
      </c>
      <c r="D11" s="48" t="s">
        <v>67</v>
      </c>
      <c r="E11" s="48" t="s">
        <v>69</v>
      </c>
      <c r="F11" s="48" t="s">
        <v>71</v>
      </c>
      <c r="G11" s="48" t="s">
        <v>72</v>
      </c>
      <c r="H11" s="48">
        <v>4</v>
      </c>
      <c r="I11" s="48">
        <v>4</v>
      </c>
      <c r="J11" s="37"/>
      <c r="K11" s="37">
        <v>2</v>
      </c>
      <c r="L11" s="37"/>
      <c r="M11" s="37">
        <v>3</v>
      </c>
      <c r="N11" s="37">
        <v>24000</v>
      </c>
      <c r="O11" s="48">
        <v>6500</v>
      </c>
      <c r="P11" s="48">
        <f>N11+O11</f>
        <v>30500</v>
      </c>
    </row>
    <row r="12" spans="2:16" x14ac:dyDescent="0.25">
      <c r="B12" s="37" t="s">
        <v>73</v>
      </c>
      <c r="C12" s="37" t="s">
        <v>74</v>
      </c>
      <c r="D12" s="48" t="s">
        <v>77</v>
      </c>
      <c r="E12" s="48" t="s">
        <v>75</v>
      </c>
      <c r="F12" s="48" t="s">
        <v>76</v>
      </c>
      <c r="G12" s="48" t="s">
        <v>78</v>
      </c>
      <c r="H12" s="37"/>
      <c r="I12" s="37">
        <v>4</v>
      </c>
      <c r="J12" s="37"/>
      <c r="K12" s="37">
        <v>2</v>
      </c>
      <c r="L12" s="37"/>
      <c r="M12" s="48">
        <v>3</v>
      </c>
      <c r="N12" s="37">
        <v>11400</v>
      </c>
      <c r="O12" s="48">
        <v>1000</v>
      </c>
      <c r="P12" s="37">
        <f>N12+O12</f>
        <v>12400</v>
      </c>
    </row>
    <row r="13" spans="2:16" x14ac:dyDescent="0.25">
      <c r="B13" s="37" t="s">
        <v>79</v>
      </c>
      <c r="C13" s="37" t="s">
        <v>80</v>
      </c>
      <c r="D13" s="48" t="s">
        <v>81</v>
      </c>
      <c r="E13" s="48" t="s">
        <v>82</v>
      </c>
      <c r="F13" s="48" t="s">
        <v>78</v>
      </c>
      <c r="G13" s="48" t="s">
        <v>83</v>
      </c>
      <c r="H13" s="37"/>
      <c r="I13" s="37"/>
      <c r="J13" s="37">
        <v>2</v>
      </c>
      <c r="K13" s="37"/>
      <c r="L13" s="37"/>
      <c r="M13" s="48">
        <v>4</v>
      </c>
      <c r="N13" s="48">
        <v>6500</v>
      </c>
      <c r="O13" s="48">
        <v>4000</v>
      </c>
      <c r="P13" s="37">
        <f>N13+O13</f>
        <v>10500</v>
      </c>
    </row>
    <row r="14" spans="2:16" x14ac:dyDescent="0.25">
      <c r="B14" s="37" t="s">
        <v>79</v>
      </c>
      <c r="C14" s="37" t="s">
        <v>74</v>
      </c>
      <c r="D14" s="37" t="s">
        <v>77</v>
      </c>
      <c r="E14" s="37" t="s">
        <v>75</v>
      </c>
      <c r="F14" s="37" t="s">
        <v>76</v>
      </c>
      <c r="G14" s="48" t="s">
        <v>83</v>
      </c>
      <c r="H14" s="37"/>
      <c r="I14" s="37"/>
      <c r="J14" s="37">
        <v>4</v>
      </c>
      <c r="K14" s="37"/>
      <c r="L14" s="37"/>
      <c r="M14" s="48">
        <v>4</v>
      </c>
      <c r="N14" s="37">
        <v>7000</v>
      </c>
      <c r="O14" s="48">
        <v>4000</v>
      </c>
      <c r="P14" s="37">
        <f>N14+O14</f>
        <v>11000</v>
      </c>
    </row>
    <row r="15" spans="2:16" x14ac:dyDescent="0.25">
      <c r="B15" s="37" t="s">
        <v>79</v>
      </c>
      <c r="C15" s="37" t="s">
        <v>64</v>
      </c>
      <c r="D15" s="37" t="s">
        <v>66</v>
      </c>
      <c r="E15" s="37" t="s">
        <v>68</v>
      </c>
      <c r="F15" s="37" t="s">
        <v>70</v>
      </c>
      <c r="G15" s="48" t="s">
        <v>83</v>
      </c>
      <c r="H15" s="37">
        <v>4</v>
      </c>
      <c r="I15" s="37">
        <v>2</v>
      </c>
      <c r="J15" s="37"/>
      <c r="K15" s="37">
        <v>1</v>
      </c>
      <c r="L15" s="37">
        <v>1</v>
      </c>
      <c r="M15" s="48">
        <v>4</v>
      </c>
      <c r="N15" s="37">
        <v>15200</v>
      </c>
      <c r="O15" s="48">
        <v>8000</v>
      </c>
      <c r="P15" s="37">
        <f>N15+O15</f>
        <v>23200</v>
      </c>
    </row>
    <row r="16" spans="2:16" x14ac:dyDescent="0.25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>
        <f>N16+O16</f>
        <v>0</v>
      </c>
    </row>
    <row r="17" spans="2:16" x14ac:dyDescent="0.25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>
        <f>N17+O17</f>
        <v>0</v>
      </c>
    </row>
    <row r="18" spans="2:16" x14ac:dyDescent="0.25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>
        <f>N18+O18</f>
        <v>0</v>
      </c>
    </row>
    <row r="19" spans="2:16" x14ac:dyDescent="0.25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f>N19+O19</f>
        <v>0</v>
      </c>
    </row>
    <row r="20" spans="2:16" x14ac:dyDescent="0.25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>
        <f>N20+O20</f>
        <v>0</v>
      </c>
    </row>
    <row r="21" spans="2:16" x14ac:dyDescent="0.25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>
        <f>N21+O21</f>
        <v>0</v>
      </c>
    </row>
    <row r="22" spans="2:16" x14ac:dyDescent="0.25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>
        <f>N22+O22</f>
        <v>0</v>
      </c>
    </row>
    <row r="23" spans="2:16" x14ac:dyDescent="0.25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>
        <f>N23+O23</f>
        <v>0</v>
      </c>
    </row>
    <row r="24" spans="2:16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>
        <f>N24+O24</f>
        <v>0</v>
      </c>
    </row>
    <row r="25" spans="2:16" x14ac:dyDescent="0.2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>
        <f>N25+O25</f>
        <v>0</v>
      </c>
    </row>
    <row r="26" spans="2:16" x14ac:dyDescent="0.25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>
        <f>N26+O26</f>
        <v>0</v>
      </c>
    </row>
    <row r="27" spans="2:16" x14ac:dyDescent="0.2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>
        <f>N27+O27</f>
        <v>0</v>
      </c>
    </row>
    <row r="28" spans="2:16" x14ac:dyDescent="0.25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>
        <f>N28+O28</f>
        <v>0</v>
      </c>
    </row>
    <row r="29" spans="2:16" x14ac:dyDescent="0.25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>
        <f>N29+O29</f>
        <v>0</v>
      </c>
    </row>
    <row r="30" spans="2:16" x14ac:dyDescent="0.25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>
        <f>N30+O30</f>
        <v>0</v>
      </c>
    </row>
    <row r="31" spans="2:16" x14ac:dyDescent="0.25"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>
        <f>N31+O31</f>
        <v>0</v>
      </c>
    </row>
    <row r="32" spans="2:16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>
        <f>N32+O32</f>
        <v>0</v>
      </c>
    </row>
    <row r="33" spans="2:16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>
        <f>N33+O33</f>
        <v>0</v>
      </c>
    </row>
    <row r="34" spans="2:16" x14ac:dyDescent="0.25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>
        <f>N34+O34</f>
        <v>0</v>
      </c>
    </row>
    <row r="35" spans="2:16" x14ac:dyDescent="0.25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>
        <f>N35+O35</f>
        <v>0</v>
      </c>
    </row>
  </sheetData>
  <autoFilter ref="B4:P35" xr:uid="{8B68DAC6-7A32-4CF3-B561-A6E68C41D34B}"/>
  <sortState xmlns:xlrd2="http://schemas.microsoft.com/office/spreadsheetml/2017/richdata2" ref="B5:P35">
    <sortCondition ref="B5"/>
  </sortState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I35"/>
  <sheetViews>
    <sheetView workbookViewId="0">
      <selection activeCell="D45" sqref="D45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5" t="s">
        <v>43</v>
      </c>
      <c r="C2" s="76"/>
      <c r="D2" s="41">
        <f>SUM(I5:I35)</f>
        <v>231550</v>
      </c>
    </row>
    <row r="4" spans="2:9" ht="45" x14ac:dyDescent="0.25">
      <c r="B4" s="39" t="s">
        <v>51</v>
      </c>
      <c r="C4" s="39" t="s">
        <v>44</v>
      </c>
      <c r="D4" s="39" t="s">
        <v>45</v>
      </c>
      <c r="E4" s="38" t="s">
        <v>46</v>
      </c>
      <c r="F4" s="38" t="s">
        <v>47</v>
      </c>
      <c r="G4" s="38" t="s">
        <v>49</v>
      </c>
      <c r="H4" s="38" t="s">
        <v>48</v>
      </c>
      <c r="I4" s="40" t="s">
        <v>50</v>
      </c>
    </row>
    <row r="5" spans="2:9" hidden="1" x14ac:dyDescent="0.25">
      <c r="B5" s="37" t="s">
        <v>84</v>
      </c>
      <c r="C5" s="37" t="s">
        <v>80</v>
      </c>
      <c r="D5" s="37" t="s">
        <v>81</v>
      </c>
      <c r="E5" s="37" t="s">
        <v>82</v>
      </c>
      <c r="F5" s="37" t="s">
        <v>91</v>
      </c>
      <c r="G5" s="37">
        <v>950</v>
      </c>
      <c r="H5" s="37">
        <v>5</v>
      </c>
      <c r="I5" s="37">
        <f>G5*H5</f>
        <v>4750</v>
      </c>
    </row>
    <row r="6" spans="2:9" x14ac:dyDescent="0.25">
      <c r="B6" s="37" t="s">
        <v>84</v>
      </c>
      <c r="C6" s="48" t="s">
        <v>64</v>
      </c>
      <c r="D6" s="48" t="s">
        <v>66</v>
      </c>
      <c r="E6" s="48" t="s">
        <v>68</v>
      </c>
      <c r="F6" s="48" t="s">
        <v>91</v>
      </c>
      <c r="G6" s="48">
        <v>950</v>
      </c>
      <c r="H6" s="37">
        <v>3</v>
      </c>
      <c r="I6" s="37">
        <f>G6*H6</f>
        <v>2850</v>
      </c>
    </row>
    <row r="7" spans="2:9" hidden="1" x14ac:dyDescent="0.25">
      <c r="B7" s="37" t="s">
        <v>84</v>
      </c>
      <c r="C7" s="48" t="s">
        <v>74</v>
      </c>
      <c r="D7" s="48" t="s">
        <v>77</v>
      </c>
      <c r="E7" s="48" t="s">
        <v>75</v>
      </c>
      <c r="F7" s="48" t="s">
        <v>91</v>
      </c>
      <c r="G7" s="48">
        <v>950</v>
      </c>
      <c r="H7" s="37">
        <v>1</v>
      </c>
      <c r="I7" s="37">
        <f>G7*H7</f>
        <v>950</v>
      </c>
    </row>
    <row r="8" spans="2:9" hidden="1" x14ac:dyDescent="0.25">
      <c r="B8" s="37" t="s">
        <v>84</v>
      </c>
      <c r="C8" s="48" t="s">
        <v>86</v>
      </c>
      <c r="D8" s="48" t="s">
        <v>89</v>
      </c>
      <c r="E8" s="48" t="s">
        <v>90</v>
      </c>
      <c r="F8" s="48" t="s">
        <v>97</v>
      </c>
      <c r="G8" s="48">
        <v>200</v>
      </c>
      <c r="H8" s="37">
        <v>20</v>
      </c>
      <c r="I8" s="37">
        <f>G8*H8</f>
        <v>4000</v>
      </c>
    </row>
    <row r="9" spans="2:9" hidden="1" x14ac:dyDescent="0.25">
      <c r="B9" s="37" t="s">
        <v>84</v>
      </c>
      <c r="C9" s="37" t="s">
        <v>65</v>
      </c>
      <c r="D9" s="48" t="s">
        <v>67</v>
      </c>
      <c r="E9" s="48" t="s">
        <v>69</v>
      </c>
      <c r="F9" s="48" t="s">
        <v>97</v>
      </c>
      <c r="G9" s="48">
        <v>200</v>
      </c>
      <c r="H9" s="48">
        <v>30</v>
      </c>
      <c r="I9" s="37">
        <f>G9*H9</f>
        <v>6000</v>
      </c>
    </row>
    <row r="10" spans="2:9" x14ac:dyDescent="0.25">
      <c r="B10" s="37" t="s">
        <v>84</v>
      </c>
      <c r="C10" s="37" t="s">
        <v>64</v>
      </c>
      <c r="D10" s="48" t="s">
        <v>66</v>
      </c>
      <c r="E10" s="48" t="s">
        <v>68</v>
      </c>
      <c r="F10" s="48" t="s">
        <v>97</v>
      </c>
      <c r="G10" s="48">
        <v>200</v>
      </c>
      <c r="H10" s="37">
        <v>30</v>
      </c>
      <c r="I10" s="37">
        <f>G10*H10</f>
        <v>6000</v>
      </c>
    </row>
    <row r="11" spans="2:9" hidden="1" x14ac:dyDescent="0.25">
      <c r="B11" s="48" t="s">
        <v>84</v>
      </c>
      <c r="C11" s="48" t="s">
        <v>85</v>
      </c>
      <c r="D11" s="48" t="s">
        <v>87</v>
      </c>
      <c r="E11" s="48" t="s">
        <v>88</v>
      </c>
      <c r="F11" s="48" t="s">
        <v>97</v>
      </c>
      <c r="G11" s="48">
        <v>200</v>
      </c>
      <c r="H11" s="48">
        <v>35</v>
      </c>
      <c r="I11" s="48">
        <f>G11*H11</f>
        <v>7000</v>
      </c>
    </row>
    <row r="12" spans="2:9" hidden="1" x14ac:dyDescent="0.25">
      <c r="B12" s="48" t="s">
        <v>84</v>
      </c>
      <c r="C12" s="48" t="s">
        <v>80</v>
      </c>
      <c r="D12" s="48" t="s">
        <v>81</v>
      </c>
      <c r="E12" s="48" t="s">
        <v>82</v>
      </c>
      <c r="F12" s="48" t="s">
        <v>97</v>
      </c>
      <c r="G12" s="48">
        <v>200</v>
      </c>
      <c r="H12" s="48">
        <v>5</v>
      </c>
      <c r="I12" s="48">
        <f>G12*H12</f>
        <v>1000</v>
      </c>
    </row>
    <row r="13" spans="2:9" hidden="1" x14ac:dyDescent="0.25">
      <c r="B13" s="48" t="s">
        <v>84</v>
      </c>
      <c r="C13" s="48" t="s">
        <v>74</v>
      </c>
      <c r="D13" s="48" t="s">
        <v>77</v>
      </c>
      <c r="E13" s="48" t="s">
        <v>75</v>
      </c>
      <c r="F13" s="48" t="s">
        <v>97</v>
      </c>
      <c r="G13" s="48">
        <v>200</v>
      </c>
      <c r="H13" s="48">
        <v>5</v>
      </c>
      <c r="I13" s="48">
        <f>G13*H13</f>
        <v>1000</v>
      </c>
    </row>
    <row r="14" spans="2:9" hidden="1" x14ac:dyDescent="0.25">
      <c r="B14" s="48" t="s">
        <v>92</v>
      </c>
      <c r="C14" s="48" t="s">
        <v>86</v>
      </c>
      <c r="D14" s="48" t="s">
        <v>89</v>
      </c>
      <c r="E14" s="48" t="s">
        <v>90</v>
      </c>
      <c r="F14" s="48" t="s">
        <v>91</v>
      </c>
      <c r="G14" s="48">
        <v>950</v>
      </c>
      <c r="H14" s="48">
        <v>20</v>
      </c>
      <c r="I14" s="48">
        <f>G14*H14</f>
        <v>19000</v>
      </c>
    </row>
    <row r="15" spans="2:9" hidden="1" x14ac:dyDescent="0.25">
      <c r="B15" s="48" t="s">
        <v>92</v>
      </c>
      <c r="C15" s="48" t="s">
        <v>65</v>
      </c>
      <c r="D15" s="48" t="s">
        <v>67</v>
      </c>
      <c r="E15" s="48" t="s">
        <v>69</v>
      </c>
      <c r="F15" s="48" t="s">
        <v>91</v>
      </c>
      <c r="G15" s="48">
        <v>950</v>
      </c>
      <c r="H15" s="48">
        <v>15</v>
      </c>
      <c r="I15" s="48">
        <f>G15*H15</f>
        <v>14250</v>
      </c>
    </row>
    <row r="16" spans="2:9" x14ac:dyDescent="0.25">
      <c r="B16" s="48" t="s">
        <v>92</v>
      </c>
      <c r="C16" s="48" t="s">
        <v>64</v>
      </c>
      <c r="D16" s="48" t="s">
        <v>66</v>
      </c>
      <c r="E16" s="48" t="s">
        <v>68</v>
      </c>
      <c r="F16" s="48" t="s">
        <v>91</v>
      </c>
      <c r="G16" s="48">
        <v>950</v>
      </c>
      <c r="H16" s="48">
        <v>30</v>
      </c>
      <c r="I16" s="48">
        <f>G16*H16</f>
        <v>28500</v>
      </c>
    </row>
    <row r="17" spans="2:9" hidden="1" x14ac:dyDescent="0.25">
      <c r="B17" s="48" t="s">
        <v>63</v>
      </c>
      <c r="C17" s="48" t="s">
        <v>85</v>
      </c>
      <c r="D17" s="48" t="s">
        <v>87</v>
      </c>
      <c r="E17" s="48" t="s">
        <v>88</v>
      </c>
      <c r="F17" s="48" t="s">
        <v>91</v>
      </c>
      <c r="G17" s="48">
        <v>950</v>
      </c>
      <c r="H17" s="48">
        <v>35</v>
      </c>
      <c r="I17" s="48">
        <f>G17*H17</f>
        <v>33250</v>
      </c>
    </row>
    <row r="18" spans="2:9" hidden="1" x14ac:dyDescent="0.25">
      <c r="B18" s="48" t="s">
        <v>94</v>
      </c>
      <c r="C18" s="48" t="s">
        <v>80</v>
      </c>
      <c r="D18" s="48" t="s">
        <v>81</v>
      </c>
      <c r="E18" s="48" t="s">
        <v>82</v>
      </c>
      <c r="F18" s="48" t="s">
        <v>91</v>
      </c>
      <c r="G18" s="48">
        <v>950</v>
      </c>
      <c r="H18" s="48">
        <v>40</v>
      </c>
      <c r="I18" s="48">
        <f>G18*H18</f>
        <v>38000</v>
      </c>
    </row>
    <row r="19" spans="2:9" hidden="1" x14ac:dyDescent="0.25">
      <c r="B19" s="48" t="s">
        <v>94</v>
      </c>
      <c r="C19" s="48" t="s">
        <v>74</v>
      </c>
      <c r="D19" s="48" t="s">
        <v>77</v>
      </c>
      <c r="E19" s="48" t="s">
        <v>75</v>
      </c>
      <c r="F19" s="48" t="s">
        <v>91</v>
      </c>
      <c r="G19" s="48">
        <v>950</v>
      </c>
      <c r="H19" s="48">
        <v>20</v>
      </c>
      <c r="I19" s="48">
        <f>G19*H19</f>
        <v>19000</v>
      </c>
    </row>
    <row r="20" spans="2:9" hidden="1" x14ac:dyDescent="0.25">
      <c r="B20" s="48" t="s">
        <v>94</v>
      </c>
      <c r="C20" s="48" t="s">
        <v>80</v>
      </c>
      <c r="D20" s="48" t="s">
        <v>81</v>
      </c>
      <c r="E20" s="48" t="s">
        <v>82</v>
      </c>
      <c r="F20" s="48" t="s">
        <v>93</v>
      </c>
      <c r="G20" s="48">
        <v>350</v>
      </c>
      <c r="H20" s="48">
        <v>30</v>
      </c>
      <c r="I20" s="48">
        <f>G20*H20</f>
        <v>10500</v>
      </c>
    </row>
    <row r="21" spans="2:9" hidden="1" x14ac:dyDescent="0.25">
      <c r="B21" s="48" t="s">
        <v>94</v>
      </c>
      <c r="C21" s="48" t="s">
        <v>74</v>
      </c>
      <c r="D21" s="48" t="s">
        <v>77</v>
      </c>
      <c r="E21" s="48" t="s">
        <v>75</v>
      </c>
      <c r="F21" s="48" t="s">
        <v>93</v>
      </c>
      <c r="G21" s="48">
        <v>350</v>
      </c>
      <c r="H21" s="48">
        <v>30</v>
      </c>
      <c r="I21" s="48">
        <f>G21*H21</f>
        <v>10500</v>
      </c>
    </row>
    <row r="22" spans="2:9" hidden="1" x14ac:dyDescent="0.25">
      <c r="B22" s="48" t="s">
        <v>73</v>
      </c>
      <c r="C22" s="48" t="s">
        <v>80</v>
      </c>
      <c r="D22" s="48" t="s">
        <v>81</v>
      </c>
      <c r="E22" s="48" t="s">
        <v>82</v>
      </c>
      <c r="F22" s="48" t="s">
        <v>91</v>
      </c>
      <c r="G22" s="48">
        <v>950</v>
      </c>
      <c r="H22" s="48">
        <v>10</v>
      </c>
      <c r="I22" s="48">
        <f>G22*H22</f>
        <v>9500</v>
      </c>
    </row>
    <row r="23" spans="2:9" hidden="1" x14ac:dyDescent="0.25">
      <c r="B23" s="48" t="s">
        <v>95</v>
      </c>
      <c r="C23" s="48" t="s">
        <v>74</v>
      </c>
      <c r="D23" s="48" t="s">
        <v>77</v>
      </c>
      <c r="E23" s="48" t="s">
        <v>75</v>
      </c>
      <c r="F23" s="48" t="s">
        <v>91</v>
      </c>
      <c r="G23" s="48">
        <v>950</v>
      </c>
      <c r="H23" s="48">
        <v>10</v>
      </c>
      <c r="I23" s="48">
        <f>G23*H23</f>
        <v>9500</v>
      </c>
    </row>
    <row r="24" spans="2:9" hidden="1" x14ac:dyDescent="0.25">
      <c r="B24" s="48" t="s">
        <v>95</v>
      </c>
      <c r="C24" s="48" t="s">
        <v>74</v>
      </c>
      <c r="D24" s="48" t="s">
        <v>77</v>
      </c>
      <c r="E24" s="48" t="s">
        <v>75</v>
      </c>
      <c r="F24" s="48" t="s">
        <v>96</v>
      </c>
      <c r="G24" s="48">
        <v>300</v>
      </c>
      <c r="H24" s="48">
        <v>20</v>
      </c>
      <c r="I24" s="48">
        <f>G24*H24</f>
        <v>6000</v>
      </c>
    </row>
    <row r="25" spans="2:9" hidden="1" x14ac:dyDescent="0.25">
      <c r="B25" s="48"/>
      <c r="C25" s="48"/>
      <c r="D25" s="48"/>
      <c r="E25" s="48"/>
      <c r="F25" s="48"/>
      <c r="G25" s="48"/>
      <c r="H25" s="48"/>
      <c r="I25" s="48">
        <v>0</v>
      </c>
    </row>
    <row r="26" spans="2:9" hidden="1" x14ac:dyDescent="0.25">
      <c r="B26" s="48"/>
      <c r="C26" s="48"/>
      <c r="D26" s="48"/>
      <c r="E26" s="48"/>
      <c r="F26" s="48"/>
      <c r="G26" s="48"/>
      <c r="H26" s="48"/>
      <c r="I26" s="48">
        <v>0</v>
      </c>
    </row>
    <row r="27" spans="2:9" hidden="1" x14ac:dyDescent="0.25">
      <c r="B27" s="48"/>
      <c r="C27" s="48"/>
      <c r="D27" s="48"/>
      <c r="E27" s="48"/>
      <c r="F27" s="48"/>
      <c r="G27" s="48"/>
      <c r="H27" s="48"/>
      <c r="I27" s="48">
        <v>0</v>
      </c>
    </row>
    <row r="28" spans="2:9" hidden="1" x14ac:dyDescent="0.25">
      <c r="B28" s="48"/>
      <c r="C28" s="48"/>
      <c r="D28" s="48"/>
      <c r="E28" s="48"/>
      <c r="F28" s="48"/>
      <c r="G28" s="48"/>
      <c r="H28" s="48"/>
      <c r="I28" s="48">
        <v>0</v>
      </c>
    </row>
    <row r="29" spans="2:9" hidden="1" x14ac:dyDescent="0.25">
      <c r="B29" s="48"/>
      <c r="C29" s="48"/>
      <c r="D29" s="48"/>
      <c r="E29" s="48"/>
      <c r="F29" s="48"/>
      <c r="G29" s="48"/>
      <c r="H29" s="48"/>
      <c r="I29" s="48">
        <v>0</v>
      </c>
    </row>
    <row r="30" spans="2:9" hidden="1" x14ac:dyDescent="0.25">
      <c r="B30" s="37"/>
      <c r="C30" s="37"/>
      <c r="D30" s="37"/>
      <c r="E30" s="37"/>
      <c r="F30" s="37"/>
      <c r="G30" s="37"/>
      <c r="H30" s="37"/>
      <c r="I30" s="37">
        <f>G30*H30</f>
        <v>0</v>
      </c>
    </row>
    <row r="31" spans="2:9" hidden="1" x14ac:dyDescent="0.25">
      <c r="B31" s="37"/>
      <c r="C31" s="37"/>
      <c r="D31" s="37"/>
      <c r="E31" s="37"/>
      <c r="F31" s="37"/>
      <c r="G31" s="37"/>
      <c r="H31" s="37"/>
      <c r="I31" s="37">
        <f>G31*H31</f>
        <v>0</v>
      </c>
    </row>
    <row r="32" spans="2:9" hidden="1" x14ac:dyDescent="0.25">
      <c r="B32" s="37"/>
      <c r="C32" s="37"/>
      <c r="D32" s="37"/>
      <c r="E32" s="37"/>
      <c r="F32" s="37"/>
      <c r="G32" s="37"/>
      <c r="H32" s="37"/>
      <c r="I32" s="37">
        <f>G32*H32</f>
        <v>0</v>
      </c>
    </row>
    <row r="33" spans="2:9" hidden="1" x14ac:dyDescent="0.25">
      <c r="B33" s="37"/>
      <c r="C33" s="37"/>
      <c r="D33" s="37"/>
      <c r="E33" s="37"/>
      <c r="F33" s="37"/>
      <c r="G33" s="37"/>
      <c r="H33" s="37"/>
      <c r="I33" s="37">
        <f>G33*H33</f>
        <v>0</v>
      </c>
    </row>
    <row r="34" spans="2:9" hidden="1" x14ac:dyDescent="0.25">
      <c r="B34" s="37"/>
      <c r="C34" s="37"/>
      <c r="D34" s="37"/>
      <c r="E34" s="37"/>
      <c r="F34" s="37"/>
      <c r="G34" s="37"/>
      <c r="H34" s="37"/>
      <c r="I34" s="37">
        <f>G34*H34</f>
        <v>0</v>
      </c>
    </row>
    <row r="35" spans="2:9" hidden="1" x14ac:dyDescent="0.25">
      <c r="B35" s="37"/>
      <c r="C35" s="37"/>
      <c r="D35" s="37"/>
      <c r="E35" s="37"/>
      <c r="F35" s="37"/>
      <c r="G35" s="37"/>
      <c r="H35" s="37"/>
      <c r="I35" s="37">
        <f>G35*H35</f>
        <v>0</v>
      </c>
    </row>
  </sheetData>
  <autoFilter ref="B4:I35" xr:uid="{727863D0-0CD9-4B1D-A47D-F9EEF7E41309}">
    <filterColumn colId="1">
      <filters>
        <filter val="PTE"/>
      </filters>
    </filterColumn>
    <sortState xmlns:xlrd2="http://schemas.microsoft.com/office/spreadsheetml/2017/richdata2" ref="B5:I35">
      <sortCondition ref="B5"/>
    </sortState>
  </autoFilter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632-8991-497A-A4ED-8B1346B51BB4}">
  <dimension ref="B1:I35"/>
  <sheetViews>
    <sheetView workbookViewId="0">
      <selection activeCell="G7" sqref="G7"/>
    </sheetView>
  </sheetViews>
  <sheetFormatPr defaultRowHeight="15" x14ac:dyDescent="0.25"/>
  <cols>
    <col min="2" max="2" width="18.5703125" customWidth="1"/>
    <col min="4" max="4" width="22" customWidth="1"/>
    <col min="6" max="6" width="38.8554687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75" t="s">
        <v>43</v>
      </c>
      <c r="C2" s="76"/>
      <c r="D2" s="41">
        <f>SUM(I5:I35)</f>
        <v>19000</v>
      </c>
    </row>
    <row r="4" spans="2:9" ht="45" x14ac:dyDescent="0.25">
      <c r="B4" s="39" t="s">
        <v>51</v>
      </c>
      <c r="C4" s="39" t="s">
        <v>44</v>
      </c>
      <c r="D4" s="39" t="s">
        <v>45</v>
      </c>
      <c r="E4" s="38" t="s">
        <v>46</v>
      </c>
      <c r="F4" s="38" t="s">
        <v>47</v>
      </c>
      <c r="G4" s="38" t="s">
        <v>49</v>
      </c>
      <c r="H4" s="38" t="s">
        <v>48</v>
      </c>
      <c r="I4" s="40" t="s">
        <v>50</v>
      </c>
    </row>
    <row r="5" spans="2:9" x14ac:dyDescent="0.25">
      <c r="B5" s="37" t="s">
        <v>63</v>
      </c>
      <c r="C5" s="37" t="s">
        <v>65</v>
      </c>
      <c r="D5" s="48" t="s">
        <v>67</v>
      </c>
      <c r="E5" s="48" t="s">
        <v>69</v>
      </c>
      <c r="F5" s="37" t="s">
        <v>113</v>
      </c>
      <c r="G5" s="37">
        <v>19000</v>
      </c>
      <c r="H5" s="37">
        <v>1</v>
      </c>
      <c r="I5" s="37">
        <f>G5*H5</f>
        <v>19000</v>
      </c>
    </row>
    <row r="6" spans="2:9" x14ac:dyDescent="0.25">
      <c r="B6" s="37"/>
      <c r="C6" s="37"/>
      <c r="D6" s="48"/>
      <c r="E6" s="48"/>
      <c r="F6" s="37"/>
      <c r="G6" s="37"/>
      <c r="H6" s="37"/>
      <c r="I6" s="37">
        <f t="shared" ref="I6:I35" si="0">G6*H6</f>
        <v>0</v>
      </c>
    </row>
    <row r="7" spans="2:9" x14ac:dyDescent="0.25">
      <c r="B7" s="37"/>
      <c r="C7" s="37"/>
      <c r="D7" s="37"/>
      <c r="E7" s="37"/>
      <c r="F7" s="37"/>
      <c r="G7" s="37"/>
      <c r="H7" s="37"/>
      <c r="I7" s="37">
        <f t="shared" si="0"/>
        <v>0</v>
      </c>
    </row>
    <row r="8" spans="2:9" x14ac:dyDescent="0.25">
      <c r="B8" s="37"/>
      <c r="C8" s="37"/>
      <c r="D8" s="37"/>
      <c r="E8" s="37"/>
      <c r="F8" s="37"/>
      <c r="G8" s="37"/>
      <c r="H8" s="37"/>
      <c r="I8" s="37">
        <f t="shared" si="0"/>
        <v>0</v>
      </c>
    </row>
    <row r="9" spans="2:9" x14ac:dyDescent="0.25">
      <c r="B9" s="37"/>
      <c r="C9" s="37"/>
      <c r="D9" s="37"/>
      <c r="E9" s="37"/>
      <c r="F9" s="37"/>
      <c r="G9" s="37"/>
      <c r="H9" s="37"/>
      <c r="I9" s="37">
        <f t="shared" si="0"/>
        <v>0</v>
      </c>
    </row>
    <row r="10" spans="2:9" x14ac:dyDescent="0.25">
      <c r="B10" s="37"/>
      <c r="C10" s="37"/>
      <c r="D10" s="37"/>
      <c r="E10" s="37"/>
      <c r="F10" s="37"/>
      <c r="G10" s="37"/>
      <c r="H10" s="37"/>
      <c r="I10" s="37">
        <f t="shared" si="0"/>
        <v>0</v>
      </c>
    </row>
    <row r="11" spans="2:9" x14ac:dyDescent="0.25">
      <c r="B11" s="37"/>
      <c r="C11" s="37"/>
      <c r="D11" s="37"/>
      <c r="E11" s="37"/>
      <c r="F11" s="37"/>
      <c r="G11" s="37"/>
      <c r="H11" s="37"/>
      <c r="I11" s="37">
        <f t="shared" si="0"/>
        <v>0</v>
      </c>
    </row>
    <row r="12" spans="2:9" x14ac:dyDescent="0.25">
      <c r="B12" s="37"/>
      <c r="C12" s="37"/>
      <c r="D12" s="37"/>
      <c r="E12" s="37"/>
      <c r="F12" s="37"/>
      <c r="G12" s="37"/>
      <c r="H12" s="37"/>
      <c r="I12" s="37">
        <f t="shared" si="0"/>
        <v>0</v>
      </c>
    </row>
    <row r="13" spans="2:9" x14ac:dyDescent="0.25">
      <c r="B13" s="37"/>
      <c r="C13" s="37"/>
      <c r="D13" s="37"/>
      <c r="E13" s="37"/>
      <c r="F13" s="37"/>
      <c r="G13" s="37"/>
      <c r="H13" s="37"/>
      <c r="I13" s="37">
        <f t="shared" si="0"/>
        <v>0</v>
      </c>
    </row>
    <row r="14" spans="2:9" x14ac:dyDescent="0.25">
      <c r="B14" s="37"/>
      <c r="C14" s="37"/>
      <c r="D14" s="37"/>
      <c r="E14" s="37"/>
      <c r="F14" s="37"/>
      <c r="G14" s="37"/>
      <c r="H14" s="37"/>
      <c r="I14" s="37">
        <f t="shared" si="0"/>
        <v>0</v>
      </c>
    </row>
    <row r="15" spans="2:9" x14ac:dyDescent="0.25">
      <c r="B15" s="37"/>
      <c r="C15" s="37"/>
      <c r="D15" s="37"/>
      <c r="E15" s="37"/>
      <c r="F15" s="37"/>
      <c r="G15" s="37"/>
      <c r="H15" s="37"/>
      <c r="I15" s="37">
        <f t="shared" si="0"/>
        <v>0</v>
      </c>
    </row>
    <row r="16" spans="2:9" x14ac:dyDescent="0.25">
      <c r="B16" s="37"/>
      <c r="C16" s="37"/>
      <c r="D16" s="37"/>
      <c r="E16" s="37"/>
      <c r="F16" s="37"/>
      <c r="G16" s="37"/>
      <c r="H16" s="37"/>
      <c r="I16" s="37">
        <f t="shared" si="0"/>
        <v>0</v>
      </c>
    </row>
    <row r="17" spans="2:9" x14ac:dyDescent="0.25">
      <c r="B17" s="37"/>
      <c r="C17" s="37"/>
      <c r="D17" s="37"/>
      <c r="E17" s="37"/>
      <c r="F17" s="37"/>
      <c r="G17" s="37"/>
      <c r="H17" s="37"/>
      <c r="I17" s="37">
        <f t="shared" si="0"/>
        <v>0</v>
      </c>
    </row>
    <row r="18" spans="2:9" x14ac:dyDescent="0.25">
      <c r="B18" s="37"/>
      <c r="C18" s="37"/>
      <c r="D18" s="37"/>
      <c r="E18" s="37"/>
      <c r="F18" s="37"/>
      <c r="G18" s="37"/>
      <c r="H18" s="37"/>
      <c r="I18" s="37">
        <f t="shared" si="0"/>
        <v>0</v>
      </c>
    </row>
    <row r="19" spans="2:9" x14ac:dyDescent="0.25">
      <c r="B19" s="37"/>
      <c r="C19" s="37"/>
      <c r="D19" s="37"/>
      <c r="E19" s="37"/>
      <c r="F19" s="37"/>
      <c r="G19" s="37"/>
      <c r="H19" s="37"/>
      <c r="I19" s="37">
        <f t="shared" si="0"/>
        <v>0</v>
      </c>
    </row>
    <row r="20" spans="2:9" x14ac:dyDescent="0.25">
      <c r="B20" s="37"/>
      <c r="C20" s="37"/>
      <c r="D20" s="37"/>
      <c r="E20" s="37"/>
      <c r="F20" s="37"/>
      <c r="G20" s="37"/>
      <c r="H20" s="37"/>
      <c r="I20" s="37">
        <f t="shared" si="0"/>
        <v>0</v>
      </c>
    </row>
    <row r="21" spans="2:9" x14ac:dyDescent="0.25">
      <c r="B21" s="37"/>
      <c r="C21" s="37"/>
      <c r="D21" s="37"/>
      <c r="E21" s="37"/>
      <c r="F21" s="37"/>
      <c r="G21" s="37"/>
      <c r="H21" s="37"/>
      <c r="I21" s="37">
        <f t="shared" si="0"/>
        <v>0</v>
      </c>
    </row>
    <row r="22" spans="2:9" x14ac:dyDescent="0.25">
      <c r="B22" s="37"/>
      <c r="C22" s="37"/>
      <c r="D22" s="37"/>
      <c r="E22" s="37"/>
      <c r="F22" s="37"/>
      <c r="G22" s="37"/>
      <c r="H22" s="37"/>
      <c r="I22" s="37">
        <f t="shared" si="0"/>
        <v>0</v>
      </c>
    </row>
    <row r="23" spans="2:9" x14ac:dyDescent="0.25">
      <c r="B23" s="37"/>
      <c r="C23" s="37"/>
      <c r="D23" s="37"/>
      <c r="E23" s="37"/>
      <c r="F23" s="37"/>
      <c r="G23" s="37"/>
      <c r="H23" s="37"/>
      <c r="I23" s="37">
        <f t="shared" si="0"/>
        <v>0</v>
      </c>
    </row>
    <row r="24" spans="2:9" x14ac:dyDescent="0.25">
      <c r="B24" s="37"/>
      <c r="C24" s="37"/>
      <c r="D24" s="37"/>
      <c r="E24" s="37"/>
      <c r="F24" s="37"/>
      <c r="G24" s="37"/>
      <c r="H24" s="37"/>
      <c r="I24" s="37">
        <f t="shared" si="0"/>
        <v>0</v>
      </c>
    </row>
    <row r="25" spans="2:9" x14ac:dyDescent="0.25">
      <c r="B25" s="37"/>
      <c r="C25" s="37"/>
      <c r="D25" s="37"/>
      <c r="E25" s="37"/>
      <c r="F25" s="37"/>
      <c r="G25" s="37"/>
      <c r="H25" s="37"/>
      <c r="I25" s="37">
        <f t="shared" si="0"/>
        <v>0</v>
      </c>
    </row>
    <row r="26" spans="2:9" x14ac:dyDescent="0.25">
      <c r="B26" s="37"/>
      <c r="C26" s="37"/>
      <c r="D26" s="37"/>
      <c r="E26" s="37"/>
      <c r="F26" s="37"/>
      <c r="G26" s="37"/>
      <c r="H26" s="37"/>
      <c r="I26" s="37">
        <f t="shared" si="0"/>
        <v>0</v>
      </c>
    </row>
    <row r="27" spans="2:9" x14ac:dyDescent="0.25">
      <c r="B27" s="37"/>
      <c r="C27" s="37"/>
      <c r="D27" s="37"/>
      <c r="E27" s="37"/>
      <c r="F27" s="37"/>
      <c r="G27" s="37"/>
      <c r="H27" s="37"/>
      <c r="I27" s="37">
        <f t="shared" si="0"/>
        <v>0</v>
      </c>
    </row>
    <row r="28" spans="2:9" x14ac:dyDescent="0.25">
      <c r="B28" s="37"/>
      <c r="C28" s="37"/>
      <c r="D28" s="37"/>
      <c r="E28" s="37"/>
      <c r="F28" s="37"/>
      <c r="G28" s="37"/>
      <c r="H28" s="37"/>
      <c r="I28" s="37">
        <f t="shared" si="0"/>
        <v>0</v>
      </c>
    </row>
    <row r="29" spans="2:9" x14ac:dyDescent="0.25">
      <c r="B29" s="37"/>
      <c r="C29" s="37"/>
      <c r="D29" s="37"/>
      <c r="E29" s="37"/>
      <c r="F29" s="37"/>
      <c r="G29" s="37"/>
      <c r="H29" s="37"/>
      <c r="I29" s="37">
        <f t="shared" si="0"/>
        <v>0</v>
      </c>
    </row>
    <row r="30" spans="2:9" x14ac:dyDescent="0.25">
      <c r="B30" s="37"/>
      <c r="C30" s="37"/>
      <c r="D30" s="37"/>
      <c r="E30" s="37"/>
      <c r="F30" s="37"/>
      <c r="G30" s="37"/>
      <c r="H30" s="37"/>
      <c r="I30" s="37">
        <f t="shared" si="0"/>
        <v>0</v>
      </c>
    </row>
    <row r="31" spans="2:9" x14ac:dyDescent="0.25">
      <c r="B31" s="37"/>
      <c r="C31" s="37"/>
      <c r="D31" s="37"/>
      <c r="E31" s="37"/>
      <c r="F31" s="37"/>
      <c r="G31" s="37"/>
      <c r="H31" s="37"/>
      <c r="I31" s="37">
        <f t="shared" si="0"/>
        <v>0</v>
      </c>
    </row>
    <row r="32" spans="2:9" x14ac:dyDescent="0.25">
      <c r="B32" s="37"/>
      <c r="C32" s="37"/>
      <c r="D32" s="37"/>
      <c r="E32" s="37"/>
      <c r="F32" s="37"/>
      <c r="G32" s="37"/>
      <c r="H32" s="37"/>
      <c r="I32" s="37">
        <f t="shared" si="0"/>
        <v>0</v>
      </c>
    </row>
    <row r="33" spans="2:9" x14ac:dyDescent="0.25">
      <c r="B33" s="37"/>
      <c r="C33" s="37"/>
      <c r="D33" s="37"/>
      <c r="E33" s="37"/>
      <c r="F33" s="37"/>
      <c r="G33" s="37"/>
      <c r="H33" s="37"/>
      <c r="I33" s="37">
        <f t="shared" si="0"/>
        <v>0</v>
      </c>
    </row>
    <row r="34" spans="2:9" x14ac:dyDescent="0.25">
      <c r="B34" s="37"/>
      <c r="C34" s="37"/>
      <c r="D34" s="37"/>
      <c r="E34" s="37"/>
      <c r="F34" s="37"/>
      <c r="G34" s="37"/>
      <c r="H34" s="37"/>
      <c r="I34" s="37">
        <f t="shared" si="0"/>
        <v>0</v>
      </c>
    </row>
    <row r="35" spans="2:9" x14ac:dyDescent="0.25">
      <c r="B35" s="37"/>
      <c r="C35" s="37"/>
      <c r="D35" s="37"/>
      <c r="E35" s="37"/>
      <c r="F35" s="37"/>
      <c r="G35" s="37"/>
      <c r="H35" s="37"/>
      <c r="I35" s="37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Detaljno budzet ETF</vt:lpstr>
      <vt:lpstr>Detaljno budzet PTE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smilj</cp:lastModifiedBy>
  <cp:lastPrinted>2014-02-27T12:39:20Z</cp:lastPrinted>
  <dcterms:created xsi:type="dcterms:W3CDTF">2014-02-27T12:37:14Z</dcterms:created>
  <dcterms:modified xsi:type="dcterms:W3CDTF">2020-04-11T21:26:46Z</dcterms:modified>
</cp:coreProperties>
</file>