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actscientific-my.sharepoint.com/personal/k_oostra_exactscientific_com/Documents/Work Documents/Business/Covid/Lynden/"/>
    </mc:Choice>
  </mc:AlternateContent>
  <xr:revisionPtr revIDLastSave="2" documentId="8_{4B787B10-0483-4A38-8C10-DACCD5CB3CEB}" xr6:coauthVersionLast="47" xr6:coauthVersionMax="47" xr10:uidLastSave="{6EAFF4D1-27B1-4D7D-8D44-AA33A9212FE6}"/>
  <bookViews>
    <workbookView xWindow="-120" yWindow="-120" windowWidth="29040" windowHeight="15840" xr2:uid="{28D1632A-824B-418A-BFEA-5F70C932B10C}"/>
  </bookViews>
  <sheets>
    <sheet name="Summary Charts" sheetId="1" r:id="rId1"/>
    <sheet name="Lynden INF Com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6" i="1" l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F211" i="2"/>
  <c r="G211" i="2" s="1"/>
  <c r="K211" i="2"/>
  <c r="T145" i="1"/>
  <c r="U145" i="1"/>
  <c r="V145" i="1"/>
  <c r="W145" i="1"/>
  <c r="X145" i="1"/>
  <c r="Y145" i="1"/>
  <c r="T143" i="1"/>
  <c r="U143" i="1"/>
  <c r="V143" i="1"/>
  <c r="W143" i="1"/>
  <c r="X143" i="1"/>
  <c r="Y143" i="1"/>
  <c r="T144" i="1"/>
  <c r="U144" i="1"/>
  <c r="V144" i="1"/>
  <c r="W144" i="1"/>
  <c r="X144" i="1"/>
  <c r="K207" i="2"/>
  <c r="F207" i="2" s="1"/>
  <c r="T141" i="1"/>
  <c r="U141" i="1"/>
  <c r="V141" i="1"/>
  <c r="W141" i="1"/>
  <c r="X141" i="1"/>
  <c r="Y141" i="1"/>
  <c r="T142" i="1"/>
  <c r="U142" i="1"/>
  <c r="V142" i="1"/>
  <c r="W142" i="1"/>
  <c r="X142" i="1"/>
  <c r="Y142" i="1"/>
  <c r="X140" i="1"/>
  <c r="W140" i="1"/>
  <c r="V140" i="1"/>
  <c r="U140" i="1"/>
  <c r="T140" i="1"/>
  <c r="Y139" i="1"/>
  <c r="X139" i="1"/>
  <c r="W139" i="1"/>
  <c r="V139" i="1"/>
  <c r="U139" i="1"/>
  <c r="T139" i="1"/>
  <c r="K203" i="2"/>
  <c r="F203" i="2" s="1"/>
  <c r="G207" i="2" l="1"/>
  <c r="Y144" i="1"/>
  <c r="Y140" i="1"/>
  <c r="T138" i="1"/>
  <c r="U138" i="1"/>
  <c r="V138" i="1"/>
  <c r="W138" i="1"/>
  <c r="X138" i="1"/>
  <c r="Y138" i="1"/>
  <c r="T137" i="1"/>
  <c r="U137" i="1"/>
  <c r="V137" i="1"/>
  <c r="W137" i="1"/>
  <c r="X137" i="1"/>
  <c r="Y137" i="1"/>
  <c r="T135" i="1"/>
  <c r="U135" i="1"/>
  <c r="V135" i="1"/>
  <c r="W135" i="1"/>
  <c r="X135" i="1"/>
  <c r="Y135" i="1"/>
  <c r="T136" i="1"/>
  <c r="U136" i="1"/>
  <c r="V136" i="1"/>
  <c r="W136" i="1"/>
  <c r="X136" i="1"/>
  <c r="Y125" i="1"/>
  <c r="Y126" i="1"/>
  <c r="Y127" i="1"/>
  <c r="Y129" i="1"/>
  <c r="Y130" i="1"/>
  <c r="Y131" i="1"/>
  <c r="Y133" i="1"/>
  <c r="Y134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K199" i="2"/>
  <c r="F199" i="2" s="1"/>
  <c r="G203" i="2" s="1"/>
  <c r="K195" i="2"/>
  <c r="F195" i="2" s="1"/>
  <c r="V127" i="1"/>
  <c r="W127" i="1"/>
  <c r="X127" i="1"/>
  <c r="T127" i="1"/>
  <c r="U127" i="1"/>
  <c r="T128" i="1"/>
  <c r="U128" i="1"/>
  <c r="V128" i="1"/>
  <c r="W128" i="1"/>
  <c r="X128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K191" i="2"/>
  <c r="F191" i="2" s="1"/>
  <c r="Y128" i="1" s="1"/>
  <c r="K187" i="2"/>
  <c r="F187" i="2" s="1"/>
  <c r="K183" i="2"/>
  <c r="F183" i="2" s="1"/>
  <c r="T123" i="1"/>
  <c r="U123" i="1"/>
  <c r="V123" i="1"/>
  <c r="W123" i="1"/>
  <c r="X123" i="1"/>
  <c r="Y123" i="1"/>
  <c r="T122" i="1"/>
  <c r="U122" i="1"/>
  <c r="V122" i="1"/>
  <c r="W122" i="1"/>
  <c r="X122" i="1"/>
  <c r="Y122" i="1"/>
  <c r="T121" i="1"/>
  <c r="U121" i="1"/>
  <c r="V121" i="1"/>
  <c r="W121" i="1"/>
  <c r="X121" i="1"/>
  <c r="Y121" i="1"/>
  <c r="T120" i="1"/>
  <c r="U120" i="1"/>
  <c r="V120" i="1"/>
  <c r="W120" i="1"/>
  <c r="X120" i="1"/>
  <c r="T119" i="1"/>
  <c r="U119" i="1"/>
  <c r="V119" i="1"/>
  <c r="W119" i="1"/>
  <c r="X119" i="1"/>
  <c r="Y119" i="1"/>
  <c r="T118" i="1"/>
  <c r="U118" i="1"/>
  <c r="V118" i="1"/>
  <c r="W118" i="1"/>
  <c r="X118" i="1"/>
  <c r="Y118" i="1"/>
  <c r="T116" i="1"/>
  <c r="U116" i="1"/>
  <c r="V116" i="1"/>
  <c r="W116" i="1"/>
  <c r="X116" i="1"/>
  <c r="T117" i="1"/>
  <c r="U117" i="1"/>
  <c r="V117" i="1"/>
  <c r="W117" i="1"/>
  <c r="X117" i="1"/>
  <c r="Y117" i="1"/>
  <c r="T115" i="1"/>
  <c r="U115" i="1"/>
  <c r="V115" i="1"/>
  <c r="W115" i="1"/>
  <c r="X115" i="1"/>
  <c r="Y115" i="1"/>
  <c r="K179" i="2"/>
  <c r="F179" i="2" s="1"/>
  <c r="G195" i="2" l="1"/>
  <c r="G199" i="2"/>
  <c r="Y132" i="1"/>
  <c r="Y136" i="1"/>
  <c r="G191" i="2"/>
  <c r="Y120" i="1"/>
  <c r="G183" i="2"/>
  <c r="Y124" i="1"/>
  <c r="G187" i="2"/>
  <c r="Y116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X112" i="1"/>
  <c r="K175" i="2"/>
  <c r="F175" i="2" s="1"/>
  <c r="T111" i="1"/>
  <c r="U111" i="1"/>
  <c r="V111" i="1"/>
  <c r="W111" i="1"/>
  <c r="X111" i="1"/>
  <c r="Y111" i="1"/>
  <c r="T107" i="1"/>
  <c r="U107" i="1"/>
  <c r="V107" i="1"/>
  <c r="W107" i="1"/>
  <c r="X107" i="1"/>
  <c r="Y107" i="1"/>
  <c r="T108" i="1"/>
  <c r="U108" i="1"/>
  <c r="V108" i="1"/>
  <c r="W108" i="1"/>
  <c r="X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K171" i="2"/>
  <c r="F171" i="2" s="1"/>
  <c r="Y108" i="1" s="1"/>
  <c r="T106" i="1"/>
  <c r="U106" i="1"/>
  <c r="V106" i="1"/>
  <c r="W106" i="1"/>
  <c r="X106" i="1"/>
  <c r="Y106" i="1"/>
  <c r="T104" i="1"/>
  <c r="U104" i="1"/>
  <c r="V104" i="1"/>
  <c r="W104" i="1"/>
  <c r="X104" i="1"/>
  <c r="K167" i="2"/>
  <c r="F167" i="2" s="1"/>
  <c r="Y104" i="1" s="1"/>
  <c r="K163" i="2"/>
  <c r="F163" i="2" s="1"/>
  <c r="Y100" i="1" s="1"/>
  <c r="T105" i="1"/>
  <c r="U105" i="1"/>
  <c r="V105" i="1"/>
  <c r="W105" i="1"/>
  <c r="X105" i="1"/>
  <c r="Y105" i="1"/>
  <c r="T103" i="1"/>
  <c r="U103" i="1"/>
  <c r="V103" i="1"/>
  <c r="W103" i="1"/>
  <c r="X103" i="1"/>
  <c r="Y103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K159" i="2"/>
  <c r="F159" i="2" s="1"/>
  <c r="T86" i="1"/>
  <c r="U86" i="1"/>
  <c r="V86" i="1"/>
  <c r="W86" i="1"/>
  <c r="X86" i="1"/>
  <c r="T87" i="1"/>
  <c r="U87" i="1"/>
  <c r="V87" i="1"/>
  <c r="W87" i="1"/>
  <c r="X87" i="1"/>
  <c r="Y87" i="1"/>
  <c r="T88" i="1"/>
  <c r="U88" i="1"/>
  <c r="V88" i="1"/>
  <c r="W88" i="1"/>
  <c r="X88" i="1"/>
  <c r="Y88" i="1"/>
  <c r="K155" i="2"/>
  <c r="F155" i="2" s="1"/>
  <c r="Y92" i="1" s="1"/>
  <c r="K149" i="2"/>
  <c r="F149" i="2" s="1"/>
  <c r="Y86" i="1" s="1"/>
  <c r="T84" i="1"/>
  <c r="U84" i="1"/>
  <c r="V84" i="1"/>
  <c r="W84" i="1"/>
  <c r="X84" i="1"/>
  <c r="Y84" i="1"/>
  <c r="T85" i="1"/>
  <c r="U85" i="1"/>
  <c r="V85" i="1"/>
  <c r="W85" i="1"/>
  <c r="X85" i="1"/>
  <c r="Y85" i="1"/>
  <c r="T83" i="1"/>
  <c r="U83" i="1"/>
  <c r="V83" i="1"/>
  <c r="W83" i="1"/>
  <c r="X83" i="1"/>
  <c r="Y83" i="1"/>
  <c r="T82" i="1"/>
  <c r="U82" i="1"/>
  <c r="V82" i="1"/>
  <c r="W82" i="1"/>
  <c r="X82" i="1"/>
  <c r="K145" i="2"/>
  <c r="F145" i="2" s="1"/>
  <c r="T81" i="1"/>
  <c r="U81" i="1"/>
  <c r="V81" i="1"/>
  <c r="W81" i="1"/>
  <c r="X81" i="1"/>
  <c r="Y81" i="1"/>
  <c r="T79" i="1"/>
  <c r="U79" i="1"/>
  <c r="V79" i="1"/>
  <c r="W79" i="1"/>
  <c r="X79" i="1"/>
  <c r="Y79" i="1"/>
  <c r="T80" i="1"/>
  <c r="U80" i="1"/>
  <c r="V80" i="1"/>
  <c r="W80" i="1"/>
  <c r="X80" i="1"/>
  <c r="Y80" i="1"/>
  <c r="K141" i="2"/>
  <c r="F141" i="2" s="1"/>
  <c r="G141" i="2" s="1"/>
  <c r="K137" i="2"/>
  <c r="G137" i="2"/>
  <c r="K133" i="2"/>
  <c r="G133" i="2"/>
  <c r="G175" i="2" l="1"/>
  <c r="Y112" i="1"/>
  <c r="G163" i="2"/>
  <c r="G171" i="2"/>
  <c r="G179" i="2"/>
  <c r="Y96" i="1"/>
  <c r="G167" i="2"/>
  <c r="G159" i="2"/>
  <c r="G155" i="2"/>
  <c r="G149" i="2"/>
  <c r="G145" i="2"/>
  <c r="Y82" i="1"/>
  <c r="T78" i="1"/>
  <c r="U78" i="1"/>
  <c r="V78" i="1"/>
  <c r="W78" i="1"/>
  <c r="X78" i="1"/>
  <c r="Y78" i="1"/>
  <c r="Y69" i="1"/>
  <c r="Y70" i="1"/>
  <c r="Y71" i="1"/>
  <c r="Y72" i="1"/>
  <c r="Y73" i="1"/>
  <c r="Y74" i="1"/>
  <c r="Y75" i="1"/>
  <c r="Y76" i="1"/>
  <c r="Y77" i="1"/>
  <c r="X71" i="1"/>
  <c r="X72" i="1"/>
  <c r="X73" i="1"/>
  <c r="X74" i="1"/>
  <c r="X75" i="1"/>
  <c r="X76" i="1"/>
  <c r="X77" i="1"/>
  <c r="W75" i="1"/>
  <c r="W76" i="1"/>
  <c r="W77" i="1"/>
  <c r="V71" i="1"/>
  <c r="V72" i="1"/>
  <c r="V73" i="1"/>
  <c r="V74" i="1"/>
  <c r="V75" i="1"/>
  <c r="V76" i="1"/>
  <c r="V77" i="1"/>
  <c r="U73" i="1"/>
  <c r="U74" i="1"/>
  <c r="U75" i="1"/>
  <c r="U76" i="1"/>
  <c r="U77" i="1"/>
  <c r="T73" i="1"/>
  <c r="T74" i="1"/>
  <c r="T75" i="1"/>
  <c r="T76" i="1"/>
  <c r="T77" i="1"/>
  <c r="V66" i="1"/>
  <c r="V67" i="1"/>
  <c r="V68" i="1"/>
  <c r="V69" i="1"/>
  <c r="V70" i="1"/>
  <c r="Y68" i="1"/>
  <c r="W69" i="1"/>
  <c r="X69" i="1"/>
  <c r="U69" i="1"/>
  <c r="X67" i="1"/>
  <c r="X68" i="1"/>
  <c r="W67" i="1"/>
  <c r="W68" i="1"/>
  <c r="U67" i="1"/>
  <c r="U68" i="1"/>
  <c r="T67" i="1"/>
  <c r="T68" i="1"/>
  <c r="T69" i="1"/>
  <c r="Y59" i="1"/>
  <c r="T62" i="1" l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W66" i="1"/>
  <c r="X66" i="1"/>
  <c r="Y66" i="1"/>
  <c r="T70" i="1"/>
  <c r="U70" i="1"/>
  <c r="W70" i="1"/>
  <c r="X70" i="1"/>
  <c r="T71" i="1"/>
  <c r="U71" i="1"/>
  <c r="W71" i="1"/>
  <c r="T72" i="1"/>
  <c r="U72" i="1"/>
  <c r="W72" i="1"/>
  <c r="W73" i="1"/>
  <c r="W74" i="1"/>
  <c r="T61" i="1"/>
  <c r="U61" i="1"/>
  <c r="V61" i="1"/>
  <c r="W61" i="1"/>
  <c r="X61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T60" i="1"/>
  <c r="U60" i="1"/>
  <c r="V60" i="1"/>
  <c r="W60" i="1"/>
  <c r="X60" i="1"/>
  <c r="Y60" i="1"/>
  <c r="K69" i="2"/>
  <c r="K73" i="2"/>
  <c r="K77" i="2"/>
  <c r="K82" i="2"/>
  <c r="K85" i="2"/>
  <c r="K91" i="2"/>
  <c r="K96" i="2"/>
  <c r="K100" i="2"/>
  <c r="K102" i="2"/>
  <c r="K106" i="2"/>
  <c r="K108" i="2"/>
  <c r="K112" i="2"/>
  <c r="K130" i="2"/>
  <c r="Y67" i="1" s="1"/>
  <c r="K126" i="2"/>
  <c r="K122" i="2"/>
  <c r="K117" i="2"/>
  <c r="G122" i="2"/>
  <c r="G124" i="2"/>
  <c r="G13" i="2"/>
  <c r="G17" i="2"/>
  <c r="G21" i="2"/>
  <c r="G22" i="2"/>
  <c r="G23" i="2" l="1"/>
  <c r="G25" i="2"/>
  <c r="G30" i="2"/>
  <c r="G33" i="2"/>
  <c r="G38" i="2"/>
  <c r="G41" i="2"/>
  <c r="G42" i="2"/>
  <c r="G44" i="2"/>
  <c r="G47" i="2"/>
  <c r="G50" i="2"/>
  <c r="G53" i="2"/>
  <c r="G56" i="2"/>
  <c r="G59" i="2"/>
  <c r="G105" i="2"/>
  <c r="G86" i="2"/>
  <c r="G68" i="2"/>
  <c r="G65" i="2"/>
  <c r="G62" i="2"/>
  <c r="Y2" i="1"/>
  <c r="U2" i="1"/>
  <c r="W2" i="1"/>
  <c r="X2" i="1"/>
  <c r="V2" i="1"/>
  <c r="T2" i="1"/>
  <c r="G72" i="2" l="1"/>
  <c r="G90" i="2"/>
  <c r="G109" i="2"/>
  <c r="G76" i="2"/>
  <c r="G95" i="2"/>
  <c r="G112" i="2"/>
  <c r="G82" i="2"/>
  <c r="G100" i="2"/>
  <c r="G117" i="2"/>
</calcChain>
</file>

<file path=xl/sharedStrings.xml><?xml version="1.0" encoding="utf-8"?>
<sst xmlns="http://schemas.openxmlformats.org/spreadsheetml/2006/main" count="23" uniqueCount="19">
  <si>
    <t>Sample collection date</t>
  </si>
  <si>
    <t>Virus copies per Liter</t>
  </si>
  <si>
    <t>CITY OF LYNDEN</t>
  </si>
  <si>
    <t>WASTEWATER TREATMENT PLANT: INFLUENT COMPOSITE COVID MONITORING</t>
  </si>
  <si>
    <t>*NOTE: Composite samples were collected daily 6/11 - 9/3; twice per week starting 9/8; three times per week starting 11/16.</t>
  </si>
  <si>
    <t>Moderate Increase</t>
  </si>
  <si>
    <t>Significant Spike</t>
  </si>
  <si>
    <t xml:space="preserve">Baseline </t>
  </si>
  <si>
    <t xml:space="preserve">Virus Counts </t>
  </si>
  <si>
    <t>Baseline (0-28,000)</t>
  </si>
  <si>
    <t>Weekly COVID Cases</t>
  </si>
  <si>
    <t>Lynden Weekly Count</t>
  </si>
  <si>
    <t>2 week cases per 100,000</t>
  </si>
  <si>
    <t>Population of the Lynden School District is assumed to be 20,730 (https://censusreporter.org/profiles/97000US5304620-lynden-school-district-wa/)</t>
  </si>
  <si>
    <t>County</t>
  </si>
  <si>
    <t>Calculated</t>
  </si>
  <si>
    <t>Cummalative Count</t>
  </si>
  <si>
    <t>1-Week Increase</t>
  </si>
  <si>
    <t xml:space="preserve">152,533 (M) and 207,800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</si>
</sst>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/>
    <xf numFmtId="164" fontId="0" fillId="0" borderId="0" xfId="1" applyNumberFormat="1" applyFont="1" applyFill="1" applyBorder="1"/>
    <xf numFmtId="164" fontId="0" fillId="0" borderId="1" xfId="1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14" fontId="6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0" fillId="2" borderId="1" xfId="0" applyNumberFormat="1" applyFill="1" applyBorder="1"/>
    <xf numFmtId="165" fontId="6" fillId="0" borderId="1" xfId="0" applyNumberFormat="1" applyFont="1" applyFill="1" applyBorder="1" applyAlignment="1">
      <alignment vertical="center"/>
    </xf>
    <xf numFmtId="165" fontId="0" fillId="0" borderId="1" xfId="0" applyNumberFormat="1" applyFont="1" applyFill="1" applyBorder="1"/>
    <xf numFmtId="165" fontId="0" fillId="0" borderId="1" xfId="0" applyNumberFormat="1" applyBorder="1"/>
    <xf numFmtId="164" fontId="0" fillId="0" borderId="0" xfId="0" applyNumberFormat="1" applyFill="1" applyBorder="1"/>
    <xf numFmtId="1" fontId="0" fillId="0" borderId="0" xfId="1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0" fontId="6" fillId="0" borderId="0" xfId="0" applyFont="1" applyFill="1" applyBorder="1"/>
    <xf numFmtId="0" fontId="0" fillId="2" borderId="2" xfId="0" applyFill="1" applyBorder="1" applyAlignment="1">
      <alignment wrapText="1"/>
    </xf>
    <xf numFmtId="14" fontId="0" fillId="0" borderId="0" xfId="0" applyNumberFormat="1"/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wrapText="1"/>
    </xf>
    <xf numFmtId="164" fontId="0" fillId="2" borderId="1" xfId="1" applyNumberFormat="1" applyFont="1" applyFill="1" applyBorder="1"/>
    <xf numFmtId="164" fontId="0" fillId="0" borderId="0" xfId="0" applyNumberFormat="1"/>
    <xf numFmtId="0" fontId="0" fillId="0" borderId="3" xfId="0" applyBorder="1" applyAlignment="1"/>
    <xf numFmtId="165" fontId="0" fillId="0" borderId="0" xfId="0" applyNumberFormat="1"/>
    <xf numFmtId="3" fontId="0" fillId="0" borderId="0" xfId="0" applyNumberFormat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CITY OF</a:t>
            </a:r>
            <a:r>
              <a:rPr lang="en-US" sz="2000" b="1" baseline="0"/>
              <a:t> LYNDEN WASTEWATER TREATMENT PLANT: COVID MONITORING</a:t>
            </a:r>
          </a:p>
          <a:p>
            <a:pPr>
              <a:defRPr/>
            </a:pPr>
            <a:r>
              <a:rPr lang="en-US" sz="1000" b="0" i="1" baseline="0"/>
              <a:t>Note: Composite samples are being collect times per week (M-W-F) starting 11/16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74003331312928E-2"/>
          <c:y val="0.13823274481355166"/>
          <c:w val="0.92359716499412348"/>
          <c:h val="0.66519605186982922"/>
        </c:manualLayout>
      </c:layout>
      <c:areaChart>
        <c:grouping val="standard"/>
        <c:varyColors val="0"/>
        <c:ser>
          <c:idx val="3"/>
          <c:order val="1"/>
          <c:tx>
            <c:strRef>
              <c:f>'Summary Charts'!$V$1</c:f>
              <c:strCache>
                <c:ptCount val="1"/>
                <c:pt idx="0">
                  <c:v> Baseline (0-28,000) 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6"/>
              </a:solidFill>
            </a:ln>
            <a:effectLst/>
          </c:spPr>
          <c:cat>
            <c:numRef>
              <c:f>'Summary Charts'!$T$40:$T$148</c:f>
              <c:numCache>
                <c:formatCode>m/d;@</c:formatCode>
                <c:ptCount val="109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44202</c:v>
                </c:pt>
                <c:pt idx="4">
                  <c:v>44204</c:v>
                </c:pt>
                <c:pt idx="5">
                  <c:v>44205</c:v>
                </c:pt>
                <c:pt idx="6">
                  <c:v>44207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44214</c:v>
                </c:pt>
                <c:pt idx="11">
                  <c:v>44216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44232</c:v>
                </c:pt>
                <c:pt idx="21">
                  <c:v>44233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44239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44246</c:v>
                </c:pt>
                <c:pt idx="30">
                  <c:v>44249</c:v>
                </c:pt>
                <c:pt idx="31">
                  <c:v>44251</c:v>
                </c:pt>
                <c:pt idx="32">
                  <c:v>44253</c:v>
                </c:pt>
                <c:pt idx="33">
                  <c:v>44256</c:v>
                </c:pt>
                <c:pt idx="34">
                  <c:v>44257</c:v>
                </c:pt>
                <c:pt idx="35">
                  <c:v>44258</c:v>
                </c:pt>
                <c:pt idx="36">
                  <c:v>44260</c:v>
                </c:pt>
                <c:pt idx="37">
                  <c:v>44263</c:v>
                </c:pt>
                <c:pt idx="38">
                  <c:v>44264</c:v>
                </c:pt>
                <c:pt idx="39">
                  <c:v>44265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44282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44288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44337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44351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44365</c:v>
                </c:pt>
                <c:pt idx="99">
                  <c:v>44368</c:v>
                </c:pt>
                <c:pt idx="100">
                  <c:v>44369</c:v>
                </c:pt>
                <c:pt idx="101">
                  <c:v>44370</c:v>
                </c:pt>
                <c:pt idx="102">
                  <c:v>44372</c:v>
                </c:pt>
                <c:pt idx="103">
                  <c:v>44375</c:v>
                </c:pt>
                <c:pt idx="104">
                  <c:v>44376</c:v>
                </c:pt>
                <c:pt idx="105">
                  <c:v>44377</c:v>
                </c:pt>
                <c:pt idx="106">
                  <c:v>44379</c:v>
                </c:pt>
                <c:pt idx="107">
                  <c:v>44382</c:v>
                </c:pt>
                <c:pt idx="108">
                  <c:v>44383</c:v>
                </c:pt>
              </c:numCache>
            </c:numRef>
          </c:cat>
          <c:val>
            <c:numRef>
              <c:f>'Summary Charts'!$V$40:$V$148</c:f>
              <c:numCache>
                <c:formatCode>_(* #,##0_);_(* \(#,##0\);_(* "-"??_);_(@_)</c:formatCode>
                <c:ptCount val="109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28000</c:v>
                </c:pt>
                <c:pt idx="35">
                  <c:v>28000</c:v>
                </c:pt>
                <c:pt idx="36">
                  <c:v>28000</c:v>
                </c:pt>
                <c:pt idx="37">
                  <c:v>28000</c:v>
                </c:pt>
                <c:pt idx="38">
                  <c:v>28000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28000</c:v>
                </c:pt>
                <c:pt idx="46">
                  <c:v>28000</c:v>
                </c:pt>
                <c:pt idx="47">
                  <c:v>28000</c:v>
                </c:pt>
                <c:pt idx="48">
                  <c:v>28000</c:v>
                </c:pt>
                <c:pt idx="49">
                  <c:v>28000</c:v>
                </c:pt>
                <c:pt idx="50">
                  <c:v>28000</c:v>
                </c:pt>
                <c:pt idx="51">
                  <c:v>28000</c:v>
                </c:pt>
                <c:pt idx="52">
                  <c:v>28000</c:v>
                </c:pt>
                <c:pt idx="53">
                  <c:v>28000</c:v>
                </c:pt>
                <c:pt idx="54">
                  <c:v>28000</c:v>
                </c:pt>
                <c:pt idx="55">
                  <c:v>28000</c:v>
                </c:pt>
                <c:pt idx="56">
                  <c:v>28000</c:v>
                </c:pt>
                <c:pt idx="57">
                  <c:v>28000</c:v>
                </c:pt>
                <c:pt idx="58">
                  <c:v>28000</c:v>
                </c:pt>
                <c:pt idx="59">
                  <c:v>28000</c:v>
                </c:pt>
                <c:pt idx="60">
                  <c:v>28000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28000</c:v>
                </c:pt>
                <c:pt idx="69">
                  <c:v>28000</c:v>
                </c:pt>
                <c:pt idx="70">
                  <c:v>28000</c:v>
                </c:pt>
                <c:pt idx="71">
                  <c:v>28000</c:v>
                </c:pt>
                <c:pt idx="72">
                  <c:v>28000</c:v>
                </c:pt>
                <c:pt idx="73">
                  <c:v>28000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28000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28000</c:v>
                </c:pt>
                <c:pt idx="95">
                  <c:v>28000</c:v>
                </c:pt>
                <c:pt idx="96">
                  <c:v>28000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  <c:pt idx="100">
                  <c:v>28000</c:v>
                </c:pt>
                <c:pt idx="101">
                  <c:v>28000</c:v>
                </c:pt>
                <c:pt idx="102">
                  <c:v>28000</c:v>
                </c:pt>
                <c:pt idx="103">
                  <c:v>28000</c:v>
                </c:pt>
                <c:pt idx="104">
                  <c:v>28000</c:v>
                </c:pt>
                <c:pt idx="105">
                  <c:v>28000</c:v>
                </c:pt>
                <c:pt idx="106">
                  <c:v>28000</c:v>
                </c:pt>
                <c:pt idx="107">
                  <c:v>28000</c:v>
                </c:pt>
                <c:pt idx="108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5-4E05-AA21-67595627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19880"/>
        <c:axId val="664717256"/>
      </c:areaChart>
      <c:barChart>
        <c:barDir val="col"/>
        <c:grouping val="clustered"/>
        <c:varyColors val="0"/>
        <c:ser>
          <c:idx val="4"/>
          <c:order val="0"/>
          <c:tx>
            <c:strRef>
              <c:f>'Summary Charts'!$U$1</c:f>
              <c:strCache>
                <c:ptCount val="1"/>
                <c:pt idx="0">
                  <c:v> Virus Counts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9-4FE6-93DB-482BE67834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9-4FE6-93DB-482BE67834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89-4FE6-93DB-482BE678349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9-4FE6-93DB-482BE678349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89-4FE6-93DB-482BE678349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9-4FE6-93DB-482BE678349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2.1160173544855498E-2"/>
                      <c:h val="0.19361837203121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D89-4FE6-93DB-482BE678349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9-4FE6-93DB-482BE678349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89-4FE6-93DB-482BE678349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9-4FE6-93DB-482BE678349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89-4FE6-93DB-482BE678349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9-4FE6-93DB-482BE678349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89-4FE6-93DB-482BE678349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89-4FE6-93DB-482BE678349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89-4FE6-93DB-482BE678349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4D-4A85-83E0-64DBB4A1CF43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2-4A00-ABA9-811A1A23BDC5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89-4FE6-93DB-482BE678349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12-4A00-ABA9-811A1A23BDC5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89-4FE6-93DB-482BE678349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2-4A00-ABA9-811A1A23BDC5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89-4FE6-93DB-482BE6783499}"/>
                </c:ext>
              </c:extLst>
            </c:dLbl>
            <c:dLbl>
              <c:idx val="65"/>
              <c:layout>
                <c:manualLayout>
                  <c:x val="-6.8772837523415247E-3"/>
                  <c:y val="-4.9738021860886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7C-4B33-83F7-EC3C39180A2A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D89-4FE6-93DB-482BE678349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89-4FE6-93DB-482BE678349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D89-4FE6-93DB-482BE6783499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89-4FE6-93DB-482BE6783499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D89-4FE6-93DB-482BE6783499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D89-4FE6-93DB-482BE6783499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D89-4FE6-93DB-482BE6783499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329-4FCF-8DC2-C850685AF6F6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329-4FCF-8DC2-C850685AF6F6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95-4BEE-B625-E62DA4EC5FAA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D-4EFA-8203-44BB7FD40B2F}"/>
                </c:ext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F-4B02-A8AE-6CF717B050E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'Summary Charts'!$T$40:$T$148</c:f>
              <c:numCache>
                <c:formatCode>m/d;@</c:formatCode>
                <c:ptCount val="109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44202</c:v>
                </c:pt>
                <c:pt idx="4">
                  <c:v>44204</c:v>
                </c:pt>
                <c:pt idx="5">
                  <c:v>44205</c:v>
                </c:pt>
                <c:pt idx="6">
                  <c:v>44207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44214</c:v>
                </c:pt>
                <c:pt idx="11">
                  <c:v>44216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44232</c:v>
                </c:pt>
                <c:pt idx="21">
                  <c:v>44233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44239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44246</c:v>
                </c:pt>
                <c:pt idx="30">
                  <c:v>44249</c:v>
                </c:pt>
                <c:pt idx="31">
                  <c:v>44251</c:v>
                </c:pt>
                <c:pt idx="32">
                  <c:v>44253</c:v>
                </c:pt>
                <c:pt idx="33">
                  <c:v>44256</c:v>
                </c:pt>
                <c:pt idx="34">
                  <c:v>44257</c:v>
                </c:pt>
                <c:pt idx="35">
                  <c:v>44258</c:v>
                </c:pt>
                <c:pt idx="36">
                  <c:v>44260</c:v>
                </c:pt>
                <c:pt idx="37">
                  <c:v>44263</c:v>
                </c:pt>
                <c:pt idx="38">
                  <c:v>44264</c:v>
                </c:pt>
                <c:pt idx="39">
                  <c:v>44265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44282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44288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44337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44351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44365</c:v>
                </c:pt>
                <c:pt idx="99">
                  <c:v>44368</c:v>
                </c:pt>
                <c:pt idx="100">
                  <c:v>44369</c:v>
                </c:pt>
                <c:pt idx="101">
                  <c:v>44370</c:v>
                </c:pt>
                <c:pt idx="102">
                  <c:v>44372</c:v>
                </c:pt>
                <c:pt idx="103">
                  <c:v>44375</c:v>
                </c:pt>
                <c:pt idx="104">
                  <c:v>44376</c:v>
                </c:pt>
                <c:pt idx="105">
                  <c:v>44377</c:v>
                </c:pt>
                <c:pt idx="106">
                  <c:v>44379</c:v>
                </c:pt>
                <c:pt idx="107">
                  <c:v>44382</c:v>
                </c:pt>
                <c:pt idx="108">
                  <c:v>44383</c:v>
                </c:pt>
              </c:numCache>
            </c:numRef>
          </c:cat>
          <c:val>
            <c:numRef>
              <c:f>'Summary Charts'!$U$40:$U$148</c:f>
              <c:numCache>
                <c:formatCode>_(* #,##0_);_(* \(#,##0\);_(* "-"??_);_(@_)</c:formatCode>
                <c:ptCount val="109"/>
                <c:pt idx="0">
                  <c:v>466550</c:v>
                </c:pt>
                <c:pt idx="1">
                  <c:v>0</c:v>
                </c:pt>
                <c:pt idx="2">
                  <c:v>235900</c:v>
                </c:pt>
                <c:pt idx="3">
                  <c:v>172533</c:v>
                </c:pt>
                <c:pt idx="4">
                  <c:v>212533</c:v>
                </c:pt>
                <c:pt idx="5">
                  <c:v>0</c:v>
                </c:pt>
                <c:pt idx="6">
                  <c:v>86050</c:v>
                </c:pt>
                <c:pt idx="7">
                  <c:v>979700</c:v>
                </c:pt>
                <c:pt idx="8">
                  <c:v>285400</c:v>
                </c:pt>
                <c:pt idx="9">
                  <c:v>0</c:v>
                </c:pt>
                <c:pt idx="10">
                  <c:v>270300</c:v>
                </c:pt>
                <c:pt idx="11">
                  <c:v>1072550</c:v>
                </c:pt>
                <c:pt idx="12">
                  <c:v>618650</c:v>
                </c:pt>
                <c:pt idx="13">
                  <c:v>586200</c:v>
                </c:pt>
                <c:pt idx="14">
                  <c:v>0</c:v>
                </c:pt>
                <c:pt idx="15">
                  <c:v>160100</c:v>
                </c:pt>
                <c:pt idx="16">
                  <c:v>376000</c:v>
                </c:pt>
                <c:pt idx="17">
                  <c:v>470000</c:v>
                </c:pt>
                <c:pt idx="18">
                  <c:v>270000</c:v>
                </c:pt>
                <c:pt idx="19">
                  <c:v>0</c:v>
                </c:pt>
                <c:pt idx="20">
                  <c:v>182800</c:v>
                </c:pt>
                <c:pt idx="21">
                  <c:v>0</c:v>
                </c:pt>
                <c:pt idx="22">
                  <c:v>454650</c:v>
                </c:pt>
                <c:pt idx="23">
                  <c:v>92400</c:v>
                </c:pt>
                <c:pt idx="24">
                  <c:v>132300</c:v>
                </c:pt>
                <c:pt idx="25">
                  <c:v>304000</c:v>
                </c:pt>
                <c:pt idx="26">
                  <c:v>128700</c:v>
                </c:pt>
                <c:pt idx="27">
                  <c:v>0</c:v>
                </c:pt>
                <c:pt idx="28">
                  <c:v>93200</c:v>
                </c:pt>
                <c:pt idx="29">
                  <c:v>41200</c:v>
                </c:pt>
                <c:pt idx="30">
                  <c:v>0</c:v>
                </c:pt>
                <c:pt idx="31">
                  <c:v>75350</c:v>
                </c:pt>
                <c:pt idx="32">
                  <c:v>75900</c:v>
                </c:pt>
                <c:pt idx="33">
                  <c:v>170350</c:v>
                </c:pt>
                <c:pt idx="34">
                  <c:v>0</c:v>
                </c:pt>
                <c:pt idx="35">
                  <c:v>78750</c:v>
                </c:pt>
                <c:pt idx="36">
                  <c:v>32000</c:v>
                </c:pt>
                <c:pt idx="37">
                  <c:v>82050</c:v>
                </c:pt>
                <c:pt idx="38">
                  <c:v>0</c:v>
                </c:pt>
                <c:pt idx="39">
                  <c:v>65050</c:v>
                </c:pt>
                <c:pt idx="40">
                  <c:v>80600</c:v>
                </c:pt>
                <c:pt idx="41">
                  <c:v>130150</c:v>
                </c:pt>
                <c:pt idx="42">
                  <c:v>0</c:v>
                </c:pt>
                <c:pt idx="43">
                  <c:v>43600</c:v>
                </c:pt>
                <c:pt idx="44">
                  <c:v>80900</c:v>
                </c:pt>
                <c:pt idx="45">
                  <c:v>72650</c:v>
                </c:pt>
                <c:pt idx="46">
                  <c:v>0</c:v>
                </c:pt>
                <c:pt idx="47">
                  <c:v>52000</c:v>
                </c:pt>
                <c:pt idx="48">
                  <c:v>0</c:v>
                </c:pt>
                <c:pt idx="49">
                  <c:v>205850</c:v>
                </c:pt>
                <c:pt idx="50">
                  <c:v>0</c:v>
                </c:pt>
                <c:pt idx="51">
                  <c:v>34000</c:v>
                </c:pt>
                <c:pt idx="52">
                  <c:v>0</c:v>
                </c:pt>
                <c:pt idx="53">
                  <c:v>6733</c:v>
                </c:pt>
                <c:pt idx="54">
                  <c:v>6667</c:v>
                </c:pt>
                <c:pt idx="55">
                  <c:v>6133</c:v>
                </c:pt>
                <c:pt idx="56">
                  <c:v>0</c:v>
                </c:pt>
                <c:pt idx="57">
                  <c:v>11533</c:v>
                </c:pt>
                <c:pt idx="58">
                  <c:v>45400</c:v>
                </c:pt>
                <c:pt idx="59">
                  <c:v>5133</c:v>
                </c:pt>
                <c:pt idx="60">
                  <c:v>0</c:v>
                </c:pt>
                <c:pt idx="61">
                  <c:v>11933</c:v>
                </c:pt>
                <c:pt idx="62">
                  <c:v>12800</c:v>
                </c:pt>
                <c:pt idx="63">
                  <c:v>230333</c:v>
                </c:pt>
                <c:pt idx="64">
                  <c:v>0</c:v>
                </c:pt>
                <c:pt idx="65">
                  <c:v>631267</c:v>
                </c:pt>
                <c:pt idx="66">
                  <c:v>186800</c:v>
                </c:pt>
                <c:pt idx="67">
                  <c:v>535600</c:v>
                </c:pt>
                <c:pt idx="68">
                  <c:v>0</c:v>
                </c:pt>
                <c:pt idx="69">
                  <c:v>300133</c:v>
                </c:pt>
                <c:pt idx="70">
                  <c:v>187933</c:v>
                </c:pt>
                <c:pt idx="71">
                  <c:v>371400</c:v>
                </c:pt>
                <c:pt idx="72">
                  <c:v>0</c:v>
                </c:pt>
                <c:pt idx="73">
                  <c:v>337933</c:v>
                </c:pt>
                <c:pt idx="74">
                  <c:v>399667</c:v>
                </c:pt>
                <c:pt idx="75">
                  <c:v>1403400</c:v>
                </c:pt>
                <c:pt idx="76">
                  <c:v>0</c:v>
                </c:pt>
                <c:pt idx="77">
                  <c:v>500133</c:v>
                </c:pt>
                <c:pt idx="78">
                  <c:v>860267</c:v>
                </c:pt>
                <c:pt idx="79">
                  <c:v>570667</c:v>
                </c:pt>
                <c:pt idx="80">
                  <c:v>0</c:v>
                </c:pt>
                <c:pt idx="81">
                  <c:v>307267</c:v>
                </c:pt>
                <c:pt idx="82">
                  <c:v>495133</c:v>
                </c:pt>
                <c:pt idx="83">
                  <c:v>805733</c:v>
                </c:pt>
                <c:pt idx="84">
                  <c:v>0</c:v>
                </c:pt>
                <c:pt idx="85">
                  <c:v>714067</c:v>
                </c:pt>
                <c:pt idx="86">
                  <c:v>470400</c:v>
                </c:pt>
                <c:pt idx="87">
                  <c:v>152533</c:v>
                </c:pt>
                <c:pt idx="88">
                  <c:v>320200</c:v>
                </c:pt>
                <c:pt idx="89">
                  <c:v>207800</c:v>
                </c:pt>
                <c:pt idx="90">
                  <c:v>704867</c:v>
                </c:pt>
                <c:pt idx="91">
                  <c:v>214200</c:v>
                </c:pt>
                <c:pt idx="92">
                  <c:v>0</c:v>
                </c:pt>
                <c:pt idx="93">
                  <c:v>74133</c:v>
                </c:pt>
                <c:pt idx="94">
                  <c:v>95800</c:v>
                </c:pt>
                <c:pt idx="95">
                  <c:v>53533</c:v>
                </c:pt>
                <c:pt idx="96">
                  <c:v>0</c:v>
                </c:pt>
                <c:pt idx="97">
                  <c:v>54733</c:v>
                </c:pt>
                <c:pt idx="98">
                  <c:v>106200</c:v>
                </c:pt>
                <c:pt idx="99">
                  <c:v>342400</c:v>
                </c:pt>
                <c:pt idx="100">
                  <c:v>0</c:v>
                </c:pt>
                <c:pt idx="101">
                  <c:v>29933</c:v>
                </c:pt>
                <c:pt idx="102">
                  <c:v>16000</c:v>
                </c:pt>
                <c:pt idx="103">
                  <c:v>11133</c:v>
                </c:pt>
                <c:pt idx="104">
                  <c:v>0</c:v>
                </c:pt>
                <c:pt idx="105">
                  <c:v>15467</c:v>
                </c:pt>
                <c:pt idx="106">
                  <c:v>47400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5-42C9-94AE-8C51BDCB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19880"/>
        <c:axId val="664717256"/>
      </c:barChart>
      <c:barChart>
        <c:barDir val="col"/>
        <c:grouping val="clustered"/>
        <c:varyColors val="0"/>
        <c:ser>
          <c:idx val="1"/>
          <c:order val="4"/>
          <c:tx>
            <c:strRef>
              <c:f>'Summary Charts'!$Y$1</c:f>
              <c:strCache>
                <c:ptCount val="1"/>
                <c:pt idx="0">
                  <c:v>Weekly COVID Cases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D89-4FE6-93DB-482BE678349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4D-4A85-83E0-64DBB4A1CF43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2-4A00-ABA9-811A1A23BDC5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D89-4FE6-93DB-482BE6783499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EF-4B02-A8AE-6CF717B05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'Summary Charts'!$T$40:$T$148</c:f>
              <c:numCache>
                <c:formatCode>m/d;@</c:formatCode>
                <c:ptCount val="109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44202</c:v>
                </c:pt>
                <c:pt idx="4">
                  <c:v>44204</c:v>
                </c:pt>
                <c:pt idx="5">
                  <c:v>44205</c:v>
                </c:pt>
                <c:pt idx="6">
                  <c:v>44207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44214</c:v>
                </c:pt>
                <c:pt idx="11">
                  <c:v>44216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44232</c:v>
                </c:pt>
                <c:pt idx="21">
                  <c:v>44233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44239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44246</c:v>
                </c:pt>
                <c:pt idx="30">
                  <c:v>44249</c:v>
                </c:pt>
                <c:pt idx="31">
                  <c:v>44251</c:v>
                </c:pt>
                <c:pt idx="32">
                  <c:v>44253</c:v>
                </c:pt>
                <c:pt idx="33">
                  <c:v>44256</c:v>
                </c:pt>
                <c:pt idx="34">
                  <c:v>44257</c:v>
                </c:pt>
                <c:pt idx="35">
                  <c:v>44258</c:v>
                </c:pt>
                <c:pt idx="36">
                  <c:v>44260</c:v>
                </c:pt>
                <c:pt idx="37">
                  <c:v>44263</c:v>
                </c:pt>
                <c:pt idx="38">
                  <c:v>44264</c:v>
                </c:pt>
                <c:pt idx="39">
                  <c:v>44265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44282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44288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44337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44351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44365</c:v>
                </c:pt>
                <c:pt idx="99">
                  <c:v>44368</c:v>
                </c:pt>
                <c:pt idx="100">
                  <c:v>44369</c:v>
                </c:pt>
                <c:pt idx="101">
                  <c:v>44370</c:v>
                </c:pt>
                <c:pt idx="102">
                  <c:v>44372</c:v>
                </c:pt>
                <c:pt idx="103">
                  <c:v>44375</c:v>
                </c:pt>
                <c:pt idx="104">
                  <c:v>44376</c:v>
                </c:pt>
                <c:pt idx="105">
                  <c:v>44377</c:v>
                </c:pt>
                <c:pt idx="106">
                  <c:v>44379</c:v>
                </c:pt>
                <c:pt idx="107">
                  <c:v>44382</c:v>
                </c:pt>
                <c:pt idx="108">
                  <c:v>44383</c:v>
                </c:pt>
              </c:numCache>
            </c:numRef>
          </c:cat>
          <c:val>
            <c:numRef>
              <c:f>'Summary Charts'!$Y$40:$Y$148</c:f>
              <c:numCache>
                <c:formatCode>_(* #,##0_);_(* \(#,##0\);_(* "-"??_);_(@_)</c:formatCode>
                <c:ptCount val="109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0</c:v>
                </c:pt>
                <c:pt idx="22">
                  <c:v>0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</c:v>
                </c:pt>
                <c:pt idx="28">
                  <c:v>0</c:v>
                </c:pt>
                <c:pt idx="29">
                  <c:v>0</c:v>
                </c:pt>
                <c:pt idx="30">
                  <c:v>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12-4B4B-AD98-E2441923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204432"/>
        <c:axId val="1493209008"/>
      </c:barChart>
      <c:lineChart>
        <c:grouping val="standard"/>
        <c:varyColors val="0"/>
        <c:ser>
          <c:idx val="2"/>
          <c:order val="2"/>
          <c:tx>
            <c:strRef>
              <c:f>'Summary Charts'!$W$1</c:f>
              <c:strCache>
                <c:ptCount val="1"/>
                <c:pt idx="0">
                  <c:v> Moderate Increase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'Summary Charts'!$T$40:$T$148</c:f>
              <c:numCache>
                <c:formatCode>m/d;@</c:formatCode>
                <c:ptCount val="109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44202</c:v>
                </c:pt>
                <c:pt idx="4">
                  <c:v>44204</c:v>
                </c:pt>
                <c:pt idx="5">
                  <c:v>44205</c:v>
                </c:pt>
                <c:pt idx="6">
                  <c:v>44207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44214</c:v>
                </c:pt>
                <c:pt idx="11">
                  <c:v>44216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44232</c:v>
                </c:pt>
                <c:pt idx="21">
                  <c:v>44233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44239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44246</c:v>
                </c:pt>
                <c:pt idx="30">
                  <c:v>44249</c:v>
                </c:pt>
                <c:pt idx="31">
                  <c:v>44251</c:v>
                </c:pt>
                <c:pt idx="32">
                  <c:v>44253</c:v>
                </c:pt>
                <c:pt idx="33">
                  <c:v>44256</c:v>
                </c:pt>
                <c:pt idx="34">
                  <c:v>44257</c:v>
                </c:pt>
                <c:pt idx="35">
                  <c:v>44258</c:v>
                </c:pt>
                <c:pt idx="36">
                  <c:v>44260</c:v>
                </c:pt>
                <c:pt idx="37">
                  <c:v>44263</c:v>
                </c:pt>
                <c:pt idx="38">
                  <c:v>44264</c:v>
                </c:pt>
                <c:pt idx="39">
                  <c:v>44265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44282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44288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44337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44351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44365</c:v>
                </c:pt>
                <c:pt idx="99">
                  <c:v>44368</c:v>
                </c:pt>
                <c:pt idx="100">
                  <c:v>44369</c:v>
                </c:pt>
                <c:pt idx="101">
                  <c:v>44370</c:v>
                </c:pt>
                <c:pt idx="102">
                  <c:v>44372</c:v>
                </c:pt>
                <c:pt idx="103">
                  <c:v>44375</c:v>
                </c:pt>
                <c:pt idx="104">
                  <c:v>44376</c:v>
                </c:pt>
                <c:pt idx="105">
                  <c:v>44377</c:v>
                </c:pt>
                <c:pt idx="106">
                  <c:v>44379</c:v>
                </c:pt>
                <c:pt idx="107">
                  <c:v>44382</c:v>
                </c:pt>
                <c:pt idx="108">
                  <c:v>44383</c:v>
                </c:pt>
              </c:numCache>
            </c:numRef>
          </c:cat>
          <c:val>
            <c:numRef>
              <c:f>'Summary Charts'!$W$40:$W$148</c:f>
              <c:numCache>
                <c:formatCode>_(* #,##0_);_(* \(#,##0\);_(* "-"??_);_(@_)</c:formatCode>
                <c:ptCount val="10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5-4E05-AA21-675956273A21}"/>
            </c:ext>
          </c:extLst>
        </c:ser>
        <c:ser>
          <c:idx val="0"/>
          <c:order val="3"/>
          <c:tx>
            <c:strRef>
              <c:f>'Summary Charts'!$X$1</c:f>
              <c:strCache>
                <c:ptCount val="1"/>
                <c:pt idx="0">
                  <c:v> Significant Spike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'Summary Charts'!$T$40:$T$148</c:f>
              <c:numCache>
                <c:formatCode>m/d;@</c:formatCode>
                <c:ptCount val="109"/>
                <c:pt idx="0">
                  <c:v>44197</c:v>
                </c:pt>
                <c:pt idx="1">
                  <c:v>44198</c:v>
                </c:pt>
                <c:pt idx="2">
                  <c:v>44200</c:v>
                </c:pt>
                <c:pt idx="3">
                  <c:v>44202</c:v>
                </c:pt>
                <c:pt idx="4">
                  <c:v>44204</c:v>
                </c:pt>
                <c:pt idx="5">
                  <c:v>44205</c:v>
                </c:pt>
                <c:pt idx="6">
                  <c:v>44207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44214</c:v>
                </c:pt>
                <c:pt idx="11">
                  <c:v>44216</c:v>
                </c:pt>
                <c:pt idx="12">
                  <c:v>44218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44228</c:v>
                </c:pt>
                <c:pt idx="19">
                  <c:v>44229</c:v>
                </c:pt>
                <c:pt idx="20">
                  <c:v>44232</c:v>
                </c:pt>
                <c:pt idx="21">
                  <c:v>44233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44239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44246</c:v>
                </c:pt>
                <c:pt idx="30">
                  <c:v>44249</c:v>
                </c:pt>
                <c:pt idx="31">
                  <c:v>44251</c:v>
                </c:pt>
                <c:pt idx="32">
                  <c:v>44253</c:v>
                </c:pt>
                <c:pt idx="33">
                  <c:v>44256</c:v>
                </c:pt>
                <c:pt idx="34">
                  <c:v>44257</c:v>
                </c:pt>
                <c:pt idx="35">
                  <c:v>44258</c:v>
                </c:pt>
                <c:pt idx="36">
                  <c:v>44260</c:v>
                </c:pt>
                <c:pt idx="37">
                  <c:v>44263</c:v>
                </c:pt>
                <c:pt idx="38">
                  <c:v>44264</c:v>
                </c:pt>
                <c:pt idx="39">
                  <c:v>44265</c:v>
                </c:pt>
                <c:pt idx="40">
                  <c:v>44267</c:v>
                </c:pt>
                <c:pt idx="41">
                  <c:v>44270</c:v>
                </c:pt>
                <c:pt idx="42">
                  <c:v>44271</c:v>
                </c:pt>
                <c:pt idx="43">
                  <c:v>44272</c:v>
                </c:pt>
                <c:pt idx="44">
                  <c:v>44274</c:v>
                </c:pt>
                <c:pt idx="45">
                  <c:v>44277</c:v>
                </c:pt>
                <c:pt idx="46">
                  <c:v>44278</c:v>
                </c:pt>
                <c:pt idx="47">
                  <c:v>44279</c:v>
                </c:pt>
                <c:pt idx="48">
                  <c:v>44280</c:v>
                </c:pt>
                <c:pt idx="49">
                  <c:v>44281</c:v>
                </c:pt>
                <c:pt idx="50">
                  <c:v>44282</c:v>
                </c:pt>
                <c:pt idx="51">
                  <c:v>44284</c:v>
                </c:pt>
                <c:pt idx="52">
                  <c:v>44285</c:v>
                </c:pt>
                <c:pt idx="53">
                  <c:v>44286</c:v>
                </c:pt>
                <c:pt idx="54">
                  <c:v>44288</c:v>
                </c:pt>
                <c:pt idx="55">
                  <c:v>44291</c:v>
                </c:pt>
                <c:pt idx="56">
                  <c:v>44292</c:v>
                </c:pt>
                <c:pt idx="57">
                  <c:v>44293</c:v>
                </c:pt>
                <c:pt idx="58">
                  <c:v>44295</c:v>
                </c:pt>
                <c:pt idx="59">
                  <c:v>44298</c:v>
                </c:pt>
                <c:pt idx="60">
                  <c:v>44299</c:v>
                </c:pt>
                <c:pt idx="61">
                  <c:v>44300</c:v>
                </c:pt>
                <c:pt idx="62">
                  <c:v>44302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44309</c:v>
                </c:pt>
                <c:pt idx="67">
                  <c:v>44312</c:v>
                </c:pt>
                <c:pt idx="68">
                  <c:v>44313</c:v>
                </c:pt>
                <c:pt idx="69">
                  <c:v>44314</c:v>
                </c:pt>
                <c:pt idx="70">
                  <c:v>44316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44323</c:v>
                </c:pt>
                <c:pt idx="75">
                  <c:v>44326</c:v>
                </c:pt>
                <c:pt idx="76">
                  <c:v>44327</c:v>
                </c:pt>
                <c:pt idx="77">
                  <c:v>44328</c:v>
                </c:pt>
                <c:pt idx="78">
                  <c:v>44330</c:v>
                </c:pt>
                <c:pt idx="79">
                  <c:v>44333</c:v>
                </c:pt>
                <c:pt idx="80">
                  <c:v>44334</c:v>
                </c:pt>
                <c:pt idx="81">
                  <c:v>44335</c:v>
                </c:pt>
                <c:pt idx="82">
                  <c:v>44337</c:v>
                </c:pt>
                <c:pt idx="83">
                  <c:v>44340</c:v>
                </c:pt>
                <c:pt idx="84">
                  <c:v>44341</c:v>
                </c:pt>
                <c:pt idx="85">
                  <c:v>44342</c:v>
                </c:pt>
                <c:pt idx="86">
                  <c:v>44344</c:v>
                </c:pt>
                <c:pt idx="87">
                  <c:v>44347</c:v>
                </c:pt>
                <c:pt idx="88">
                  <c:v>44348</c:v>
                </c:pt>
                <c:pt idx="89">
                  <c:v>44349</c:v>
                </c:pt>
                <c:pt idx="90">
                  <c:v>44351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44365</c:v>
                </c:pt>
                <c:pt idx="99">
                  <c:v>44368</c:v>
                </c:pt>
                <c:pt idx="100">
                  <c:v>44369</c:v>
                </c:pt>
                <c:pt idx="101">
                  <c:v>44370</c:v>
                </c:pt>
                <c:pt idx="102">
                  <c:v>44372</c:v>
                </c:pt>
                <c:pt idx="103">
                  <c:v>44375</c:v>
                </c:pt>
                <c:pt idx="104">
                  <c:v>44376</c:v>
                </c:pt>
                <c:pt idx="105">
                  <c:v>44377</c:v>
                </c:pt>
                <c:pt idx="106">
                  <c:v>44379</c:v>
                </c:pt>
                <c:pt idx="107">
                  <c:v>44382</c:v>
                </c:pt>
                <c:pt idx="108">
                  <c:v>44383</c:v>
                </c:pt>
              </c:numCache>
            </c:numRef>
          </c:cat>
          <c:val>
            <c:numRef>
              <c:f>'Summary Charts'!$X$40:$X$148</c:f>
              <c:numCache>
                <c:formatCode>_(* #,##0_);_(* \(#,##0\);_(* "-"??_);_(@_)</c:formatCode>
                <c:ptCount val="109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  <c:pt idx="25">
                  <c:v>500000</c:v>
                </c:pt>
                <c:pt idx="26">
                  <c:v>500000</c:v>
                </c:pt>
                <c:pt idx="27">
                  <c:v>500000</c:v>
                </c:pt>
                <c:pt idx="28">
                  <c:v>500000</c:v>
                </c:pt>
                <c:pt idx="29">
                  <c:v>500000</c:v>
                </c:pt>
                <c:pt idx="30">
                  <c:v>500000</c:v>
                </c:pt>
                <c:pt idx="31">
                  <c:v>500000</c:v>
                </c:pt>
                <c:pt idx="32">
                  <c:v>500000</c:v>
                </c:pt>
                <c:pt idx="33">
                  <c:v>500000</c:v>
                </c:pt>
                <c:pt idx="34">
                  <c:v>500000</c:v>
                </c:pt>
                <c:pt idx="35">
                  <c:v>500000</c:v>
                </c:pt>
                <c:pt idx="36">
                  <c:v>500000</c:v>
                </c:pt>
                <c:pt idx="37">
                  <c:v>500000</c:v>
                </c:pt>
                <c:pt idx="38">
                  <c:v>500000</c:v>
                </c:pt>
                <c:pt idx="39">
                  <c:v>500000</c:v>
                </c:pt>
                <c:pt idx="40">
                  <c:v>500000</c:v>
                </c:pt>
                <c:pt idx="41">
                  <c:v>500000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500000</c:v>
                </c:pt>
                <c:pt idx="47">
                  <c:v>500000</c:v>
                </c:pt>
                <c:pt idx="48">
                  <c:v>500000</c:v>
                </c:pt>
                <c:pt idx="49">
                  <c:v>500000</c:v>
                </c:pt>
                <c:pt idx="50">
                  <c:v>500000</c:v>
                </c:pt>
                <c:pt idx="51">
                  <c:v>500000</c:v>
                </c:pt>
                <c:pt idx="52">
                  <c:v>500000</c:v>
                </c:pt>
                <c:pt idx="53">
                  <c:v>500000</c:v>
                </c:pt>
                <c:pt idx="54">
                  <c:v>500000</c:v>
                </c:pt>
                <c:pt idx="55">
                  <c:v>500000</c:v>
                </c:pt>
                <c:pt idx="56">
                  <c:v>500000</c:v>
                </c:pt>
                <c:pt idx="57">
                  <c:v>500000</c:v>
                </c:pt>
                <c:pt idx="58">
                  <c:v>500000</c:v>
                </c:pt>
                <c:pt idx="59">
                  <c:v>500000</c:v>
                </c:pt>
                <c:pt idx="60">
                  <c:v>500000</c:v>
                </c:pt>
                <c:pt idx="61">
                  <c:v>500000</c:v>
                </c:pt>
                <c:pt idx="62">
                  <c:v>500000</c:v>
                </c:pt>
                <c:pt idx="63">
                  <c:v>500000</c:v>
                </c:pt>
                <c:pt idx="64">
                  <c:v>500000</c:v>
                </c:pt>
                <c:pt idx="65">
                  <c:v>500000</c:v>
                </c:pt>
                <c:pt idx="66">
                  <c:v>500000</c:v>
                </c:pt>
                <c:pt idx="67">
                  <c:v>500000</c:v>
                </c:pt>
                <c:pt idx="68">
                  <c:v>500000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500000</c:v>
                </c:pt>
                <c:pt idx="72">
                  <c:v>500000</c:v>
                </c:pt>
                <c:pt idx="73">
                  <c:v>500000</c:v>
                </c:pt>
                <c:pt idx="74">
                  <c:v>500000</c:v>
                </c:pt>
                <c:pt idx="75">
                  <c:v>500000</c:v>
                </c:pt>
                <c:pt idx="76">
                  <c:v>500000</c:v>
                </c:pt>
                <c:pt idx="77">
                  <c:v>500000</c:v>
                </c:pt>
                <c:pt idx="78">
                  <c:v>500000</c:v>
                </c:pt>
                <c:pt idx="79">
                  <c:v>500000</c:v>
                </c:pt>
                <c:pt idx="80">
                  <c:v>500000</c:v>
                </c:pt>
                <c:pt idx="81">
                  <c:v>500000</c:v>
                </c:pt>
                <c:pt idx="82">
                  <c:v>500000</c:v>
                </c:pt>
                <c:pt idx="83">
                  <c:v>500000</c:v>
                </c:pt>
                <c:pt idx="84">
                  <c:v>500000</c:v>
                </c:pt>
                <c:pt idx="85">
                  <c:v>500000</c:v>
                </c:pt>
                <c:pt idx="86">
                  <c:v>500000</c:v>
                </c:pt>
                <c:pt idx="87">
                  <c:v>500000</c:v>
                </c:pt>
                <c:pt idx="88">
                  <c:v>500000</c:v>
                </c:pt>
                <c:pt idx="89">
                  <c:v>500000</c:v>
                </c:pt>
                <c:pt idx="90">
                  <c:v>500000</c:v>
                </c:pt>
                <c:pt idx="91">
                  <c:v>500000</c:v>
                </c:pt>
                <c:pt idx="92">
                  <c:v>500000</c:v>
                </c:pt>
                <c:pt idx="93">
                  <c:v>500000</c:v>
                </c:pt>
                <c:pt idx="94">
                  <c:v>500000</c:v>
                </c:pt>
                <c:pt idx="95">
                  <c:v>500000</c:v>
                </c:pt>
                <c:pt idx="96">
                  <c:v>500000</c:v>
                </c:pt>
                <c:pt idx="97">
                  <c:v>500000</c:v>
                </c:pt>
                <c:pt idx="98">
                  <c:v>500000</c:v>
                </c:pt>
                <c:pt idx="99">
                  <c:v>500000</c:v>
                </c:pt>
                <c:pt idx="100">
                  <c:v>500000</c:v>
                </c:pt>
                <c:pt idx="101">
                  <c:v>500000</c:v>
                </c:pt>
                <c:pt idx="102">
                  <c:v>500000</c:v>
                </c:pt>
                <c:pt idx="103">
                  <c:v>500000</c:v>
                </c:pt>
                <c:pt idx="104">
                  <c:v>500000</c:v>
                </c:pt>
                <c:pt idx="105">
                  <c:v>500000</c:v>
                </c:pt>
                <c:pt idx="106">
                  <c:v>500000</c:v>
                </c:pt>
                <c:pt idx="107">
                  <c:v>500000</c:v>
                </c:pt>
                <c:pt idx="108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B-4AA4-A4E1-7E026A6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19880"/>
        <c:axId val="664717256"/>
      </c:lineChart>
      <c:dateAx>
        <c:axId val="664719880"/>
        <c:scaling>
          <c:orientation val="minMax"/>
          <c:max val="44383"/>
          <c:min val="442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February 2021</a:t>
                </a:r>
                <a:r>
                  <a:rPr lang="en-US" sz="1100" b="1" baseline="0"/>
                  <a:t>- June 2021</a:t>
                </a:r>
                <a:endParaRPr lang="en-US" sz="1100" b="1"/>
              </a:p>
              <a:p>
                <a:pPr>
                  <a:defRPr sz="1100"/>
                </a:pPr>
                <a:r>
                  <a:rPr lang="en-US" sz="1100" b="0" i="1" baseline="0"/>
                  <a:t>Virus shedding also occurs in asymptomatic individuals, therefore COVID monitoring data includes viral copies from all infected</a:t>
                </a:r>
              </a:p>
            </c:rich>
          </c:tx>
          <c:layout>
            <c:manualLayout>
              <c:xMode val="edge"/>
              <c:yMode val="edge"/>
              <c:x val="0.26417197896165034"/>
              <c:y val="0.87224838655399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7256"/>
        <c:crosses val="autoZero"/>
        <c:auto val="1"/>
        <c:lblOffset val="100"/>
        <c:baseTimeUnit val="days"/>
        <c:majorUnit val="7"/>
        <c:majorTimeUnit val="days"/>
      </c:dateAx>
      <c:valAx>
        <c:axId val="664717256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Virus Counts (per Liter)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880"/>
        <c:crosses val="autoZero"/>
        <c:crossBetween val="between"/>
        <c:maj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9320900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4432"/>
        <c:crosses val="max"/>
        <c:crossBetween val="between"/>
      </c:valAx>
      <c:dateAx>
        <c:axId val="149320443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493209008"/>
        <c:crosses val="autoZero"/>
        <c:auto val="1"/>
        <c:lblOffset val="100"/>
        <c:baseTimeUnit val="days"/>
        <c:majorUnit val="1"/>
        <c:minorUnit val="1"/>
      </c:date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96781871446639"/>
          <c:y val="8.6374501992031866E-2"/>
          <c:w val="0.61406436257106722"/>
          <c:h val="2.970451764880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477950</xdr:colOff>
      <xdr:row>88</xdr:row>
      <xdr:rowOff>16444</xdr:rowOff>
    </xdr:from>
    <xdr:to>
      <xdr:col>18</xdr:col>
      <xdr:colOff>1097074</xdr:colOff>
      <xdr:row>143</xdr:row>
      <xdr:rowOff>170090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210842-05C3-4C5F-9977-568C0E8A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0.07955</cdr:x>
      <cdr:y>0.74902</cdr:y>
    </cdr:from>
    <cdr:to>
      <cdr:x>0.34168</cdr:x>
      <cdr:y>0.78174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FADF02-8C25-4F03-B247-590CFC9AEC03}"/>
            </a:ext>
          </a:extLst>
        </cdr:cNvPr>
        <cdr:cNvSpPr txBox="1"/>
      </cdr:nvSpPr>
      <cdr:spPr>
        <a:xfrm xmlns:a="http://schemas.openxmlformats.org/drawingml/2006/main">
          <a:off x="1009784" y="6575221"/>
          <a:ext cx="3327451" cy="2872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25098"/>
          </a:srgbClr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200" b="1" baseline="0">
              <a:solidFill>
                <a:sysClr val="windowText" lastClr="000000"/>
              </a:solidFill>
            </a:rPr>
            <a:t>Results 0 - 28,000 may be essentially the same</a:t>
          </a:r>
          <a:endParaRPr lang="en-US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0.10946</cdr:x>
      <cdr:y>0.61168</cdr:y>
    </cdr:from>
    <cdr:to>
      <cdr:x>0.18452</cdr:x>
      <cdr:y>0.76322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C2A194B-85A8-4603-9F83-47DC69F6C7EB}"/>
            </a:ext>
          </a:extLst>
        </cdr:cNvPr>
        <cdr:cNvSpPr txBox="1"/>
      </cdr:nvSpPr>
      <cdr:spPr>
        <a:xfrm xmlns:a="http://schemas.openxmlformats.org/drawingml/2006/main">
          <a:off x="1333501" y="36909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0.08835</cdr:x>
      <cdr:y>0.19544</cdr:y>
    </cdr:from>
    <cdr:to>
      <cdr:x>0.29554</cdr:x>
      <cdr:y>0.28973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16CF9D-6AF2-4601-8659-15F275CE7EA7}"/>
            </a:ext>
          </a:extLst>
        </cdr:cNvPr>
        <cdr:cNvSpPr txBox="1"/>
      </cdr:nvSpPr>
      <cdr:spPr>
        <a:xfrm xmlns:a="http://schemas.openxmlformats.org/drawingml/2006/main">
          <a:off x="1076326" y="1223963"/>
          <a:ext cx="2524125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0.09461</cdr:x>
      <cdr:y>0.19696</cdr:y>
    </cdr:from>
    <cdr:to>
      <cdr:x>0.28616</cdr:x>
      <cdr:y>0.32624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49BD325-EB50-490E-AD91-F29F5D51ACCF}"/>
            </a:ext>
          </a:extLst>
        </cdr:cNvPr>
        <cdr:cNvSpPr txBox="1"/>
      </cdr:nvSpPr>
      <cdr:spPr>
        <a:xfrm xmlns:a="http://schemas.openxmlformats.org/drawingml/2006/main">
          <a:off x="1152526" y="1233488"/>
          <a:ext cx="23336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0.09773</cdr:x>
      <cdr:y>0.4692</cdr:y>
    </cdr:from>
    <cdr:to>
      <cdr:x>0.40657</cdr:x>
      <cdr:y>0.58023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4F3E677-12AC-4235-A648-EB9BC05C82E4}"/>
            </a:ext>
          </a:extLst>
        </cdr:cNvPr>
        <cdr:cNvSpPr txBox="1"/>
      </cdr:nvSpPr>
      <cdr:spPr>
        <a:xfrm xmlns:a="http://schemas.openxmlformats.org/drawingml/2006/main">
          <a:off x="1190626" y="2938463"/>
          <a:ext cx="3762375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0.07512</cdr:x>
      <cdr:y>0.7024</cdr:y>
    </cdr:from>
    <cdr:to>
      <cdr:x>0.45754</cdr:x>
      <cdr:y>0.74317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C308656-CB94-4AE6-8297-C1F2BD88200D}"/>
            </a:ext>
          </a:extLst>
        </cdr:cNvPr>
        <cdr:cNvSpPr txBox="1"/>
      </cdr:nvSpPr>
      <cdr:spPr>
        <a:xfrm xmlns:a="http://schemas.openxmlformats.org/drawingml/2006/main">
          <a:off x="949198" y="6157318"/>
          <a:ext cx="4832450" cy="35748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25098"/>
          </a:srgbClr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baseline="0">
              <a:solidFill>
                <a:srgbClr val="FFC000"/>
              </a:solidFill>
            </a:rPr>
            <a:t>Results greater than 100,000 may indicate a moderate rise in cases</a:t>
          </a:r>
          <a:endParaRPr lang="en-US" sz="1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0.08301</cdr:x>
      <cdr:y>0.46423</cdr:y>
    </cdr:from>
    <cdr:to>
      <cdr:x>0.48511</cdr:x>
      <cdr:y>0.49505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C308656-CB94-4AE6-8297-C1F2BD88200D}"/>
            </a:ext>
          </a:extLst>
        </cdr:cNvPr>
        <cdr:cNvSpPr txBox="1"/>
      </cdr:nvSpPr>
      <cdr:spPr>
        <a:xfrm xmlns:a="http://schemas.openxmlformats.org/drawingml/2006/main">
          <a:off x="1043631" y="4069535"/>
          <a:ext cx="5055604" cy="2701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25098"/>
          </a:srgbClr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baseline="0">
              <a:solidFill>
                <a:srgbClr val="FF0000"/>
              </a:solidFill>
            </a:rPr>
            <a:t>Results greater than 500,000 may indicate a significant rise in cases</a:t>
          </a:r>
          <a:endParaRPr lang="en-US" sz="12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38101</xdr:colOff>
      <xdr:row>119</xdr:row>
      <xdr:rowOff>115276</xdr:rowOff>
    </xdr:from>
    <xdr:to>
      <xdr:col>12</xdr:col>
      <xdr:colOff>628650</xdr:colOff>
      <xdr:row>124</xdr:row>
      <xdr:rowOff>147729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101129-1F6D-4486-8744-DC43E0B4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1" y="23261026"/>
          <a:ext cx="1362074" cy="98495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125</xdr:row>
      <xdr:rowOff>104775</xdr:rowOff>
    </xdr:from>
    <xdr:to>
      <xdr:col>12</xdr:col>
      <xdr:colOff>657225</xdr:colOff>
      <xdr:row>130</xdr:row>
      <xdr:rowOff>116205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6596B9-364E-4B7B-9226-9D9D48A2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200" y="24393525"/>
          <a:ext cx="1314450" cy="96393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114</xdr:row>
      <xdr:rowOff>100859</xdr:rowOff>
    </xdr:from>
    <xdr:to>
      <xdr:col>12</xdr:col>
      <xdr:colOff>666749</xdr:colOff>
      <xdr:row>119</xdr:row>
      <xdr:rowOff>28344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BE4183-52A8-4A30-BA57-B62D863F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1525" y="22294109"/>
          <a:ext cx="1390649" cy="87998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105</xdr:row>
      <xdr:rowOff>6069</xdr:rowOff>
    </xdr:from>
    <xdr:to>
      <xdr:col>12</xdr:col>
      <xdr:colOff>304800</xdr:colOff>
      <xdr:row>108</xdr:row>
      <xdr:rowOff>180694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93CB1D-D835-4475-A73E-2BEDDF5BA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1526" y="20484819"/>
          <a:ext cx="1028699" cy="746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19052</xdr:colOff>
      <xdr:row>109</xdr:row>
      <xdr:rowOff>28575</xdr:rowOff>
    </xdr:from>
    <xdr:to>
      <xdr:col>13</xdr:col>
      <xdr:colOff>13921</xdr:colOff>
      <xdr:row>114</xdr:row>
      <xdr:rowOff>56904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2E744A-B33C-4E07-9268-BB5B014D2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2952" y="20126325"/>
          <a:ext cx="1471244" cy="980829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100</xdr:row>
      <xdr:rowOff>47625</xdr:rowOff>
    </xdr:from>
    <xdr:to>
      <xdr:col>12</xdr:col>
      <xdr:colOff>228824</xdr:colOff>
      <xdr:row>104</xdr:row>
      <xdr:rowOff>163481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589E14-CB5C-4BF2-A0B3-917F816BE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43901" y="19573875"/>
          <a:ext cx="1000348" cy="87785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92</xdr:row>
      <xdr:rowOff>66675</xdr:rowOff>
    </xdr:from>
    <xdr:to>
      <xdr:col>12</xdr:col>
      <xdr:colOff>442163</xdr:colOff>
      <xdr:row>96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5F2C0A-6DE2-4543-A155-56A559222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1525" y="18068925"/>
          <a:ext cx="1166063" cy="7334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96</xdr:row>
      <xdr:rowOff>118137</xdr:rowOff>
    </xdr:from>
    <xdr:to>
      <xdr:col>12</xdr:col>
      <xdr:colOff>295276</xdr:colOff>
      <xdr:row>100</xdr:row>
      <xdr:rowOff>994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987A53-CF8C-410D-B718-EC7997381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1" y="18882387"/>
          <a:ext cx="1028700" cy="644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88</xdr:row>
      <xdr:rowOff>19050</xdr:rowOff>
    </xdr:from>
    <xdr:to>
      <xdr:col>12</xdr:col>
      <xdr:colOff>455884</xdr:colOff>
      <xdr:row>92</xdr:row>
      <xdr:rowOff>39308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E1FA49-9D8C-4DB7-9503-0871F3E9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43900" y="16878300"/>
          <a:ext cx="1227409" cy="78225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83</xdr:row>
      <xdr:rowOff>114301</xdr:rowOff>
    </xdr:from>
    <xdr:to>
      <xdr:col>12</xdr:col>
      <xdr:colOff>390526</xdr:colOff>
      <xdr:row>87</xdr:row>
      <xdr:rowOff>56163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D1392-5A22-4517-9F97-1B0ECD8B1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01051" y="16021051"/>
          <a:ext cx="1104900" cy="703862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75</xdr:row>
      <xdr:rowOff>6622</xdr:rowOff>
    </xdr:from>
    <xdr:to>
      <xdr:col>12</xdr:col>
      <xdr:colOff>276226</xdr:colOff>
      <xdr:row>78</xdr:row>
      <xdr:rowOff>42739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F4AE90-224E-4732-8483-DFB8F474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01051" y="14389372"/>
          <a:ext cx="990600" cy="60761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66676</xdr:colOff>
      <xdr:row>79</xdr:row>
      <xdr:rowOff>114299</xdr:rowOff>
    </xdr:from>
    <xdr:to>
      <xdr:col>12</xdr:col>
      <xdr:colOff>400620</xdr:colOff>
      <xdr:row>83</xdr:row>
      <xdr:rowOff>37608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0ECFF29-57EF-40D9-B521-E8FFFD4FD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576" y="15259049"/>
          <a:ext cx="1105469" cy="68530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71</xdr:row>
      <xdr:rowOff>9525</xdr:rowOff>
    </xdr:from>
    <xdr:to>
      <xdr:col>12</xdr:col>
      <xdr:colOff>421137</xdr:colOff>
      <xdr:row>74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931EC-D340-4680-BFC1-9344DD4F8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10575" y="14011275"/>
          <a:ext cx="1125987" cy="70485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67</xdr:row>
      <xdr:rowOff>1</xdr:rowOff>
    </xdr:from>
    <xdr:to>
      <xdr:col>12</xdr:col>
      <xdr:colOff>485776</xdr:colOff>
      <xdr:row>70</xdr:row>
      <xdr:rowOff>183025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91B9EF-D13A-42F5-9257-F3A05F48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82001" y="13239751"/>
          <a:ext cx="1219200" cy="7545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12</xdr:col>
      <xdr:colOff>295275</xdr:colOff>
      <xdr:row>66</xdr:row>
      <xdr:rowOff>93199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C67D65-2BB2-424B-8528-5B708C7BB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43900" y="12477750"/>
          <a:ext cx="1066800" cy="6646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132</xdr:row>
      <xdr:rowOff>0</xdr:rowOff>
    </xdr:from>
    <xdr:to>
      <xdr:col>13</xdr:col>
      <xdr:colOff>123704</xdr:colOff>
      <xdr:row>137</xdr:row>
      <xdr:rowOff>159319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02C1575-BD82-42A4-ADA7-E12FD427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43900" y="25622250"/>
          <a:ext cx="1600079" cy="11118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138</xdr:row>
      <xdr:rowOff>0</xdr:rowOff>
    </xdr:from>
    <xdr:to>
      <xdr:col>13</xdr:col>
      <xdr:colOff>426944</xdr:colOff>
      <xdr:row>142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85BF239-8EA2-4CEF-B8A1-63142FB92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343900" y="26765250"/>
          <a:ext cx="1903319" cy="819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129</xdr:row>
      <xdr:rowOff>0</xdr:rowOff>
    </xdr:from>
    <xdr:to>
      <xdr:col>17</xdr:col>
      <xdr:colOff>104309</xdr:colOff>
      <xdr:row>133</xdr:row>
      <xdr:rowOff>136692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A39522-1554-4B3A-B64F-E0CE7FA8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10825" y="25050750"/>
          <a:ext cx="1952159" cy="89869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135</xdr:row>
      <xdr:rowOff>0</xdr:rowOff>
    </xdr:from>
    <xdr:to>
      <xdr:col>17</xdr:col>
      <xdr:colOff>40256</xdr:colOff>
      <xdr:row>140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7630166-3BAB-4CAD-8A89-D1446896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29875" y="26193750"/>
          <a:ext cx="1869056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141</xdr:row>
      <xdr:rowOff>22625</xdr:rowOff>
    </xdr:from>
    <xdr:to>
      <xdr:col>16</xdr:col>
      <xdr:colOff>485398</xdr:colOff>
      <xdr:row>146</xdr:row>
      <xdr:rowOff>85486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EE16C-897B-41E9-96DD-BF206E653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525125" y="27359375"/>
          <a:ext cx="1609348" cy="1015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972B-3520-4048-B6B5-BF9B8860EF78}">
  <dimension ref="A1:Z159"/>
  <sheetViews>
    <sheetView tabSelected="1" topLeftCell="D98" zoomScale="80" zoomScaleNormal="80" workbookViewId="0">
      <selection activeCell="R152" sqref="R152"/>
    </sheetView>
  </sheetViews>
  <sheetFormatPr defaultRowHeight="15" x14ac:dyDescent="0.25"/>
  <cols>
    <col min="1" max="1" width="18.42578125" customWidth="1"/>
    <col min="2" max="5" width="16.140625" customWidth="1"/>
    <col min="6" max="8" width="15.28515625" customWidth="1"/>
    <col min="9" max="11" width="13.140625" customWidth="1"/>
    <col min="12" max="15" width="14.5703125" customWidth="1"/>
    <col min="16" max="18" width="13.5703125" customWidth="1"/>
    <col min="19" max="19" width="18" customWidth="1"/>
    <col min="20" max="20" width="11.5703125" customWidth="1"/>
    <col min="21" max="21" width="13.85546875" style="32" bestFit="1" customWidth="1"/>
    <col min="22" max="22" width="9.7109375" style="32" customWidth="1"/>
    <col min="23" max="23" width="11.42578125" style="32" customWidth="1"/>
    <col min="24" max="24" width="12.28515625" style="32" bestFit="1" customWidth="1"/>
    <col min="26" max="26" width="11.5703125" bestFit="1" customWidth="1"/>
  </cols>
  <sheetData>
    <row r="1" spans="1:26" ht="45" x14ac:dyDescent="0.25">
      <c r="A1" s="3"/>
      <c r="T1" s="1" t="s">
        <v>0</v>
      </c>
      <c r="U1" s="33" t="s">
        <v>8</v>
      </c>
      <c r="V1" s="34" t="s">
        <v>9</v>
      </c>
      <c r="W1" s="34" t="s">
        <v>5</v>
      </c>
      <c r="X1" s="34" t="s">
        <v>6</v>
      </c>
      <c r="Y1" s="30" t="s">
        <v>10</v>
      </c>
    </row>
    <row r="2" spans="1:26" s="8" customFormat="1" x14ac:dyDescent="0.25">
      <c r="T2" s="19">
        <f>'Lynden INF Comp data'!A65</f>
        <v>44137</v>
      </c>
      <c r="U2" s="10">
        <f>IF('Lynden INF Comp data'!B65=0,"",'Lynden INF Comp data'!B65)</f>
        <v>2412</v>
      </c>
      <c r="V2" s="35">
        <f>'Lynden INF Comp data'!C65</f>
        <v>28000</v>
      </c>
      <c r="W2" s="35">
        <f>'Lynden INF Comp data'!D65</f>
        <v>100000</v>
      </c>
      <c r="X2" s="35">
        <f>'Lynden INF Comp data'!E65</f>
        <v>500000</v>
      </c>
      <c r="Y2" s="35" t="str">
        <f>IF('Lynden INF Comp data'!F65=0,"",'Lynden INF Comp data'!F65)</f>
        <v/>
      </c>
      <c r="Z2" s="32"/>
    </row>
    <row r="3" spans="1:26" x14ac:dyDescent="0.25">
      <c r="A3" s="3"/>
      <c r="T3" s="19">
        <f>'Lynden INF Comp data'!A66</f>
        <v>44140</v>
      </c>
      <c r="U3" s="10">
        <f>IF('Lynden INF Comp data'!B66=0,"",'Lynden INF Comp data'!B66)</f>
        <v>4644</v>
      </c>
      <c r="V3" s="35">
        <f>'Lynden INF Comp data'!C66</f>
        <v>28000</v>
      </c>
      <c r="W3" s="35">
        <f>'Lynden INF Comp data'!D66</f>
        <v>100000</v>
      </c>
      <c r="X3" s="35">
        <f>'Lynden INF Comp data'!E66</f>
        <v>500000</v>
      </c>
      <c r="Y3" s="35" t="str">
        <f>IF('Lynden INF Comp data'!F66=0,"",'Lynden INF Comp data'!F66)</f>
        <v/>
      </c>
      <c r="Z3" s="32"/>
    </row>
    <row r="4" spans="1:26" s="8" customFormat="1" x14ac:dyDescent="0.25">
      <c r="A4" s="3"/>
      <c r="T4" s="19">
        <f>'Lynden INF Comp data'!A67</f>
        <v>44142</v>
      </c>
      <c r="U4" s="10" t="str">
        <f>IF('Lynden INF Comp data'!B67=0,"",'Lynden INF Comp data'!B67)</f>
        <v/>
      </c>
      <c r="V4" s="35">
        <f>'Lynden INF Comp data'!C67</f>
        <v>28000</v>
      </c>
      <c r="W4" s="35">
        <f>'Lynden INF Comp data'!D67</f>
        <v>100000</v>
      </c>
      <c r="X4" s="35">
        <f>'Lynden INF Comp data'!E67</f>
        <v>500000</v>
      </c>
      <c r="Y4" s="35">
        <f>IF('Lynden INF Comp data'!F67=0,"",'Lynden INF Comp data'!F67)</f>
        <v>4</v>
      </c>
      <c r="Z4" s="32"/>
    </row>
    <row r="5" spans="1:26" ht="15.75" x14ac:dyDescent="0.25">
      <c r="A5" s="5"/>
      <c r="T5" s="19">
        <f>'Lynden INF Comp data'!A68</f>
        <v>44144</v>
      </c>
      <c r="U5" s="10">
        <f>IF('Lynden INF Comp data'!B68=0,"",'Lynden INF Comp data'!B68)</f>
        <v>7000</v>
      </c>
      <c r="V5" s="35">
        <f>'Lynden INF Comp data'!C68</f>
        <v>28000</v>
      </c>
      <c r="W5" s="35">
        <f>'Lynden INF Comp data'!D68</f>
        <v>100000</v>
      </c>
      <c r="X5" s="35">
        <f>'Lynden INF Comp data'!E68</f>
        <v>500000</v>
      </c>
      <c r="Y5" s="35" t="str">
        <f>IF('Lynden INF Comp data'!F68=0,"",'Lynden INF Comp data'!F68)</f>
        <v/>
      </c>
      <c r="Z5" s="32"/>
    </row>
    <row r="6" spans="1:26" s="8" customFormat="1" ht="15.75" x14ac:dyDescent="0.25">
      <c r="A6" s="5"/>
      <c r="T6" s="19">
        <f>'Lynden INF Comp data'!A69</f>
        <v>44145</v>
      </c>
      <c r="U6" s="10" t="str">
        <f>IF('Lynden INF Comp data'!B69=0,"",'Lynden INF Comp data'!B69)</f>
        <v/>
      </c>
      <c r="V6" s="35">
        <f>'Lynden INF Comp data'!C69</f>
        <v>28000</v>
      </c>
      <c r="W6" s="35">
        <f>'Lynden INF Comp data'!D69</f>
        <v>100000</v>
      </c>
      <c r="X6" s="35">
        <f>'Lynden INF Comp data'!E69</f>
        <v>500000</v>
      </c>
      <c r="Y6" s="35" t="str">
        <f>IF('Lynden INF Comp data'!F69=0,"",'Lynden INF Comp data'!F69)</f>
        <v/>
      </c>
      <c r="Z6" s="32"/>
    </row>
    <row r="7" spans="1:26" s="8" customFormat="1" ht="15.75" x14ac:dyDescent="0.25">
      <c r="A7" s="5"/>
      <c r="T7" s="19">
        <f>'Lynden INF Comp data'!A70</f>
        <v>44147</v>
      </c>
      <c r="U7" s="10">
        <f>IF('Lynden INF Comp data'!B70=0,"",'Lynden INF Comp data'!B70)</f>
        <v>82303</v>
      </c>
      <c r="V7" s="35">
        <f>'Lynden INF Comp data'!C70</f>
        <v>28000</v>
      </c>
      <c r="W7" s="35">
        <f>'Lynden INF Comp data'!D70</f>
        <v>100000</v>
      </c>
      <c r="X7" s="35">
        <f>'Lynden INF Comp data'!E70</f>
        <v>500000</v>
      </c>
      <c r="Y7" s="35" t="str">
        <f>IF('Lynden INF Comp data'!F70=0,"",'Lynden INF Comp data'!F70)</f>
        <v/>
      </c>
      <c r="Z7" s="32"/>
    </row>
    <row r="8" spans="1:26" s="8" customFormat="1" x14ac:dyDescent="0.25">
      <c r="T8" s="19">
        <f>'Lynden INF Comp data'!A71</f>
        <v>44149</v>
      </c>
      <c r="U8" s="10" t="str">
        <f>IF('Lynden INF Comp data'!B71=0,"",'Lynden INF Comp data'!B71)</f>
        <v/>
      </c>
      <c r="V8" s="35">
        <f>'Lynden INF Comp data'!C71</f>
        <v>28000</v>
      </c>
      <c r="W8" s="35">
        <f>'Lynden INF Comp data'!D71</f>
        <v>100000</v>
      </c>
      <c r="X8" s="35">
        <f>'Lynden INF Comp data'!E71</f>
        <v>500000</v>
      </c>
      <c r="Y8" s="35">
        <f>IF('Lynden INF Comp data'!F71=0,"",'Lynden INF Comp data'!F71)</f>
        <v>20</v>
      </c>
      <c r="Z8" s="32"/>
    </row>
    <row r="9" spans="1:26" x14ac:dyDescent="0.25">
      <c r="T9" s="19">
        <f>'Lynden INF Comp data'!A72</f>
        <v>44151</v>
      </c>
      <c r="U9" s="10">
        <f>IF('Lynden INF Comp data'!B72=0,"",'Lynden INF Comp data'!B72)</f>
        <v>137023</v>
      </c>
      <c r="V9" s="35">
        <f>'Lynden INF Comp data'!C72</f>
        <v>28000</v>
      </c>
      <c r="W9" s="35">
        <f>'Lynden INF Comp data'!D72</f>
        <v>100000</v>
      </c>
      <c r="X9" s="35">
        <f>'Lynden INF Comp data'!E72</f>
        <v>500000</v>
      </c>
      <c r="Y9" s="35" t="str">
        <f>IF('Lynden INF Comp data'!F72=0,"",'Lynden INF Comp data'!F72)</f>
        <v/>
      </c>
      <c r="Z9" s="32"/>
    </row>
    <row r="10" spans="1:26" x14ac:dyDescent="0.25">
      <c r="T10" s="19">
        <f>'Lynden INF Comp data'!A73</f>
        <v>44152</v>
      </c>
      <c r="U10" s="10" t="str">
        <f>IF('Lynden INF Comp data'!B73=0,"",'Lynden INF Comp data'!B73)</f>
        <v/>
      </c>
      <c r="V10" s="35">
        <f>'Lynden INF Comp data'!C73</f>
        <v>28000</v>
      </c>
      <c r="W10" s="35">
        <f>'Lynden INF Comp data'!D73</f>
        <v>100000</v>
      </c>
      <c r="X10" s="35">
        <f>'Lynden INF Comp data'!E73</f>
        <v>500000</v>
      </c>
      <c r="Y10" s="35" t="str">
        <f>IF('Lynden INF Comp data'!F73=0,"",'Lynden INF Comp data'!F73)</f>
        <v/>
      </c>
      <c r="Z10" s="32"/>
    </row>
    <row r="11" spans="1:26" x14ac:dyDescent="0.25">
      <c r="T11" s="19">
        <f>'Lynden INF Comp data'!A74</f>
        <v>44154</v>
      </c>
      <c r="U11" s="10">
        <f>IF('Lynden INF Comp data'!B74=0,"",'Lynden INF Comp data'!B74)</f>
        <v>21117</v>
      </c>
      <c r="V11" s="35">
        <f>'Lynden INF Comp data'!C74</f>
        <v>28000</v>
      </c>
      <c r="W11" s="35">
        <f>'Lynden INF Comp data'!D74</f>
        <v>100000</v>
      </c>
      <c r="X11" s="35">
        <f>'Lynden INF Comp data'!E74</f>
        <v>500000</v>
      </c>
      <c r="Y11" s="35" t="str">
        <f>IF('Lynden INF Comp data'!F74=0,"",'Lynden INF Comp data'!F74)</f>
        <v/>
      </c>
      <c r="Z11" s="32"/>
    </row>
    <row r="12" spans="1:26" x14ac:dyDescent="0.25">
      <c r="T12" s="19">
        <f>'Lynden INF Comp data'!A75</f>
        <v>44156</v>
      </c>
      <c r="U12" s="10">
        <f>IF('Lynden INF Comp data'!B75=0,"",'Lynden INF Comp data'!B75)</f>
        <v>40990</v>
      </c>
      <c r="V12" s="35">
        <f>'Lynden INF Comp data'!C75</f>
        <v>28000</v>
      </c>
      <c r="W12" s="35">
        <f>'Lynden INF Comp data'!D75</f>
        <v>100000</v>
      </c>
      <c r="X12" s="35">
        <f>'Lynden INF Comp data'!E75</f>
        <v>500000</v>
      </c>
      <c r="Y12" s="35">
        <f>IF('Lynden INF Comp data'!F75=0,"",'Lynden INF Comp data'!F75)</f>
        <v>18</v>
      </c>
      <c r="Z12" s="32"/>
    </row>
    <row r="13" spans="1:26" x14ac:dyDescent="0.25">
      <c r="T13" s="19">
        <f>'Lynden INF Comp data'!A76</f>
        <v>44158</v>
      </c>
      <c r="U13" s="10">
        <f>IF('Lynden INF Comp data'!B76=0,"",'Lynden INF Comp data'!B76)</f>
        <v>32571</v>
      </c>
      <c r="V13" s="35">
        <f>'Lynden INF Comp data'!C76</f>
        <v>28000</v>
      </c>
      <c r="W13" s="35">
        <f>'Lynden INF Comp data'!D76</f>
        <v>100000</v>
      </c>
      <c r="X13" s="35">
        <f>'Lynden INF Comp data'!E76</f>
        <v>500000</v>
      </c>
      <c r="Y13" s="35" t="str">
        <f>IF('Lynden INF Comp data'!F76=0,"",'Lynden INF Comp data'!F76)</f>
        <v/>
      </c>
      <c r="Z13" s="32"/>
    </row>
    <row r="14" spans="1:26" x14ac:dyDescent="0.25">
      <c r="T14" s="19">
        <f>'Lynden INF Comp data'!A77</f>
        <v>44159</v>
      </c>
      <c r="U14" s="10" t="str">
        <f>IF('Lynden INF Comp data'!B77=0,"",'Lynden INF Comp data'!B77)</f>
        <v/>
      </c>
      <c r="V14" s="35">
        <f>'Lynden INF Comp data'!C77</f>
        <v>28000</v>
      </c>
      <c r="W14" s="35">
        <f>'Lynden INF Comp data'!D77</f>
        <v>100000</v>
      </c>
      <c r="X14" s="35">
        <f>'Lynden INF Comp data'!E77</f>
        <v>500000</v>
      </c>
      <c r="Y14" s="35" t="str">
        <f>IF('Lynden INF Comp data'!F77=0,"",'Lynden INF Comp data'!F77)</f>
        <v/>
      </c>
      <c r="Z14" s="32"/>
    </row>
    <row r="15" spans="1:26" s="8" customFormat="1" x14ac:dyDescent="0.25">
      <c r="T15" s="19">
        <f>'Lynden INF Comp data'!A78</f>
        <v>44160</v>
      </c>
      <c r="U15" s="10">
        <f>IF('Lynden INF Comp data'!B78=0,"",'Lynden INF Comp data'!B78)</f>
        <v>28631</v>
      </c>
      <c r="V15" s="35">
        <f>'Lynden INF Comp data'!C78</f>
        <v>28000</v>
      </c>
      <c r="W15" s="35">
        <f>'Lynden INF Comp data'!D78</f>
        <v>100000</v>
      </c>
      <c r="X15" s="35">
        <f>'Lynden INF Comp data'!E78</f>
        <v>500000</v>
      </c>
      <c r="Y15" s="35" t="str">
        <f>IF('Lynden INF Comp data'!F78=0,"",'Lynden INF Comp data'!F78)</f>
        <v/>
      </c>
      <c r="Z15" s="32"/>
    </row>
    <row r="16" spans="1:26" x14ac:dyDescent="0.25">
      <c r="T16" s="19">
        <f>'Lynden INF Comp data'!A79</f>
        <v>44162</v>
      </c>
      <c r="U16" s="10">
        <f>IF('Lynden INF Comp data'!B79=0,"",'Lynden INF Comp data'!B79)</f>
        <v>19299</v>
      </c>
      <c r="V16" s="35">
        <f>'Lynden INF Comp data'!C79</f>
        <v>28000</v>
      </c>
      <c r="W16" s="35">
        <f>'Lynden INF Comp data'!D79</f>
        <v>100000</v>
      </c>
      <c r="X16" s="35">
        <f>'Lynden INF Comp data'!E79</f>
        <v>500000</v>
      </c>
      <c r="Y16" s="35" t="str">
        <f>IF('Lynden INF Comp data'!F79=0,"",'Lynden INF Comp data'!F79)</f>
        <v/>
      </c>
      <c r="Z16" s="32"/>
    </row>
    <row r="17" spans="2:26" x14ac:dyDescent="0.25">
      <c r="T17" s="19">
        <f>'Lynden INF Comp data'!A80</f>
        <v>44163</v>
      </c>
      <c r="U17" s="10">
        <f>IF('Lynden INF Comp data'!B80=0,"",'Lynden INF Comp data'!B80)</f>
        <v>47050</v>
      </c>
      <c r="V17" s="35">
        <f>'Lynden INF Comp data'!C80</f>
        <v>28000</v>
      </c>
      <c r="W17" s="35">
        <f>'Lynden INF Comp data'!D80</f>
        <v>100000</v>
      </c>
      <c r="X17" s="35">
        <f>'Lynden INF Comp data'!E80</f>
        <v>500000</v>
      </c>
      <c r="Y17" s="35">
        <f>IF('Lynden INF Comp data'!F80=0,"",'Lynden INF Comp data'!F80)</f>
        <v>48</v>
      </c>
      <c r="Z17" s="32"/>
    </row>
    <row r="18" spans="2:26" s="8" customFormat="1" x14ac:dyDescent="0.25">
      <c r="T18" s="19">
        <f>'Lynden INF Comp data'!A81</f>
        <v>44166</v>
      </c>
      <c r="U18" s="10" t="str">
        <f>IF('Lynden INF Comp data'!B81=0,"",'Lynden INF Comp data'!B81)</f>
        <v/>
      </c>
      <c r="V18" s="35">
        <f>'Lynden INF Comp data'!C81</f>
        <v>28000</v>
      </c>
      <c r="W18" s="35">
        <f>'Lynden INF Comp data'!D81</f>
        <v>100000</v>
      </c>
      <c r="X18" s="35">
        <f>'Lynden INF Comp data'!E81</f>
        <v>500000</v>
      </c>
      <c r="Y18" s="35" t="str">
        <f>IF('Lynden INF Comp data'!F81=0,"",'Lynden INF Comp data'!F81)</f>
        <v/>
      </c>
      <c r="Z18" s="32"/>
    </row>
    <row r="19" spans="2:26" x14ac:dyDescent="0.25">
      <c r="T19" s="19">
        <f>'Lynden INF Comp data'!A82</f>
        <v>44167</v>
      </c>
      <c r="U19" s="10">
        <f>IF('Lynden INF Comp data'!B82=0,"",'Lynden INF Comp data'!B82)</f>
        <v>26300</v>
      </c>
      <c r="V19" s="35">
        <f>'Lynden INF Comp data'!C82</f>
        <v>28000</v>
      </c>
      <c r="W19" s="35">
        <f>'Lynden INF Comp data'!D82</f>
        <v>100000</v>
      </c>
      <c r="X19" s="35">
        <f>'Lynden INF Comp data'!E82</f>
        <v>500000</v>
      </c>
      <c r="Y19" s="35" t="str">
        <f>IF('Lynden INF Comp data'!F82=0,"",'Lynden INF Comp data'!F82)</f>
        <v/>
      </c>
      <c r="Z19" s="32"/>
    </row>
    <row r="20" spans="2:26" x14ac:dyDescent="0.25">
      <c r="T20" s="19">
        <f>'Lynden INF Comp data'!A83</f>
        <v>44169</v>
      </c>
      <c r="U20" s="10">
        <f>IF('Lynden INF Comp data'!B83=0,"",'Lynden INF Comp data'!B83)</f>
        <v>137650</v>
      </c>
      <c r="V20" s="35">
        <f>'Lynden INF Comp data'!C83</f>
        <v>28000</v>
      </c>
      <c r="W20" s="35">
        <f>'Lynden INF Comp data'!D83</f>
        <v>100000</v>
      </c>
      <c r="X20" s="35">
        <f>'Lynden INF Comp data'!E83</f>
        <v>500000</v>
      </c>
      <c r="Y20" s="35" t="str">
        <f>IF('Lynden INF Comp data'!F83=0,"",'Lynden INF Comp data'!F83)</f>
        <v/>
      </c>
      <c r="Z20" s="32"/>
    </row>
    <row r="21" spans="2:26" x14ac:dyDescent="0.25">
      <c r="T21" s="19">
        <f>'Lynden INF Comp data'!A84</f>
        <v>44170</v>
      </c>
      <c r="U21" s="10" t="str">
        <f>IF('Lynden INF Comp data'!B84=0,"",'Lynden INF Comp data'!B84)</f>
        <v/>
      </c>
      <c r="V21" s="35">
        <f>'Lynden INF Comp data'!C84</f>
        <v>28000</v>
      </c>
      <c r="W21" s="35">
        <f>'Lynden INF Comp data'!D84</f>
        <v>100000</v>
      </c>
      <c r="X21" s="35">
        <f>'Lynden INF Comp data'!E84</f>
        <v>500000</v>
      </c>
      <c r="Y21" s="35">
        <f>IF('Lynden INF Comp data'!F84=0,"",'Lynden INF Comp data'!F84)</f>
        <v>23</v>
      </c>
      <c r="Z21" s="32"/>
    </row>
    <row r="22" spans="2:26" s="8" customFormat="1" x14ac:dyDescent="0.25">
      <c r="T22" s="19">
        <f>'Lynden INF Comp data'!A85</f>
        <v>44171</v>
      </c>
      <c r="U22" s="10" t="str">
        <f>IF('Lynden INF Comp data'!B85=0,"",'Lynden INF Comp data'!B85)</f>
        <v/>
      </c>
      <c r="V22" s="35">
        <f>'Lynden INF Comp data'!C85</f>
        <v>28000</v>
      </c>
      <c r="W22" s="35">
        <f>'Lynden INF Comp data'!D85</f>
        <v>100000</v>
      </c>
      <c r="X22" s="35">
        <f>'Lynden INF Comp data'!E85</f>
        <v>500000</v>
      </c>
      <c r="Y22" s="35" t="str">
        <f>IF('Lynden INF Comp data'!F85=0,"",'Lynden INF Comp data'!F85)</f>
        <v/>
      </c>
      <c r="Z22" s="32"/>
    </row>
    <row r="23" spans="2:26" s="8" customFormat="1" x14ac:dyDescent="0.25">
      <c r="T23" s="19">
        <f>'Lynden INF Comp data'!A86</f>
        <v>44172</v>
      </c>
      <c r="U23" s="10">
        <f>IF('Lynden INF Comp data'!B86=0,"",'Lynden INF Comp data'!B86)</f>
        <v>20850</v>
      </c>
      <c r="V23" s="35">
        <f>'Lynden INF Comp data'!C86</f>
        <v>28000</v>
      </c>
      <c r="W23" s="35">
        <f>'Lynden INF Comp data'!D86</f>
        <v>100000</v>
      </c>
      <c r="X23" s="35">
        <f>'Lynden INF Comp data'!E86</f>
        <v>500000</v>
      </c>
      <c r="Y23" s="35" t="str">
        <f>IF('Lynden INF Comp data'!F86=0,"",'Lynden INF Comp data'!F86)</f>
        <v/>
      </c>
      <c r="Z23" s="32"/>
    </row>
    <row r="24" spans="2:26" x14ac:dyDescent="0.25">
      <c r="T24" s="19">
        <f>'Lynden INF Comp data'!A87</f>
        <v>44174</v>
      </c>
      <c r="U24" s="10">
        <f>IF('Lynden INF Comp data'!B87=0,"",'Lynden INF Comp data'!B87)</f>
        <v>83200</v>
      </c>
      <c r="V24" s="35">
        <f>'Lynden INF Comp data'!C87</f>
        <v>28000</v>
      </c>
      <c r="W24" s="35">
        <f>'Lynden INF Comp data'!D87</f>
        <v>100000</v>
      </c>
      <c r="X24" s="35">
        <f>'Lynden INF Comp data'!E87</f>
        <v>500000</v>
      </c>
      <c r="Y24" s="35" t="str">
        <f>IF('Lynden INF Comp data'!F87=0,"",'Lynden INF Comp data'!F87)</f>
        <v/>
      </c>
      <c r="Z24" s="32"/>
    </row>
    <row r="25" spans="2:26" s="8" customFormat="1" x14ac:dyDescent="0.25">
      <c r="T25" s="19">
        <f>'Lynden INF Comp data'!A88</f>
        <v>44176</v>
      </c>
      <c r="U25" s="10">
        <f>IF('Lynden INF Comp data'!B88=0,"",'Lynden INF Comp data'!B88)</f>
        <v>98350</v>
      </c>
      <c r="V25" s="35">
        <f>'Lynden INF Comp data'!C88</f>
        <v>28000</v>
      </c>
      <c r="W25" s="35">
        <f>'Lynden INF Comp data'!D88</f>
        <v>100000</v>
      </c>
      <c r="X25" s="35">
        <f>'Lynden INF Comp data'!E88</f>
        <v>500000</v>
      </c>
      <c r="Y25" s="35" t="str">
        <f>IF('Lynden INF Comp data'!F88=0,"",'Lynden INF Comp data'!F88)</f>
        <v/>
      </c>
      <c r="Z25" s="32"/>
    </row>
    <row r="26" spans="2:26" x14ac:dyDescent="0.25">
      <c r="T26" s="19">
        <f>'Lynden INF Comp data'!A89</f>
        <v>44177</v>
      </c>
      <c r="U26" s="10" t="str">
        <f>IF('Lynden INF Comp data'!B89=0,"",'Lynden INF Comp data'!B89)</f>
        <v/>
      </c>
      <c r="V26" s="35">
        <f>'Lynden INF Comp data'!C89</f>
        <v>28000</v>
      </c>
      <c r="W26" s="35">
        <f>'Lynden INF Comp data'!D89</f>
        <v>100000</v>
      </c>
      <c r="X26" s="35">
        <f>'Lynden INF Comp data'!E89</f>
        <v>500000</v>
      </c>
      <c r="Y26" s="35">
        <f>IF('Lynden INF Comp data'!F89=0,"",'Lynden INF Comp data'!F89)</f>
        <v>38</v>
      </c>
      <c r="Z26" s="32"/>
    </row>
    <row r="27" spans="2:26" x14ac:dyDescent="0.25">
      <c r="T27" s="19">
        <f>'Lynden INF Comp data'!A90</f>
        <v>44179</v>
      </c>
      <c r="U27" s="10">
        <f>IF('Lynden INF Comp data'!B90=0,"",'Lynden INF Comp data'!B90)</f>
        <v>81000</v>
      </c>
      <c r="V27" s="35">
        <f>'Lynden INF Comp data'!C90</f>
        <v>28000</v>
      </c>
      <c r="W27" s="35">
        <f>'Lynden INF Comp data'!D90</f>
        <v>100000</v>
      </c>
      <c r="X27" s="35">
        <f>'Lynden INF Comp data'!E90</f>
        <v>500000</v>
      </c>
      <c r="Y27" s="35" t="str">
        <f>IF('Lynden INF Comp data'!F90=0,"",'Lynden INF Comp data'!F90)</f>
        <v/>
      </c>
      <c r="Z27" s="32"/>
    </row>
    <row r="28" spans="2:26" x14ac:dyDescent="0.25">
      <c r="T28" s="19">
        <f>'Lynden INF Comp data'!A91</f>
        <v>44180</v>
      </c>
      <c r="U28" s="10" t="str">
        <f>IF('Lynden INF Comp data'!B91=0,"",'Lynden INF Comp data'!B91)</f>
        <v/>
      </c>
      <c r="V28" s="35">
        <f>'Lynden INF Comp data'!C91</f>
        <v>28000</v>
      </c>
      <c r="W28" s="35">
        <f>'Lynden INF Comp data'!D91</f>
        <v>100000</v>
      </c>
      <c r="X28" s="35">
        <f>'Lynden INF Comp data'!E91</f>
        <v>500000</v>
      </c>
      <c r="Y28" s="35" t="str">
        <f>IF('Lynden INF Comp data'!F91=0,"",'Lynden INF Comp data'!F91)</f>
        <v/>
      </c>
      <c r="Z28" s="32"/>
    </row>
    <row r="29" spans="2:26" x14ac:dyDescent="0.25">
      <c r="S29" s="28"/>
      <c r="T29" s="19">
        <f>'Lynden INF Comp data'!A92</f>
        <v>44181</v>
      </c>
      <c r="U29" s="10">
        <f>IF('Lynden INF Comp data'!B92=0,"",'Lynden INF Comp data'!B92)</f>
        <v>47050</v>
      </c>
      <c r="V29" s="35">
        <f>'Lynden INF Comp data'!C92</f>
        <v>28000</v>
      </c>
      <c r="W29" s="35">
        <f>'Lynden INF Comp data'!D92</f>
        <v>100000</v>
      </c>
      <c r="X29" s="35">
        <f>'Lynden INF Comp data'!E92</f>
        <v>500000</v>
      </c>
      <c r="Y29" s="35" t="str">
        <f>IF('Lynden INF Comp data'!F92=0,"",'Lynden INF Comp data'!F92)</f>
        <v/>
      </c>
      <c r="Z29" s="32"/>
    </row>
    <row r="30" spans="2:26" s="8" customFormat="1" x14ac:dyDescent="0.25">
      <c r="B30" s="31">
        <v>44191</v>
      </c>
      <c r="S30" s="28"/>
      <c r="T30" s="19">
        <f>'Lynden INF Comp data'!A93</f>
        <v>44183</v>
      </c>
      <c r="U30" s="10">
        <f>IF('Lynden INF Comp data'!B93=0,"",'Lynden INF Comp data'!B93)</f>
        <v>39500</v>
      </c>
      <c r="V30" s="35">
        <f>'Lynden INF Comp data'!C93</f>
        <v>28000</v>
      </c>
      <c r="W30" s="35">
        <f>'Lynden INF Comp data'!D93</f>
        <v>100000</v>
      </c>
      <c r="X30" s="35">
        <f>'Lynden INF Comp data'!E93</f>
        <v>500000</v>
      </c>
      <c r="Y30" s="35" t="str">
        <f>IF('Lynden INF Comp data'!F93=0,"",'Lynden INF Comp data'!F93)</f>
        <v/>
      </c>
      <c r="Z30" s="32"/>
    </row>
    <row r="31" spans="2:26" x14ac:dyDescent="0.25">
      <c r="S31" s="28"/>
      <c r="T31" s="19">
        <f>'Lynden INF Comp data'!A94</f>
        <v>44184</v>
      </c>
      <c r="U31" s="10" t="str">
        <f>IF('Lynden INF Comp data'!B94=0,"",'Lynden INF Comp data'!B94)</f>
        <v/>
      </c>
      <c r="V31" s="35">
        <f>'Lynden INF Comp data'!C94</f>
        <v>28000</v>
      </c>
      <c r="W31" s="35">
        <f>'Lynden INF Comp data'!D94</f>
        <v>100000</v>
      </c>
      <c r="X31" s="35">
        <f>'Lynden INF Comp data'!E94</f>
        <v>500000</v>
      </c>
      <c r="Y31" s="35">
        <f>IF('Lynden INF Comp data'!F94=0,"",'Lynden INF Comp data'!F94)</f>
        <v>36</v>
      </c>
      <c r="Z31" s="32"/>
    </row>
    <row r="32" spans="2:26" s="8" customFormat="1" x14ac:dyDescent="0.25">
      <c r="S32" s="28"/>
      <c r="T32" s="19">
        <f>'Lynden INF Comp data'!A95</f>
        <v>44186</v>
      </c>
      <c r="U32" s="10">
        <f>IF('Lynden INF Comp data'!B95=0,"",'Lynden INF Comp data'!B95)</f>
        <v>43250</v>
      </c>
      <c r="V32" s="35">
        <f>'Lynden INF Comp data'!C95</f>
        <v>28000</v>
      </c>
      <c r="W32" s="35">
        <f>'Lynden INF Comp data'!D95</f>
        <v>100000</v>
      </c>
      <c r="X32" s="35">
        <f>'Lynden INF Comp data'!E95</f>
        <v>500000</v>
      </c>
      <c r="Y32" s="35" t="str">
        <f>IF('Lynden INF Comp data'!F95=0,"",'Lynden INF Comp data'!F95)</f>
        <v/>
      </c>
      <c r="Z32" s="32"/>
    </row>
    <row r="33" spans="1:26" x14ac:dyDescent="0.25">
      <c r="S33" s="28"/>
      <c r="T33" s="19">
        <f>'Lynden INF Comp data'!A96</f>
        <v>44187</v>
      </c>
      <c r="U33" s="10" t="str">
        <f>IF('Lynden INF Comp data'!B96=0,"",'Lynden INF Comp data'!B96)</f>
        <v/>
      </c>
      <c r="V33" s="35">
        <f>'Lynden INF Comp data'!C96</f>
        <v>28000</v>
      </c>
      <c r="W33" s="35">
        <f>'Lynden INF Comp data'!D96</f>
        <v>100000</v>
      </c>
      <c r="X33" s="35">
        <f>'Lynden INF Comp data'!E96</f>
        <v>500000</v>
      </c>
      <c r="Y33" s="35" t="str">
        <f>IF('Lynden INF Comp data'!F96=0,"",'Lynden INF Comp data'!F96)</f>
        <v/>
      </c>
      <c r="Z33" s="32"/>
    </row>
    <row r="34" spans="1:26" s="8" customFormat="1" x14ac:dyDescent="0.25">
      <c r="S34" s="28"/>
      <c r="T34" s="19">
        <f>'Lynden INF Comp data'!A97</f>
        <v>44188</v>
      </c>
      <c r="U34" s="10">
        <f>IF('Lynden INF Comp data'!B97=0,"",'Lynden INF Comp data'!B97)</f>
        <v>82450</v>
      </c>
      <c r="V34" s="35">
        <f>'Lynden INF Comp data'!C97</f>
        <v>28000</v>
      </c>
      <c r="W34" s="35">
        <f>'Lynden INF Comp data'!D97</f>
        <v>100000</v>
      </c>
      <c r="X34" s="35">
        <f>'Lynden INF Comp data'!E97</f>
        <v>500000</v>
      </c>
      <c r="Y34" s="35" t="str">
        <f>IF('Lynden INF Comp data'!F97=0,"",'Lynden INF Comp data'!F97)</f>
        <v/>
      </c>
      <c r="Z34" s="32"/>
    </row>
    <row r="35" spans="1:26" x14ac:dyDescent="0.25">
      <c r="S35" s="28"/>
      <c r="T35" s="19">
        <f>'Lynden INF Comp data'!A98</f>
        <v>44190</v>
      </c>
      <c r="U35" s="10">
        <f>IF('Lynden INF Comp data'!B98=0,"",'Lynden INF Comp data'!B98)</f>
        <v>12800</v>
      </c>
      <c r="V35" s="35">
        <f>'Lynden INF Comp data'!C98</f>
        <v>28000</v>
      </c>
      <c r="W35" s="35">
        <f>'Lynden INF Comp data'!D98</f>
        <v>100000</v>
      </c>
      <c r="X35" s="35">
        <f>'Lynden INF Comp data'!E98</f>
        <v>500000</v>
      </c>
      <c r="Y35" s="35" t="str">
        <f>IF('Lynden INF Comp data'!F98=0,"",'Lynden INF Comp data'!F98)</f>
        <v/>
      </c>
      <c r="Z35" s="32"/>
    </row>
    <row r="36" spans="1:26" x14ac:dyDescent="0.25">
      <c r="S36" s="28"/>
      <c r="T36" s="19">
        <f>'Lynden INF Comp data'!A99</f>
        <v>44191</v>
      </c>
      <c r="U36" s="10" t="str">
        <f>IF('Lynden INF Comp data'!B99=0,"",'Lynden INF Comp data'!B99)</f>
        <v/>
      </c>
      <c r="V36" s="35">
        <f>'Lynden INF Comp data'!C99</f>
        <v>28000</v>
      </c>
      <c r="W36" s="35">
        <f>'Lynden INF Comp data'!D99</f>
        <v>100000</v>
      </c>
      <c r="X36" s="35">
        <f>'Lynden INF Comp data'!E99</f>
        <v>500000</v>
      </c>
      <c r="Y36" s="35">
        <f>IF('Lynden INF Comp data'!F99=0,"",'Lynden INF Comp data'!F99)</f>
        <v>26</v>
      </c>
      <c r="Z36" s="32"/>
    </row>
    <row r="37" spans="1:26" x14ac:dyDescent="0.25">
      <c r="S37" s="28"/>
      <c r="T37" s="19">
        <f>'Lynden INF Comp data'!A100</f>
        <v>44193</v>
      </c>
      <c r="U37" s="10">
        <f>IF('Lynden INF Comp data'!B100=0,"",'Lynden INF Comp data'!B100)</f>
        <v>30550</v>
      </c>
      <c r="V37" s="35">
        <f>'Lynden INF Comp data'!C100</f>
        <v>28000</v>
      </c>
      <c r="W37" s="35">
        <f>'Lynden INF Comp data'!D100</f>
        <v>100000</v>
      </c>
      <c r="X37" s="35">
        <f>'Lynden INF Comp data'!E100</f>
        <v>500000</v>
      </c>
      <c r="Y37" s="35" t="str">
        <f>IF('Lynden INF Comp data'!F100=0,"",'Lynden INF Comp data'!F100)</f>
        <v/>
      </c>
      <c r="Z37" s="32"/>
    </row>
    <row r="38" spans="1:26" s="8" customFormat="1" x14ac:dyDescent="0.25">
      <c r="S38" s="28"/>
      <c r="T38" s="19">
        <f>'Lynden INF Comp data'!A101</f>
        <v>44195</v>
      </c>
      <c r="U38" s="10">
        <f>IF('Lynden INF Comp data'!B101=0,"",'Lynden INF Comp data'!B101)</f>
        <v>22900</v>
      </c>
      <c r="V38" s="35">
        <f>'Lynden INF Comp data'!C101</f>
        <v>28000</v>
      </c>
      <c r="W38" s="35">
        <f>'Lynden INF Comp data'!D101</f>
        <v>100000</v>
      </c>
      <c r="X38" s="35">
        <f>'Lynden INF Comp data'!E101</f>
        <v>500000</v>
      </c>
      <c r="Y38" s="35" t="str">
        <f>IF('Lynden INF Comp data'!F101=0,"",'Lynden INF Comp data'!F101)</f>
        <v/>
      </c>
      <c r="Z38" s="32"/>
    </row>
    <row r="39" spans="1:26" x14ac:dyDescent="0.25">
      <c r="S39" s="28"/>
      <c r="T39" s="19">
        <f>'Lynden INF Comp data'!A102</f>
        <v>44561</v>
      </c>
      <c r="U39" s="10" t="str">
        <f>IF('Lynden INF Comp data'!B102=0,"",'Lynden INF Comp data'!B102)</f>
        <v/>
      </c>
      <c r="V39" s="35">
        <f>'Lynden INF Comp data'!C102</f>
        <v>28000</v>
      </c>
      <c r="W39" s="35">
        <f>'Lynden INF Comp data'!D102</f>
        <v>100000</v>
      </c>
      <c r="X39" s="35">
        <f>'Lynden INF Comp data'!E102</f>
        <v>500000</v>
      </c>
      <c r="Y39" s="35" t="str">
        <f>IF('Lynden INF Comp data'!F102=0,"",'Lynden INF Comp data'!F102)</f>
        <v/>
      </c>
      <c r="Z39" s="32"/>
    </row>
    <row r="40" spans="1:26" x14ac:dyDescent="0.25">
      <c r="S40" s="14"/>
      <c r="T40" s="19">
        <f>'Lynden INF Comp data'!A103</f>
        <v>44197</v>
      </c>
      <c r="U40" s="10">
        <f>IF('Lynden INF Comp data'!B103=0,"",'Lynden INF Comp data'!B103)</f>
        <v>466550</v>
      </c>
      <c r="V40" s="35">
        <f>'Lynden INF Comp data'!C103</f>
        <v>28000</v>
      </c>
      <c r="W40" s="35">
        <f>'Lynden INF Comp data'!D103</f>
        <v>100000</v>
      </c>
      <c r="X40" s="35">
        <f>'Lynden INF Comp data'!E103</f>
        <v>500000</v>
      </c>
      <c r="Y40" s="35" t="str">
        <f>IF('Lynden INF Comp data'!F103=0,"",'Lynden INF Comp data'!F103)</f>
        <v/>
      </c>
      <c r="Z40" s="32"/>
    </row>
    <row r="41" spans="1:26" x14ac:dyDescent="0.25">
      <c r="T41" s="19">
        <f>'Lynden INF Comp data'!A104</f>
        <v>44198</v>
      </c>
      <c r="U41" s="10" t="str">
        <f>IF('Lynden INF Comp data'!B104=0,"",'Lynden INF Comp data'!B104)</f>
        <v/>
      </c>
      <c r="V41" s="35">
        <f>'Lynden INF Comp data'!C104</f>
        <v>28000</v>
      </c>
      <c r="W41" s="35">
        <f>'Lynden INF Comp data'!D104</f>
        <v>100000</v>
      </c>
      <c r="X41" s="35">
        <f>'Lynden INF Comp data'!E104</f>
        <v>500000</v>
      </c>
      <c r="Y41" s="35">
        <f>IF('Lynden INF Comp data'!F104=0,"",'Lynden INF Comp data'!F104)</f>
        <v>43</v>
      </c>
      <c r="Z41" s="32"/>
    </row>
    <row r="42" spans="1:26" s="8" customFormat="1" x14ac:dyDescent="0.25">
      <c r="T42" s="19">
        <f>'Lynden INF Comp data'!A105</f>
        <v>44200</v>
      </c>
      <c r="U42" s="10">
        <f>IF('Lynden INF Comp data'!B105=0,"",'Lynden INF Comp data'!B105)</f>
        <v>235900</v>
      </c>
      <c r="V42" s="35">
        <f>'Lynden INF Comp data'!C105</f>
        <v>28000</v>
      </c>
      <c r="W42" s="35">
        <f>'Lynden INF Comp data'!D105</f>
        <v>100000</v>
      </c>
      <c r="X42" s="35">
        <f>'Lynden INF Comp data'!E105</f>
        <v>500000</v>
      </c>
      <c r="Y42" s="35" t="str">
        <f>IF('Lynden INF Comp data'!F105=0,"",'Lynden INF Comp data'!F105)</f>
        <v/>
      </c>
      <c r="Z42" s="32"/>
    </row>
    <row r="43" spans="1:26" x14ac:dyDescent="0.25">
      <c r="T43" s="19">
        <f>'Lynden INF Comp data'!A106</f>
        <v>44202</v>
      </c>
      <c r="U43" s="10">
        <f>IF('Lynden INF Comp data'!B106=0,"",'Lynden INF Comp data'!B106)</f>
        <v>172533</v>
      </c>
      <c r="V43" s="35">
        <f>'Lynden INF Comp data'!C106</f>
        <v>28000</v>
      </c>
      <c r="W43" s="35">
        <f>'Lynden INF Comp data'!D106</f>
        <v>100000</v>
      </c>
      <c r="X43" s="35">
        <f>'Lynden INF Comp data'!E106</f>
        <v>500000</v>
      </c>
      <c r="Y43" s="35" t="str">
        <f>IF('Lynden INF Comp data'!F106=0,"",'Lynden INF Comp data'!F106)</f>
        <v/>
      </c>
      <c r="Z43" s="32"/>
    </row>
    <row r="44" spans="1:26" x14ac:dyDescent="0.25">
      <c r="A44" s="16"/>
      <c r="B44" s="16"/>
      <c r="C44" s="27"/>
      <c r="D44" s="7"/>
      <c r="E44" s="7"/>
      <c r="F44" s="7"/>
      <c r="T44" s="19">
        <f>'Lynden INF Comp data'!A107</f>
        <v>44204</v>
      </c>
      <c r="U44" s="10">
        <f>IF('Lynden INF Comp data'!B107=0,"",'Lynden INF Comp data'!B107)</f>
        <v>212533</v>
      </c>
      <c r="V44" s="35">
        <f>'Lynden INF Comp data'!C107</f>
        <v>28000</v>
      </c>
      <c r="W44" s="35">
        <f>'Lynden INF Comp data'!D107</f>
        <v>100000</v>
      </c>
      <c r="X44" s="35">
        <f>'Lynden INF Comp data'!E107</f>
        <v>500000</v>
      </c>
      <c r="Y44" s="35" t="str">
        <f>IF('Lynden INF Comp data'!F107=0,"",'Lynden INF Comp data'!F107)</f>
        <v/>
      </c>
      <c r="Z44" s="32"/>
    </row>
    <row r="45" spans="1:26" x14ac:dyDescent="0.25">
      <c r="A45" s="14"/>
      <c r="B45" s="9"/>
      <c r="C45" s="7"/>
      <c r="D45" s="7"/>
      <c r="E45" s="7"/>
      <c r="F45" s="7"/>
      <c r="T45" s="19">
        <f>'Lynden INF Comp data'!A108</f>
        <v>44205</v>
      </c>
      <c r="U45" s="10" t="str">
        <f>IF('Lynden INF Comp data'!B108=0,"",'Lynden INF Comp data'!B108)</f>
        <v/>
      </c>
      <c r="V45" s="35">
        <f>'Lynden INF Comp data'!C108</f>
        <v>28000</v>
      </c>
      <c r="W45" s="35">
        <f>'Lynden INF Comp data'!D108</f>
        <v>100000</v>
      </c>
      <c r="X45" s="35">
        <f>'Lynden INF Comp data'!E108</f>
        <v>500000</v>
      </c>
      <c r="Y45" s="35">
        <f>IF('Lynden INF Comp data'!F108=0,"",'Lynden INF Comp data'!F108)</f>
        <v>137</v>
      </c>
      <c r="Z45" s="32"/>
    </row>
    <row r="46" spans="1:26" s="8" customFormat="1" x14ac:dyDescent="0.25">
      <c r="A46" s="14"/>
      <c r="B46" s="9"/>
      <c r="C46" s="7"/>
      <c r="D46" s="7"/>
      <c r="E46" s="7"/>
      <c r="F46" s="7"/>
      <c r="T46" s="19">
        <f>'Lynden INF Comp data'!A109</f>
        <v>44207</v>
      </c>
      <c r="U46" s="10">
        <f>IF('Lynden INF Comp data'!B109=0,"",'Lynden INF Comp data'!B109)</f>
        <v>86050</v>
      </c>
      <c r="V46" s="35">
        <f>'Lynden INF Comp data'!C109</f>
        <v>28000</v>
      </c>
      <c r="W46" s="35">
        <f>'Lynden INF Comp data'!D109</f>
        <v>100000</v>
      </c>
      <c r="X46" s="35">
        <f>'Lynden INF Comp data'!E109</f>
        <v>500000</v>
      </c>
      <c r="Y46" s="35" t="str">
        <f>IF('Lynden INF Comp data'!F109=0,"",'Lynden INF Comp data'!F109)</f>
        <v/>
      </c>
      <c r="Z46" s="32"/>
    </row>
    <row r="47" spans="1:26" x14ac:dyDescent="0.25">
      <c r="A47" s="14"/>
      <c r="B47" s="9"/>
      <c r="C47" s="7"/>
      <c r="D47" s="7"/>
      <c r="E47" s="7"/>
      <c r="F47" s="7"/>
      <c r="T47" s="19">
        <f>'Lynden INF Comp data'!A110</f>
        <v>44210</v>
      </c>
      <c r="U47" s="10">
        <f>IF('Lynden INF Comp data'!B110=0,"",'Lynden INF Comp data'!B110)</f>
        <v>979700</v>
      </c>
      <c r="V47" s="35">
        <f>'Lynden INF Comp data'!C110</f>
        <v>28000</v>
      </c>
      <c r="W47" s="35">
        <f>'Lynden INF Comp data'!D110</f>
        <v>100000</v>
      </c>
      <c r="X47" s="35">
        <f>'Lynden INF Comp data'!E110</f>
        <v>500000</v>
      </c>
      <c r="Y47" s="35" t="str">
        <f>IF('Lynden INF Comp data'!F110=0,"",'Lynden INF Comp data'!F110)</f>
        <v/>
      </c>
      <c r="Z47" s="32"/>
    </row>
    <row r="48" spans="1:26" x14ac:dyDescent="0.25">
      <c r="A48" s="14"/>
      <c r="B48" s="9"/>
      <c r="C48" s="7"/>
      <c r="D48" s="7"/>
      <c r="E48" s="7"/>
      <c r="F48" s="7"/>
      <c r="T48" s="19">
        <f>'Lynden INF Comp data'!A111</f>
        <v>44211</v>
      </c>
      <c r="U48" s="10">
        <f>IF('Lynden INF Comp data'!B111=0,"",'Lynden INF Comp data'!B111)</f>
        <v>285400</v>
      </c>
      <c r="V48" s="35">
        <f>'Lynden INF Comp data'!C111</f>
        <v>28000</v>
      </c>
      <c r="W48" s="35">
        <f>'Lynden INF Comp data'!D111</f>
        <v>100000</v>
      </c>
      <c r="X48" s="35">
        <f>'Lynden INF Comp data'!E111</f>
        <v>500000</v>
      </c>
      <c r="Y48" s="35" t="str">
        <f>IF('Lynden INF Comp data'!F111=0,"",'Lynden INF Comp data'!F111)</f>
        <v/>
      </c>
      <c r="Z48" s="32"/>
    </row>
    <row r="49" spans="1:26" x14ac:dyDescent="0.25">
      <c r="A49" s="14"/>
      <c r="B49" s="9"/>
      <c r="C49" s="7"/>
      <c r="D49" s="7"/>
      <c r="E49" s="7"/>
      <c r="F49" s="7"/>
      <c r="T49" s="19">
        <f>'Lynden INF Comp data'!A112</f>
        <v>44212</v>
      </c>
      <c r="U49" s="10" t="str">
        <f>IF('Lynden INF Comp data'!B112=0,"",'Lynden INF Comp data'!B112)</f>
        <v/>
      </c>
      <c r="V49" s="35">
        <f>'Lynden INF Comp data'!C112</f>
        <v>28000</v>
      </c>
      <c r="W49" s="35">
        <f>'Lynden INF Comp data'!D112</f>
        <v>100000</v>
      </c>
      <c r="X49" s="35">
        <f>'Lynden INF Comp data'!E112</f>
        <v>500000</v>
      </c>
      <c r="Y49" s="35">
        <f>IF('Lynden INF Comp data'!F112=0,"",'Lynden INF Comp data'!F112)</f>
        <v>154</v>
      </c>
      <c r="Z49" s="32"/>
    </row>
    <row r="50" spans="1:26" s="7" customFormat="1" x14ac:dyDescent="0.25">
      <c r="A50" s="14"/>
      <c r="B50" s="9"/>
      <c r="T50" s="19">
        <f>'Lynden INF Comp data'!A113</f>
        <v>44214</v>
      </c>
      <c r="U50" s="10">
        <f>IF('Lynden INF Comp data'!B113=0,"",'Lynden INF Comp data'!B113)</f>
        <v>270300</v>
      </c>
      <c r="V50" s="35">
        <f>'Lynden INF Comp data'!C113</f>
        <v>28000</v>
      </c>
      <c r="W50" s="35">
        <f>'Lynden INF Comp data'!D113</f>
        <v>100000</v>
      </c>
      <c r="X50" s="35">
        <f>'Lynden INF Comp data'!E113</f>
        <v>500000</v>
      </c>
      <c r="Y50" s="35" t="str">
        <f>IF('Lynden INF Comp data'!F113=0,"",'Lynden INF Comp data'!F113)</f>
        <v/>
      </c>
      <c r="Z50" s="32"/>
    </row>
    <row r="51" spans="1:26" s="7" customFormat="1" x14ac:dyDescent="0.25">
      <c r="A51" s="14"/>
      <c r="B51" s="9"/>
      <c r="T51" s="19">
        <f>'Lynden INF Comp data'!A114</f>
        <v>44216</v>
      </c>
      <c r="U51" s="10">
        <f>IF('Lynden INF Comp data'!B114=0,"",'Lynden INF Comp data'!B114)</f>
        <v>1072550</v>
      </c>
      <c r="V51" s="35">
        <f>'Lynden INF Comp data'!C114</f>
        <v>28000</v>
      </c>
      <c r="W51" s="35">
        <f>'Lynden INF Comp data'!D114</f>
        <v>100000</v>
      </c>
      <c r="X51" s="35">
        <f>'Lynden INF Comp data'!E114</f>
        <v>500000</v>
      </c>
      <c r="Y51" s="35" t="str">
        <f>IF('Lynden INF Comp data'!F114=0,"",'Lynden INF Comp data'!F114)</f>
        <v/>
      </c>
      <c r="Z51" s="32"/>
    </row>
    <row r="52" spans="1:26" s="7" customFormat="1" x14ac:dyDescent="0.25">
      <c r="A52" s="14"/>
      <c r="B52" s="9"/>
      <c r="T52" s="19">
        <f>'Lynden INF Comp data'!A115</f>
        <v>44218</v>
      </c>
      <c r="U52" s="10">
        <f>IF('Lynden INF Comp data'!B115=0,"",'Lynden INF Comp data'!B115)</f>
        <v>618650</v>
      </c>
      <c r="V52" s="35">
        <f>'Lynden INF Comp data'!C115</f>
        <v>28000</v>
      </c>
      <c r="W52" s="35">
        <f>'Lynden INF Comp data'!D115</f>
        <v>100000</v>
      </c>
      <c r="X52" s="35">
        <f>'Lynden INF Comp data'!E115</f>
        <v>500000</v>
      </c>
      <c r="Y52" s="35" t="str">
        <f>IF('Lynden INF Comp data'!F115=0,"",'Lynden INF Comp data'!F115)</f>
        <v/>
      </c>
    </row>
    <row r="53" spans="1:26" s="7" customFormat="1" x14ac:dyDescent="0.25">
      <c r="A53" s="14"/>
      <c r="B53" s="9"/>
      <c r="T53" s="19">
        <f>'Lynden INF Comp data'!A116</f>
        <v>44221</v>
      </c>
      <c r="U53" s="10">
        <f>IF('Lynden INF Comp data'!B116=0,"",'Lynden INF Comp data'!B116)</f>
        <v>586200</v>
      </c>
      <c r="V53" s="35">
        <f>'Lynden INF Comp data'!C116</f>
        <v>28000</v>
      </c>
      <c r="W53" s="35">
        <f>'Lynden INF Comp data'!D116</f>
        <v>100000</v>
      </c>
      <c r="X53" s="35">
        <f>'Lynden INF Comp data'!E116</f>
        <v>500000</v>
      </c>
      <c r="Y53" s="35" t="str">
        <f>IF('Lynden INF Comp data'!F116=0,"",'Lynden INF Comp data'!F116)</f>
        <v/>
      </c>
    </row>
    <row r="54" spans="1:26" s="7" customFormat="1" x14ac:dyDescent="0.25">
      <c r="A54" s="14"/>
      <c r="B54" s="9"/>
      <c r="T54" s="19">
        <f>'Lynden INF Comp data'!A117</f>
        <v>44222</v>
      </c>
      <c r="U54" s="10" t="str">
        <f>IF('Lynden INF Comp data'!B117=0,"",'Lynden INF Comp data'!B117)</f>
        <v/>
      </c>
      <c r="V54" s="35">
        <f>'Lynden INF Comp data'!C117</f>
        <v>28000</v>
      </c>
      <c r="W54" s="35">
        <f>'Lynden INF Comp data'!D117</f>
        <v>100000</v>
      </c>
      <c r="X54" s="35">
        <f>'Lynden INF Comp data'!E117</f>
        <v>500000</v>
      </c>
      <c r="Y54" s="35">
        <f>IF('Lynden INF Comp data'!F117=0,"",'Lynden INF Comp data'!F117)</f>
        <v>98</v>
      </c>
    </row>
    <row r="55" spans="1:26" s="7" customFormat="1" x14ac:dyDescent="0.25">
      <c r="A55" s="14"/>
      <c r="B55" s="9"/>
      <c r="T55" s="19">
        <f>'Lynden INF Comp data'!A118</f>
        <v>44223</v>
      </c>
      <c r="U55" s="10">
        <f>IF('Lynden INF Comp data'!B118=0,"",'Lynden INF Comp data'!B118)</f>
        <v>160100</v>
      </c>
      <c r="V55" s="35">
        <f>'Lynden INF Comp data'!C118</f>
        <v>28000</v>
      </c>
      <c r="W55" s="35">
        <f>'Lynden INF Comp data'!D118</f>
        <v>100000</v>
      </c>
      <c r="X55" s="35">
        <f>'Lynden INF Comp data'!E118</f>
        <v>500000</v>
      </c>
      <c r="Y55" s="35" t="str">
        <f>IF('Lynden INF Comp data'!F118=0,"",'Lynden INF Comp data'!F118)</f>
        <v/>
      </c>
    </row>
    <row r="56" spans="1:26" s="7" customFormat="1" x14ac:dyDescent="0.25">
      <c r="A56" s="14"/>
      <c r="B56" s="9"/>
      <c r="T56" s="19">
        <f>'Lynden INF Comp data'!A119</f>
        <v>44224</v>
      </c>
      <c r="U56" s="10">
        <f>IF('Lynden INF Comp data'!B119=0,"",'Lynden INF Comp data'!B119)</f>
        <v>376000</v>
      </c>
      <c r="V56" s="35">
        <f>'Lynden INF Comp data'!C119</f>
        <v>28000</v>
      </c>
      <c r="W56" s="35">
        <f>'Lynden INF Comp data'!D119</f>
        <v>100000</v>
      </c>
      <c r="X56" s="35">
        <f>'Lynden INF Comp data'!E119</f>
        <v>500000</v>
      </c>
      <c r="Y56" s="35" t="str">
        <f>IF('Lynden INF Comp data'!F119=0,"",'Lynden INF Comp data'!F119)</f>
        <v/>
      </c>
    </row>
    <row r="57" spans="1:26" s="7" customFormat="1" x14ac:dyDescent="0.25">
      <c r="A57" s="14"/>
      <c r="B57" s="22"/>
      <c r="T57" s="19">
        <f>'Lynden INF Comp data'!A120</f>
        <v>44225</v>
      </c>
      <c r="U57" s="10">
        <f>IF('Lynden INF Comp data'!B120=0,"",'Lynden INF Comp data'!B120)</f>
        <v>470000</v>
      </c>
      <c r="V57" s="35">
        <f>'Lynden INF Comp data'!C120</f>
        <v>28000</v>
      </c>
      <c r="W57" s="35">
        <f>'Lynden INF Comp data'!D120</f>
        <v>100000</v>
      </c>
      <c r="X57" s="35">
        <f>'Lynden INF Comp data'!E120</f>
        <v>500000</v>
      </c>
      <c r="Y57" s="35" t="str">
        <f>IF('Lynden INF Comp data'!F120=0,"",'Lynden INF Comp data'!F120)</f>
        <v/>
      </c>
    </row>
    <row r="58" spans="1:26" s="7" customFormat="1" x14ac:dyDescent="0.25">
      <c r="A58" s="14"/>
      <c r="B58" s="23"/>
      <c r="T58" s="19">
        <f>'Lynden INF Comp data'!A121</f>
        <v>44228</v>
      </c>
      <c r="U58" s="10">
        <f>IF('Lynden INF Comp data'!B121=0,"",'Lynden INF Comp data'!B121)</f>
        <v>270000</v>
      </c>
      <c r="V58" s="35">
        <f>'Lynden INF Comp data'!C121</f>
        <v>28000</v>
      </c>
      <c r="W58" s="35">
        <f>'Lynden INF Comp data'!D121</f>
        <v>100000</v>
      </c>
      <c r="X58" s="35">
        <f>'Lynden INF Comp data'!E121</f>
        <v>500000</v>
      </c>
      <c r="Y58" s="35" t="str">
        <f>IF('Lynden INF Comp data'!F121=0,"",'Lynden INF Comp data'!F121)</f>
        <v/>
      </c>
    </row>
    <row r="59" spans="1:26" s="7" customFormat="1" x14ac:dyDescent="0.25">
      <c r="T59" s="19">
        <f>'Lynden INF Comp data'!A122</f>
        <v>44229</v>
      </c>
      <c r="U59" s="10" t="str">
        <f>IF('Lynden INF Comp data'!B122=0,"",'Lynden INF Comp data'!B122)</f>
        <v/>
      </c>
      <c r="V59" s="35">
        <f>'Lynden INF Comp data'!C122</f>
        <v>28000</v>
      </c>
      <c r="W59" s="35">
        <f>'Lynden INF Comp data'!D122</f>
        <v>100000</v>
      </c>
      <c r="X59" s="35">
        <f>'Lynden INF Comp data'!E122</f>
        <v>500000</v>
      </c>
      <c r="Y59" s="35">
        <f>IF('Lynden INF Comp data'!F122=0,"",'Lynden INF Comp data'!F122)</f>
        <v>64</v>
      </c>
    </row>
    <row r="60" spans="1:26" s="7" customFormat="1" x14ac:dyDescent="0.25">
      <c r="T60" s="19">
        <f>'Lynden INF Comp data'!A123</f>
        <v>44232</v>
      </c>
      <c r="U60" s="10">
        <f>IF('Lynden INF Comp data'!B123=0,"",'Lynden INF Comp data'!B123)</f>
        <v>182800</v>
      </c>
      <c r="V60" s="35">
        <f>'Lynden INF Comp data'!C123</f>
        <v>28000</v>
      </c>
      <c r="W60" s="35">
        <f>'Lynden INF Comp data'!D123</f>
        <v>100000</v>
      </c>
      <c r="X60" s="35">
        <f>'Lynden INF Comp data'!E123</f>
        <v>500000</v>
      </c>
      <c r="Y60" s="35" t="str">
        <f>IF('Lynden INF Comp data'!F123=0,"",'Lynden INF Comp data'!F123)</f>
        <v/>
      </c>
    </row>
    <row r="61" spans="1:26" s="7" customFormat="1" x14ac:dyDescent="0.25">
      <c r="T61" s="19">
        <f>'Lynden INF Comp data'!A124</f>
        <v>44233</v>
      </c>
      <c r="U61" s="10" t="str">
        <f>IF('Lynden INF Comp data'!B124=0,"",'Lynden INF Comp data'!B124)</f>
        <v/>
      </c>
      <c r="V61" s="35">
        <f>'Lynden INF Comp data'!C124</f>
        <v>28000</v>
      </c>
      <c r="W61" s="35">
        <f>'Lynden INF Comp data'!D124</f>
        <v>100000</v>
      </c>
      <c r="X61" s="35">
        <f>'Lynden INF Comp data'!E124</f>
        <v>500000</v>
      </c>
      <c r="Y61" s="35"/>
    </row>
    <row r="62" spans="1:26" s="7" customFormat="1" x14ac:dyDescent="0.25">
      <c r="T62" s="19">
        <f>'Lynden INF Comp data'!A125</f>
        <v>44235</v>
      </c>
      <c r="U62" s="10">
        <f>IF('Lynden INF Comp data'!B125=0,"",'Lynden INF Comp data'!B125)</f>
        <v>454650</v>
      </c>
      <c r="V62" s="35">
        <f>'Lynden INF Comp data'!C125</f>
        <v>28000</v>
      </c>
      <c r="W62" s="35">
        <f>'Lynden INF Comp data'!D125</f>
        <v>100000</v>
      </c>
      <c r="X62" s="35">
        <f>'Lynden INF Comp data'!E125</f>
        <v>500000</v>
      </c>
      <c r="Y62" s="35" t="str">
        <f>IF('Lynden INF Comp data'!F125=0,"",'Lynden INF Comp data'!F125)</f>
        <v/>
      </c>
    </row>
    <row r="63" spans="1:26" s="7" customFormat="1" x14ac:dyDescent="0.25">
      <c r="T63" s="19">
        <f>'Lynden INF Comp data'!A126</f>
        <v>44236</v>
      </c>
      <c r="U63" s="10">
        <f>IF('Lynden INF Comp data'!B126=0,"",'Lynden INF Comp data'!B126)</f>
        <v>92400</v>
      </c>
      <c r="V63" s="35">
        <f>'Lynden INF Comp data'!C126</f>
        <v>28000</v>
      </c>
      <c r="W63" s="35">
        <f>'Lynden INF Comp data'!D126</f>
        <v>100000</v>
      </c>
      <c r="X63" s="35">
        <f>'Lynden INF Comp data'!E126</f>
        <v>500000</v>
      </c>
      <c r="Y63" s="35">
        <f>IF('Lynden INF Comp data'!F124=0,"",'Lynden INF Comp data'!F124)</f>
        <v>63</v>
      </c>
    </row>
    <row r="64" spans="1:26" s="7" customFormat="1" x14ac:dyDescent="0.25">
      <c r="T64" s="19">
        <f>'Lynden INF Comp data'!A127</f>
        <v>44237</v>
      </c>
      <c r="U64" s="10">
        <f>IF('Lynden INF Comp data'!B127=0,"",'Lynden INF Comp data'!B127)</f>
        <v>132300</v>
      </c>
      <c r="V64" s="35">
        <f>'Lynden INF Comp data'!C127</f>
        <v>28000</v>
      </c>
      <c r="W64" s="35">
        <f>'Lynden INF Comp data'!D127</f>
        <v>100000</v>
      </c>
      <c r="X64" s="35">
        <f>'Lynden INF Comp data'!E127</f>
        <v>500000</v>
      </c>
      <c r="Y64" s="35" t="str">
        <f>IF('Lynden INF Comp data'!F127=0,"",'Lynden INF Comp data'!F127)</f>
        <v/>
      </c>
    </row>
    <row r="65" spans="2:25" s="7" customFormat="1" x14ac:dyDescent="0.25">
      <c r="T65" s="19">
        <f>'Lynden INF Comp data'!A128</f>
        <v>44239</v>
      </c>
      <c r="U65" s="10">
        <f>IF('Lynden INF Comp data'!B128=0,"",'Lynden INF Comp data'!B128)</f>
        <v>304000</v>
      </c>
      <c r="V65" s="35">
        <f>'Lynden INF Comp data'!C128</f>
        <v>28000</v>
      </c>
      <c r="W65" s="35">
        <f>'Lynden INF Comp data'!D128</f>
        <v>100000</v>
      </c>
      <c r="X65" s="35">
        <f>'Lynden INF Comp data'!E128</f>
        <v>500000</v>
      </c>
      <c r="Y65" s="35" t="str">
        <f>IF('Lynden INF Comp data'!F128=0,"",'Lynden INF Comp data'!F128)</f>
        <v/>
      </c>
    </row>
    <row r="66" spans="2:25" s="7" customFormat="1" x14ac:dyDescent="0.25">
      <c r="T66" s="19">
        <f>'Lynden INF Comp data'!A129</f>
        <v>44242</v>
      </c>
      <c r="U66" s="10">
        <f>IF('Lynden INF Comp data'!B129=0,"",'Lynden INF Comp data'!B129)</f>
        <v>128700</v>
      </c>
      <c r="V66" s="35">
        <f>'Lynden INF Comp data'!C129</f>
        <v>28000</v>
      </c>
      <c r="W66" s="35">
        <f>'Lynden INF Comp data'!D129</f>
        <v>100000</v>
      </c>
      <c r="X66" s="35">
        <f>'Lynden INF Comp data'!E129</f>
        <v>500000</v>
      </c>
      <c r="Y66" s="35" t="str">
        <f>IF('Lynden INF Comp data'!F129=0,"",'Lynden INF Comp data'!F129)</f>
        <v/>
      </c>
    </row>
    <row r="67" spans="2:25" s="7" customFormat="1" x14ac:dyDescent="0.25">
      <c r="T67" s="19">
        <f>'Lynden INF Comp data'!A130</f>
        <v>44243</v>
      </c>
      <c r="U67" s="10" t="str">
        <f>IF('Lynden INF Comp data'!B130=0,"",'Lynden INF Comp data'!B130)</f>
        <v/>
      </c>
      <c r="V67" s="35">
        <f>'Lynden INF Comp data'!C130</f>
        <v>28000</v>
      </c>
      <c r="W67" s="35">
        <f>'Lynden INF Comp data'!D130</f>
        <v>100000</v>
      </c>
      <c r="X67" s="35">
        <f>'Lynden INF Comp data'!E130</f>
        <v>500000</v>
      </c>
      <c r="Y67" s="35">
        <f>'Lynden INF Comp data'!$K$130</f>
        <v>39</v>
      </c>
    </row>
    <row r="68" spans="2:25" s="7" customFormat="1" x14ac:dyDescent="0.25">
      <c r="T68" s="19">
        <f>'Lynden INF Comp data'!A131</f>
        <v>44244</v>
      </c>
      <c r="U68" s="10">
        <f>IF('Lynden INF Comp data'!B131=0,"",'Lynden INF Comp data'!B131)</f>
        <v>93200</v>
      </c>
      <c r="V68" s="35">
        <f>'Lynden INF Comp data'!C131</f>
        <v>28000</v>
      </c>
      <c r="W68" s="35">
        <f>'Lynden INF Comp data'!D131</f>
        <v>100000</v>
      </c>
      <c r="X68" s="35">
        <f>'Lynden INF Comp data'!E131</f>
        <v>500000</v>
      </c>
      <c r="Y68" s="35" t="str">
        <f>IF('Lynden INF Comp data'!F131=0,"",'Lynden INF Comp data'!F131)</f>
        <v/>
      </c>
    </row>
    <row r="69" spans="2:25" s="7" customFormat="1" x14ac:dyDescent="0.25">
      <c r="T69" s="19">
        <f>'Lynden INF Comp data'!A132</f>
        <v>44246</v>
      </c>
      <c r="U69" s="10">
        <f>IF('Lynden INF Comp data'!B132=0,"",'Lynden INF Comp data'!B132)</f>
        <v>41200</v>
      </c>
      <c r="V69" s="35">
        <f>'Lynden INF Comp data'!C132</f>
        <v>28000</v>
      </c>
      <c r="W69" s="35">
        <f>'Lynden INF Comp data'!D132</f>
        <v>100000</v>
      </c>
      <c r="X69" s="35">
        <f>'Lynden INF Comp data'!E132</f>
        <v>500000</v>
      </c>
      <c r="Y69" s="35" t="str">
        <f>IF('Lynden INF Comp data'!F132=0,"",'Lynden INF Comp data'!F132)</f>
        <v/>
      </c>
    </row>
    <row r="70" spans="2:25" s="7" customFormat="1" x14ac:dyDescent="0.25">
      <c r="T70" s="19">
        <f>'Lynden INF Comp data'!A133</f>
        <v>44249</v>
      </c>
      <c r="U70" s="10" t="str">
        <f>IF('Lynden INF Comp data'!B133=0,"",'Lynden INF Comp data'!B133)</f>
        <v/>
      </c>
      <c r="V70" s="35">
        <f>'Lynden INF Comp data'!C133</f>
        <v>28000</v>
      </c>
      <c r="W70" s="35">
        <f>'Lynden INF Comp data'!D133</f>
        <v>100000</v>
      </c>
      <c r="X70" s="35">
        <f>'Lynden INF Comp data'!E133</f>
        <v>500000</v>
      </c>
      <c r="Y70" s="35">
        <f>IF('Lynden INF Comp data'!F133=0,"",'Lynden INF Comp data'!F133)</f>
        <v>38</v>
      </c>
    </row>
    <row r="71" spans="2:25" s="7" customFormat="1" x14ac:dyDescent="0.25">
      <c r="T71" s="19">
        <f>'Lynden INF Comp data'!A134</f>
        <v>44251</v>
      </c>
      <c r="U71" s="10">
        <f>IF('Lynden INF Comp data'!B134=0,"",'Lynden INF Comp data'!B134)</f>
        <v>75350</v>
      </c>
      <c r="V71" s="35">
        <f>'Lynden INF Comp data'!C134</f>
        <v>28000</v>
      </c>
      <c r="W71" s="35">
        <f>'Lynden INF Comp data'!D134</f>
        <v>100000</v>
      </c>
      <c r="X71" s="35">
        <f>'Lynden INF Comp data'!E134</f>
        <v>500000</v>
      </c>
      <c r="Y71" s="35" t="str">
        <f>IF('Lynden INF Comp data'!F134=0,"",'Lynden INF Comp data'!F134)</f>
        <v/>
      </c>
    </row>
    <row r="72" spans="2:25" s="7" customFormat="1" x14ac:dyDescent="0.25">
      <c r="T72" s="19">
        <f>'Lynden INF Comp data'!A135</f>
        <v>44253</v>
      </c>
      <c r="U72" s="10">
        <f>IF('Lynden INF Comp data'!B135=0,"",'Lynden INF Comp data'!B135)</f>
        <v>75900</v>
      </c>
      <c r="V72" s="35">
        <f>'Lynden INF Comp data'!C135</f>
        <v>28000</v>
      </c>
      <c r="W72" s="35">
        <f>'Lynden INF Comp data'!D135</f>
        <v>100000</v>
      </c>
      <c r="X72" s="35">
        <f>'Lynden INF Comp data'!E135</f>
        <v>500000</v>
      </c>
      <c r="Y72" s="35" t="str">
        <f>IF('Lynden INF Comp data'!F135=0,"",'Lynden INF Comp data'!F135)</f>
        <v/>
      </c>
    </row>
    <row r="73" spans="2:25" s="7" customFormat="1" x14ac:dyDescent="0.25">
      <c r="T73" s="19">
        <f>'Lynden INF Comp data'!A136</f>
        <v>44256</v>
      </c>
      <c r="U73" s="10">
        <f>IF('Lynden INF Comp data'!B136=0,"",'Lynden INF Comp data'!B136)</f>
        <v>170350</v>
      </c>
      <c r="V73" s="35">
        <f>'Lynden INF Comp data'!C136</f>
        <v>28000</v>
      </c>
      <c r="W73" s="35">
        <f>'Lynden INF Comp data'!D136</f>
        <v>100000</v>
      </c>
      <c r="X73" s="35">
        <f>'Lynden INF Comp data'!E136</f>
        <v>500000</v>
      </c>
      <c r="Y73" s="35" t="str">
        <f>IF('Lynden INF Comp data'!F136=0,"",'Lynden INF Comp data'!F136)</f>
        <v/>
      </c>
    </row>
    <row r="74" spans="2:25" s="7" customFormat="1" x14ac:dyDescent="0.25">
      <c r="T74" s="19">
        <f>'Lynden INF Comp data'!A137</f>
        <v>44257</v>
      </c>
      <c r="U74" s="10" t="str">
        <f>IF('Lynden INF Comp data'!B137=0,"",'Lynden INF Comp data'!B137)</f>
        <v/>
      </c>
      <c r="V74" s="35">
        <f>'Lynden INF Comp data'!C137</f>
        <v>28000</v>
      </c>
      <c r="W74" s="35">
        <f>'Lynden INF Comp data'!D137</f>
        <v>100000</v>
      </c>
      <c r="X74" s="35">
        <f>'Lynden INF Comp data'!E137</f>
        <v>500000</v>
      </c>
      <c r="Y74" s="35">
        <f>IF('Lynden INF Comp data'!F137=0,"",'Lynden INF Comp data'!F137)</f>
        <v>48</v>
      </c>
    </row>
    <row r="75" spans="2:25" s="7" customFormat="1" x14ac:dyDescent="0.25">
      <c r="T75" s="19">
        <f>'Lynden INF Comp data'!A138</f>
        <v>44258</v>
      </c>
      <c r="U75" s="10">
        <f>IF('Lynden INF Comp data'!B138=0,"",'Lynden INF Comp data'!B138)</f>
        <v>78750</v>
      </c>
      <c r="V75" s="35">
        <f>'Lynden INF Comp data'!C138</f>
        <v>28000</v>
      </c>
      <c r="W75" s="35">
        <f>'Lynden INF Comp data'!D138</f>
        <v>100000</v>
      </c>
      <c r="X75" s="35">
        <f>'Lynden INF Comp data'!E138</f>
        <v>500000</v>
      </c>
      <c r="Y75" s="35" t="str">
        <f>IF('Lynden INF Comp data'!F138=0,"",'Lynden INF Comp data'!F138)</f>
        <v/>
      </c>
    </row>
    <row r="76" spans="2:25" s="7" customFormat="1" x14ac:dyDescent="0.25">
      <c r="T76" s="19">
        <f>'Lynden INF Comp data'!A139</f>
        <v>44260</v>
      </c>
      <c r="U76" s="10">
        <f>IF('Lynden INF Comp data'!B139=0,"",'Lynden INF Comp data'!B139)</f>
        <v>32000</v>
      </c>
      <c r="V76" s="35">
        <f>'Lynden INF Comp data'!C139</f>
        <v>28000</v>
      </c>
      <c r="W76" s="35">
        <f>'Lynden INF Comp data'!D139</f>
        <v>100000</v>
      </c>
      <c r="X76" s="35">
        <f>'Lynden INF Comp data'!E139</f>
        <v>500000</v>
      </c>
      <c r="Y76" s="35" t="str">
        <f>IF('Lynden INF Comp data'!F139=0,"",'Lynden INF Comp data'!F139)</f>
        <v/>
      </c>
    </row>
    <row r="77" spans="2:25" s="7" customFormat="1" x14ac:dyDescent="0.25">
      <c r="T77" s="19">
        <f>'Lynden INF Comp data'!A140</f>
        <v>44263</v>
      </c>
      <c r="U77" s="10">
        <f>IF('Lynden INF Comp data'!B140=0,"",'Lynden INF Comp data'!B140)</f>
        <v>82050</v>
      </c>
      <c r="V77" s="35">
        <f>'Lynden INF Comp data'!C140</f>
        <v>28000</v>
      </c>
      <c r="W77" s="35">
        <f>'Lynden INF Comp data'!D140</f>
        <v>100000</v>
      </c>
      <c r="X77" s="35">
        <f>'Lynden INF Comp data'!E140</f>
        <v>500000</v>
      </c>
      <c r="Y77" s="35" t="str">
        <f>IF('Lynden INF Comp data'!F140=0,"",'Lynden INF Comp data'!F140)</f>
        <v/>
      </c>
    </row>
    <row r="78" spans="2:25" s="7" customFormat="1" x14ac:dyDescent="0.25">
      <c r="T78" s="19">
        <f>'Lynden INF Comp data'!A141</f>
        <v>44264</v>
      </c>
      <c r="U78" s="10" t="str">
        <f>IF('Lynden INF Comp data'!B141=0,"",'Lynden INF Comp data'!B141)</f>
        <v/>
      </c>
      <c r="V78" s="35">
        <f>'Lynden INF Comp data'!C141</f>
        <v>28000</v>
      </c>
      <c r="W78" s="35">
        <f>'Lynden INF Comp data'!D141</f>
        <v>100000</v>
      </c>
      <c r="X78" s="35">
        <f>'Lynden INF Comp data'!E141</f>
        <v>500000</v>
      </c>
      <c r="Y78" s="35">
        <f>IF('Lynden INF Comp data'!F141=0,"",'Lynden INF Comp data'!F141)</f>
        <v>38</v>
      </c>
    </row>
    <row r="79" spans="2:25" s="7" customFormat="1" x14ac:dyDescent="0.25">
      <c r="T79" s="19">
        <f>'Lynden INF Comp data'!A142</f>
        <v>44265</v>
      </c>
      <c r="U79" s="10">
        <f>IF('Lynden INF Comp data'!B142=0,"",'Lynden INF Comp data'!B142)</f>
        <v>65050</v>
      </c>
      <c r="V79" s="35">
        <f>'Lynden INF Comp data'!C142</f>
        <v>28000</v>
      </c>
      <c r="W79" s="35">
        <f>'Lynden INF Comp data'!D142</f>
        <v>100000</v>
      </c>
      <c r="X79" s="35">
        <f>'Lynden INF Comp data'!E142</f>
        <v>500000</v>
      </c>
      <c r="Y79" s="35" t="str">
        <f>IF('Lynden INF Comp data'!F142=0,"",'Lynden INF Comp data'!F142)</f>
        <v/>
      </c>
    </row>
    <row r="80" spans="2:25" s="7" customFormat="1" x14ac:dyDescent="0.25">
      <c r="B80" s="29"/>
      <c r="T80" s="19">
        <f>'Lynden INF Comp data'!A143</f>
        <v>44267</v>
      </c>
      <c r="U80" s="10">
        <f>IF('Lynden INF Comp data'!B143=0,"",'Lynden INF Comp data'!B143)</f>
        <v>80600</v>
      </c>
      <c r="V80" s="35">
        <f>'Lynden INF Comp data'!C143</f>
        <v>28000</v>
      </c>
      <c r="W80" s="35">
        <f>'Lynden INF Comp data'!D143</f>
        <v>100000</v>
      </c>
      <c r="X80" s="35">
        <f>'Lynden INF Comp data'!E143</f>
        <v>500000</v>
      </c>
      <c r="Y80" s="35" t="str">
        <f>IF('Lynden INF Comp data'!F143=0,"",'Lynden INF Comp data'!F143)</f>
        <v/>
      </c>
    </row>
    <row r="81" spans="1:25" s="7" customFormat="1" x14ac:dyDescent="0.25">
      <c r="T81" s="19">
        <f>'Lynden INF Comp data'!A144</f>
        <v>44270</v>
      </c>
      <c r="U81" s="10">
        <f>IF('Lynden INF Comp data'!B144=0,"",'Lynden INF Comp data'!B144)</f>
        <v>130150</v>
      </c>
      <c r="V81" s="35">
        <f>'Lynden INF Comp data'!C144</f>
        <v>28000</v>
      </c>
      <c r="W81" s="35">
        <f>'Lynden INF Comp data'!D144</f>
        <v>100000</v>
      </c>
      <c r="X81" s="35">
        <f>'Lynden INF Comp data'!E144</f>
        <v>500000</v>
      </c>
      <c r="Y81" s="35" t="str">
        <f>IF('Lynden INF Comp data'!F144=0,"",'Lynden INF Comp data'!F144)</f>
        <v/>
      </c>
    </row>
    <row r="82" spans="1:25" s="7" customFormat="1" x14ac:dyDescent="0.25">
      <c r="T82" s="19">
        <f>'Lynden INF Comp data'!A145</f>
        <v>44271</v>
      </c>
      <c r="U82" s="10" t="str">
        <f>IF('Lynden INF Comp data'!B145=0,"",'Lynden INF Comp data'!B145)</f>
        <v/>
      </c>
      <c r="V82" s="35">
        <f>'Lynden INF Comp data'!C145</f>
        <v>28000</v>
      </c>
      <c r="W82" s="35">
        <f>'Lynden INF Comp data'!D145</f>
        <v>100000</v>
      </c>
      <c r="X82" s="35">
        <f>'Lynden INF Comp data'!E145</f>
        <v>500000</v>
      </c>
      <c r="Y82" s="35">
        <f>IF('Lynden INF Comp data'!F145=0,"",'Lynden INF Comp data'!F145)</f>
        <v>31</v>
      </c>
    </row>
    <row r="83" spans="1:25" s="7" customFormat="1" x14ac:dyDescent="0.25">
      <c r="T83" s="19">
        <f>'Lynden INF Comp data'!A146</f>
        <v>44272</v>
      </c>
      <c r="U83" s="10">
        <f>IF('Lynden INF Comp data'!B146=0,"",'Lynden INF Comp data'!B146)</f>
        <v>43600</v>
      </c>
      <c r="V83" s="35">
        <f>'Lynden INF Comp data'!C146</f>
        <v>28000</v>
      </c>
      <c r="W83" s="35">
        <f>'Lynden INF Comp data'!D146</f>
        <v>100000</v>
      </c>
      <c r="X83" s="35">
        <f>'Lynden INF Comp data'!E146</f>
        <v>500000</v>
      </c>
      <c r="Y83" s="35" t="str">
        <f>IF('Lynden INF Comp data'!F146=0,"",'Lynden INF Comp data'!F146)</f>
        <v/>
      </c>
    </row>
    <row r="84" spans="1:25" s="7" customFormat="1" x14ac:dyDescent="0.25">
      <c r="T84" s="19">
        <f>'Lynden INF Comp data'!A147</f>
        <v>44274</v>
      </c>
      <c r="U84" s="10">
        <f>IF('Lynden INF Comp data'!B147=0,"",'Lynden INF Comp data'!B147)</f>
        <v>80900</v>
      </c>
      <c r="V84" s="35">
        <f>'Lynden INF Comp data'!C147</f>
        <v>28000</v>
      </c>
      <c r="W84" s="35">
        <f>'Lynden INF Comp data'!D147</f>
        <v>100000</v>
      </c>
      <c r="X84" s="35">
        <f>'Lynden INF Comp data'!E147</f>
        <v>500000</v>
      </c>
      <c r="Y84" s="35" t="str">
        <f>IF('Lynden INF Comp data'!F147=0,"",'Lynden INF Comp data'!F147)</f>
        <v/>
      </c>
    </row>
    <row r="85" spans="1:25" s="7" customFormat="1" x14ac:dyDescent="0.25">
      <c r="T85" s="19">
        <f>'Lynden INF Comp data'!A148</f>
        <v>44277</v>
      </c>
      <c r="U85" s="10">
        <f>IF('Lynden INF Comp data'!B148=0,"",'Lynden INF Comp data'!B148)</f>
        <v>72650</v>
      </c>
      <c r="V85" s="35">
        <f>'Lynden INF Comp data'!C148</f>
        <v>28000</v>
      </c>
      <c r="W85" s="35">
        <f>'Lynden INF Comp data'!D148</f>
        <v>100000</v>
      </c>
      <c r="X85" s="35">
        <f>'Lynden INF Comp data'!E148</f>
        <v>500000</v>
      </c>
      <c r="Y85" s="35" t="str">
        <f>IF('Lynden INF Comp data'!F148=0,"",'Lynden INF Comp data'!F148)</f>
        <v/>
      </c>
    </row>
    <row r="86" spans="1:25" s="7" customFormat="1" x14ac:dyDescent="0.25">
      <c r="A86" s="24"/>
      <c r="B86" s="9"/>
      <c r="T86" s="19">
        <f>'Lynden INF Comp data'!A149</f>
        <v>44278</v>
      </c>
      <c r="U86" s="10" t="str">
        <f>IF('Lynden INF Comp data'!B149=0,"",'Lynden INF Comp data'!B149)</f>
        <v/>
      </c>
      <c r="V86" s="35">
        <f>'Lynden INF Comp data'!C149</f>
        <v>28000</v>
      </c>
      <c r="W86" s="35">
        <f>'Lynden INF Comp data'!D149</f>
        <v>100000</v>
      </c>
      <c r="X86" s="35">
        <f>'Lynden INF Comp data'!E149</f>
        <v>500000</v>
      </c>
      <c r="Y86" s="35">
        <f>IF('Lynden INF Comp data'!F149=0,"",'Lynden INF Comp data'!F149)</f>
        <v>30</v>
      </c>
    </row>
    <row r="87" spans="1:25" s="7" customFormat="1" x14ac:dyDescent="0.25">
      <c r="A87" s="24"/>
      <c r="B87" s="9"/>
      <c r="T87" s="19">
        <f>'Lynden INF Comp data'!A150</f>
        <v>44279</v>
      </c>
      <c r="U87" s="10">
        <f>IF('Lynden INF Comp data'!B150=0,"",'Lynden INF Comp data'!B150)</f>
        <v>52000</v>
      </c>
      <c r="V87" s="35">
        <f>'Lynden INF Comp data'!C150</f>
        <v>28000</v>
      </c>
      <c r="W87" s="35">
        <f>'Lynden INF Comp data'!D150</f>
        <v>100000</v>
      </c>
      <c r="X87" s="35">
        <f>'Lynden INF Comp data'!E150</f>
        <v>500000</v>
      </c>
      <c r="Y87" s="35" t="str">
        <f>IF('Lynden INF Comp data'!F150=0,"",'Lynden INF Comp data'!F150)</f>
        <v/>
      </c>
    </row>
    <row r="88" spans="1:25" s="7" customFormat="1" x14ac:dyDescent="0.25">
      <c r="A88" s="24"/>
      <c r="B88" s="9"/>
      <c r="T88" s="19">
        <f>'Lynden INF Comp data'!A151</f>
        <v>44280</v>
      </c>
      <c r="U88" s="10" t="str">
        <f>IF('Lynden INF Comp data'!B151=0,"",'Lynden INF Comp data'!B151)</f>
        <v/>
      </c>
      <c r="V88" s="35">
        <f>'Lynden INF Comp data'!C151</f>
        <v>28000</v>
      </c>
      <c r="W88" s="35">
        <f>'Lynden INF Comp data'!D151</f>
        <v>100000</v>
      </c>
      <c r="X88" s="35">
        <f>'Lynden INF Comp data'!E151</f>
        <v>500000</v>
      </c>
      <c r="Y88" s="35" t="str">
        <f>IF('Lynden INF Comp data'!F151=0,"",'Lynden INF Comp data'!F151)</f>
        <v/>
      </c>
    </row>
    <row r="89" spans="1:25" s="7" customFormat="1" x14ac:dyDescent="0.25">
      <c r="A89" s="6"/>
      <c r="B89" s="15"/>
      <c r="T89" s="19">
        <f>'Lynden INF Comp data'!A152</f>
        <v>44281</v>
      </c>
      <c r="U89" s="10">
        <f>IF('Lynden INF Comp data'!B152=0,"",'Lynden INF Comp data'!B152)</f>
        <v>205850</v>
      </c>
      <c r="V89" s="35">
        <f>'Lynden INF Comp data'!C152</f>
        <v>28000</v>
      </c>
      <c r="W89" s="35">
        <f>'Lynden INF Comp data'!D152</f>
        <v>100000</v>
      </c>
      <c r="X89" s="35">
        <f>'Lynden INF Comp data'!E152</f>
        <v>500000</v>
      </c>
      <c r="Y89" s="35" t="str">
        <f>IF('Lynden INF Comp data'!F152=0,"",'Lynden INF Comp data'!F152)</f>
        <v/>
      </c>
    </row>
    <row r="90" spans="1:25" s="7" customFormat="1" x14ac:dyDescent="0.25">
      <c r="A90" s="6"/>
      <c r="B90" s="15"/>
      <c r="T90" s="19">
        <f>'Lynden INF Comp data'!A153</f>
        <v>44282</v>
      </c>
      <c r="U90" s="10" t="str">
        <f>IF('Lynden INF Comp data'!B153=0,"",'Lynden INF Comp data'!B153)</f>
        <v/>
      </c>
      <c r="V90" s="35">
        <f>'Lynden INF Comp data'!C153</f>
        <v>28000</v>
      </c>
      <c r="W90" s="35">
        <f>'Lynden INF Comp data'!D153</f>
        <v>100000</v>
      </c>
      <c r="X90" s="35">
        <f>'Lynden INF Comp data'!E153</f>
        <v>500000</v>
      </c>
      <c r="Y90" s="35" t="str">
        <f>IF('Lynden INF Comp data'!F153=0,"",'Lynden INF Comp data'!F153)</f>
        <v/>
      </c>
    </row>
    <row r="91" spans="1:25" s="7" customFormat="1" x14ac:dyDescent="0.25">
      <c r="A91" s="6"/>
      <c r="B91" s="15"/>
      <c r="T91" s="19">
        <f>'Lynden INF Comp data'!A154</f>
        <v>44284</v>
      </c>
      <c r="U91" s="10">
        <f>IF('Lynden INF Comp data'!B154=0,"",'Lynden INF Comp data'!B154)</f>
        <v>34000</v>
      </c>
      <c r="V91" s="35">
        <f>'Lynden INF Comp data'!C154</f>
        <v>28000</v>
      </c>
      <c r="W91" s="35">
        <f>'Lynden INF Comp data'!D154</f>
        <v>100000</v>
      </c>
      <c r="X91" s="35">
        <f>'Lynden INF Comp data'!E154</f>
        <v>500000</v>
      </c>
      <c r="Y91" s="35" t="str">
        <f>IF('Lynden INF Comp data'!F154=0,"",'Lynden INF Comp data'!F154)</f>
        <v/>
      </c>
    </row>
    <row r="92" spans="1:25" s="7" customFormat="1" x14ac:dyDescent="0.25">
      <c r="A92" s="6"/>
      <c r="B92" s="15"/>
      <c r="T92" s="19">
        <f>'Lynden INF Comp data'!A155</f>
        <v>44285</v>
      </c>
      <c r="U92" s="10" t="str">
        <f>IF('Lynden INF Comp data'!B155=0,"",'Lynden INF Comp data'!B155)</f>
        <v/>
      </c>
      <c r="V92" s="35">
        <f>'Lynden INF Comp data'!C155</f>
        <v>28000</v>
      </c>
      <c r="W92" s="35">
        <f>'Lynden INF Comp data'!D155</f>
        <v>100000</v>
      </c>
      <c r="X92" s="35">
        <f>'Lynden INF Comp data'!E155</f>
        <v>500000</v>
      </c>
      <c r="Y92" s="35">
        <f>IF('Lynden INF Comp data'!F155=0,"",'Lynden INF Comp data'!F155)</f>
        <v>27</v>
      </c>
    </row>
    <row r="93" spans="1:25" s="7" customFormat="1" x14ac:dyDescent="0.25">
      <c r="A93" s="6"/>
      <c r="B93" s="15"/>
      <c r="T93" s="19">
        <f>'Lynden INF Comp data'!A156</f>
        <v>44286</v>
      </c>
      <c r="U93" s="10">
        <f>IF('Lynden INF Comp data'!B156=0,"",'Lynden INF Comp data'!B156)</f>
        <v>6733</v>
      </c>
      <c r="V93" s="35">
        <f>'Lynden INF Comp data'!C156</f>
        <v>28000</v>
      </c>
      <c r="W93" s="35">
        <f>'Lynden INF Comp data'!D156</f>
        <v>100000</v>
      </c>
      <c r="X93" s="35">
        <f>'Lynden INF Comp data'!E156</f>
        <v>500000</v>
      </c>
      <c r="Y93" s="35" t="str">
        <f>IF('Lynden INF Comp data'!F156=0,"",'Lynden INF Comp data'!F156)</f>
        <v/>
      </c>
    </row>
    <row r="94" spans="1:25" s="7" customFormat="1" x14ac:dyDescent="0.25">
      <c r="A94" s="6"/>
      <c r="B94" s="15"/>
      <c r="T94" s="19">
        <f>'Lynden INF Comp data'!A157</f>
        <v>44288</v>
      </c>
      <c r="U94" s="10">
        <f>IF('Lynden INF Comp data'!B157=0,"",'Lynden INF Comp data'!B157)</f>
        <v>6667</v>
      </c>
      <c r="V94" s="35">
        <f>'Lynden INF Comp data'!C157</f>
        <v>28000</v>
      </c>
      <c r="W94" s="35">
        <f>'Lynden INF Comp data'!D157</f>
        <v>100000</v>
      </c>
      <c r="X94" s="35">
        <f>'Lynden INF Comp data'!E157</f>
        <v>500000</v>
      </c>
      <c r="Y94" s="35" t="str">
        <f>IF('Lynden INF Comp data'!F157=0,"",'Lynden INF Comp data'!F157)</f>
        <v/>
      </c>
    </row>
    <row r="95" spans="1:25" s="7" customFormat="1" x14ac:dyDescent="0.25">
      <c r="A95" s="6"/>
      <c r="B95" s="15"/>
      <c r="T95" s="19">
        <f>'Lynden INF Comp data'!A158</f>
        <v>44291</v>
      </c>
      <c r="U95" s="10">
        <f>IF('Lynden INF Comp data'!B158=0,"",'Lynden INF Comp data'!B158)</f>
        <v>6133</v>
      </c>
      <c r="V95" s="35">
        <f>'Lynden INF Comp data'!C158</f>
        <v>28000</v>
      </c>
      <c r="W95" s="35">
        <f>'Lynden INF Comp data'!D158</f>
        <v>100000</v>
      </c>
      <c r="X95" s="35">
        <f>'Lynden INF Comp data'!E158</f>
        <v>500000</v>
      </c>
      <c r="Y95" s="35" t="str">
        <f>IF('Lynden INF Comp data'!F158=0,"",'Lynden INF Comp data'!F158)</f>
        <v/>
      </c>
    </row>
    <row r="96" spans="1:25" s="7" customFormat="1" x14ac:dyDescent="0.25">
      <c r="A96" s="6"/>
      <c r="B96" s="15"/>
      <c r="T96" s="19">
        <f>'Lynden INF Comp data'!A159</f>
        <v>44292</v>
      </c>
      <c r="U96" s="10" t="str">
        <f>IF('Lynden INF Comp data'!B159=0,"",'Lynden INF Comp data'!B159)</f>
        <v/>
      </c>
      <c r="V96" s="35">
        <f>'Lynden INF Comp data'!C159</f>
        <v>28000</v>
      </c>
      <c r="W96" s="35">
        <f>'Lynden INF Comp data'!D159</f>
        <v>100000</v>
      </c>
      <c r="X96" s="35">
        <f>'Lynden INF Comp data'!E159</f>
        <v>500000</v>
      </c>
      <c r="Y96" s="35">
        <f>IF('Lynden INF Comp data'!F159=0,"",'Lynden INF Comp data'!F159)</f>
        <v>19</v>
      </c>
    </row>
    <row r="97" spans="1:25" s="7" customFormat="1" x14ac:dyDescent="0.25">
      <c r="A97" s="6"/>
      <c r="B97" s="15"/>
      <c r="T97" s="19">
        <f>'Lynden INF Comp data'!A160</f>
        <v>44293</v>
      </c>
      <c r="U97" s="10">
        <f>IF('Lynden INF Comp data'!B160=0,"",'Lynden INF Comp data'!B160)</f>
        <v>11533</v>
      </c>
      <c r="V97" s="35">
        <f>'Lynden INF Comp data'!C160</f>
        <v>28000</v>
      </c>
      <c r="W97" s="35">
        <f>'Lynden INF Comp data'!D160</f>
        <v>100000</v>
      </c>
      <c r="X97" s="35">
        <f>'Lynden INF Comp data'!E160</f>
        <v>500000</v>
      </c>
      <c r="Y97" s="35" t="str">
        <f>IF('Lynden INF Comp data'!F160=0,"",'Lynden INF Comp data'!F160)</f>
        <v/>
      </c>
    </row>
    <row r="98" spans="1:25" s="7" customFormat="1" x14ac:dyDescent="0.25">
      <c r="A98" s="6"/>
      <c r="B98" s="15"/>
      <c r="T98" s="19">
        <f>'Lynden INF Comp data'!A161</f>
        <v>44295</v>
      </c>
      <c r="U98" s="10">
        <f>IF('Lynden INF Comp data'!B161=0,"",'Lynden INF Comp data'!B161)</f>
        <v>45400</v>
      </c>
      <c r="V98" s="35">
        <f>'Lynden INF Comp data'!C161</f>
        <v>28000</v>
      </c>
      <c r="W98" s="35">
        <f>'Lynden INF Comp data'!D161</f>
        <v>100000</v>
      </c>
      <c r="X98" s="35">
        <f>'Lynden INF Comp data'!E161</f>
        <v>500000</v>
      </c>
      <c r="Y98" s="35" t="str">
        <f>IF('Lynden INF Comp data'!F161=0,"",'Lynden INF Comp data'!F161)</f>
        <v/>
      </c>
    </row>
    <row r="99" spans="1:25" s="7" customFormat="1" x14ac:dyDescent="0.25">
      <c r="A99" s="6"/>
      <c r="B99" s="15"/>
      <c r="T99" s="19">
        <f>'Lynden INF Comp data'!A162</f>
        <v>44298</v>
      </c>
      <c r="U99" s="10">
        <f>IF('Lynden INF Comp data'!B162=0,"",'Lynden INF Comp data'!B162)</f>
        <v>5133</v>
      </c>
      <c r="V99" s="35">
        <f>'Lynden INF Comp data'!C162</f>
        <v>28000</v>
      </c>
      <c r="W99" s="35">
        <f>'Lynden INF Comp data'!D162</f>
        <v>100000</v>
      </c>
      <c r="X99" s="35">
        <f>'Lynden INF Comp data'!E162</f>
        <v>500000</v>
      </c>
      <c r="Y99" s="35" t="str">
        <f>IF('Lynden INF Comp data'!F162=0,"",'Lynden INF Comp data'!F162)</f>
        <v/>
      </c>
    </row>
    <row r="100" spans="1:25" s="7" customFormat="1" x14ac:dyDescent="0.25">
      <c r="A100" s="6"/>
      <c r="B100" s="15"/>
      <c r="T100" s="19">
        <f>'Lynden INF Comp data'!A163</f>
        <v>44299</v>
      </c>
      <c r="U100" s="10" t="str">
        <f>IF('Lynden INF Comp data'!B163=0,"",'Lynden INF Comp data'!B163)</f>
        <v/>
      </c>
      <c r="V100" s="35">
        <f>'Lynden INF Comp data'!C163</f>
        <v>28000</v>
      </c>
      <c r="W100" s="35">
        <f>'Lynden INF Comp data'!D163</f>
        <v>100000</v>
      </c>
      <c r="X100" s="35">
        <f>'Lynden INF Comp data'!E163</f>
        <v>500000</v>
      </c>
      <c r="Y100" s="35">
        <f>IF('Lynden INF Comp data'!F163=0,"",'Lynden INF Comp data'!F163)</f>
        <v>9</v>
      </c>
    </row>
    <row r="101" spans="1:25" s="7" customFormat="1" x14ac:dyDescent="0.25">
      <c r="A101" s="6"/>
      <c r="B101" s="15"/>
      <c r="T101" s="19">
        <f>'Lynden INF Comp data'!A164</f>
        <v>44300</v>
      </c>
      <c r="U101" s="10">
        <f>IF('Lynden INF Comp data'!B164=0,"",'Lynden INF Comp data'!B164)</f>
        <v>11933</v>
      </c>
      <c r="V101" s="35">
        <f>'Lynden INF Comp data'!C164</f>
        <v>28000</v>
      </c>
      <c r="W101" s="35">
        <f>'Lynden INF Comp data'!D164</f>
        <v>100000</v>
      </c>
      <c r="X101" s="35">
        <f>'Lynden INF Comp data'!E164</f>
        <v>500000</v>
      </c>
      <c r="Y101" s="35" t="str">
        <f>IF('Lynden INF Comp data'!F164=0,"",'Lynden INF Comp data'!F164)</f>
        <v/>
      </c>
    </row>
    <row r="102" spans="1:25" s="7" customFormat="1" x14ac:dyDescent="0.25">
      <c r="A102" s="6"/>
      <c r="B102" s="15"/>
      <c r="T102" s="19">
        <f>'Lynden INF Comp data'!A165</f>
        <v>44302</v>
      </c>
      <c r="U102" s="10">
        <f>IF('Lynden INF Comp data'!B165=0,"",'Lynden INF Comp data'!B165)</f>
        <v>12800</v>
      </c>
      <c r="V102" s="35">
        <f>'Lynden INF Comp data'!C165</f>
        <v>28000</v>
      </c>
      <c r="W102" s="35">
        <f>'Lynden INF Comp data'!D165</f>
        <v>100000</v>
      </c>
      <c r="X102" s="35">
        <f>'Lynden INF Comp data'!E165</f>
        <v>500000</v>
      </c>
      <c r="Y102" s="35" t="str">
        <f>IF('Lynden INF Comp data'!F165=0,"",'Lynden INF Comp data'!F165)</f>
        <v/>
      </c>
    </row>
    <row r="103" spans="1:25" s="7" customFormat="1" x14ac:dyDescent="0.25">
      <c r="A103" s="6"/>
      <c r="B103" s="15"/>
      <c r="T103" s="19">
        <f>'Lynden INF Comp data'!A166</f>
        <v>44305</v>
      </c>
      <c r="U103" s="10">
        <f>IF('Lynden INF Comp data'!B166=0,"",'Lynden INF Comp data'!B166)</f>
        <v>230333</v>
      </c>
      <c r="V103" s="35">
        <f>'Lynden INF Comp data'!C166</f>
        <v>28000</v>
      </c>
      <c r="W103" s="35">
        <f>'Lynden INF Comp data'!D166</f>
        <v>100000</v>
      </c>
      <c r="X103" s="35">
        <f>'Lynden INF Comp data'!E166</f>
        <v>500000</v>
      </c>
      <c r="Y103" s="35" t="str">
        <f>IF('Lynden INF Comp data'!F166=0,"",'Lynden INF Comp data'!F166)</f>
        <v/>
      </c>
    </row>
    <row r="104" spans="1:25" s="7" customFormat="1" x14ac:dyDescent="0.25">
      <c r="A104" s="6"/>
      <c r="B104" s="15"/>
      <c r="T104" s="19">
        <f>'Lynden INF Comp data'!A167</f>
        <v>44306</v>
      </c>
      <c r="U104" s="10" t="str">
        <f>IF('Lynden INF Comp data'!B167=0,"",'Lynden INF Comp data'!B167)</f>
        <v/>
      </c>
      <c r="V104" s="35">
        <f>'Lynden INF Comp data'!C167</f>
        <v>28000</v>
      </c>
      <c r="W104" s="35">
        <f>'Lynden INF Comp data'!D167</f>
        <v>100000</v>
      </c>
      <c r="X104" s="35">
        <f>'Lynden INF Comp data'!E167</f>
        <v>500000</v>
      </c>
      <c r="Y104" s="35">
        <f>IF('Lynden INF Comp data'!F167=0,"",'Lynden INF Comp data'!F167)</f>
        <v>14</v>
      </c>
    </row>
    <row r="105" spans="1:25" s="7" customFormat="1" x14ac:dyDescent="0.25">
      <c r="A105" s="6"/>
      <c r="B105" s="15"/>
      <c r="T105" s="19">
        <f>'Lynden INF Comp data'!A168</f>
        <v>44307</v>
      </c>
      <c r="U105" s="10">
        <f>IF('Lynden INF Comp data'!B168=0,"",'Lynden INF Comp data'!B168)</f>
        <v>631267</v>
      </c>
      <c r="V105" s="35">
        <f>'Lynden INF Comp data'!C168</f>
        <v>28000</v>
      </c>
      <c r="W105" s="35">
        <f>'Lynden INF Comp data'!D168</f>
        <v>100000</v>
      </c>
      <c r="X105" s="35">
        <f>'Lynden INF Comp data'!E168</f>
        <v>500000</v>
      </c>
      <c r="Y105" s="35" t="str">
        <f>IF('Lynden INF Comp data'!F168=0,"",'Lynden INF Comp data'!F168)</f>
        <v/>
      </c>
    </row>
    <row r="106" spans="1:25" s="7" customFormat="1" x14ac:dyDescent="0.25">
      <c r="A106" s="6"/>
      <c r="B106" s="15"/>
      <c r="T106" s="19">
        <f>'Lynden INF Comp data'!A169</f>
        <v>44309</v>
      </c>
      <c r="U106" s="10">
        <f>IF('Lynden INF Comp data'!B169=0,"",'Lynden INF Comp data'!B169)</f>
        <v>186800</v>
      </c>
      <c r="V106" s="35">
        <f>'Lynden INF Comp data'!C169</f>
        <v>28000</v>
      </c>
      <c r="W106" s="35">
        <f>'Lynden INF Comp data'!D169</f>
        <v>100000</v>
      </c>
      <c r="X106" s="35">
        <f>'Lynden INF Comp data'!E169</f>
        <v>500000</v>
      </c>
      <c r="Y106" s="35" t="str">
        <f>IF('Lynden INF Comp data'!F169=0,"",'Lynden INF Comp data'!F169)</f>
        <v/>
      </c>
    </row>
    <row r="107" spans="1:25" s="7" customFormat="1" x14ac:dyDescent="0.25">
      <c r="A107" s="6"/>
      <c r="B107" s="15"/>
      <c r="T107" s="19">
        <f>'Lynden INF Comp data'!A170</f>
        <v>44312</v>
      </c>
      <c r="U107" s="10">
        <f>IF('Lynden INF Comp data'!B170=0,"",'Lynden INF Comp data'!B170)</f>
        <v>535600</v>
      </c>
      <c r="V107" s="35">
        <f>'Lynden INF Comp data'!C170</f>
        <v>28000</v>
      </c>
      <c r="W107" s="35">
        <f>'Lynden INF Comp data'!D170</f>
        <v>100000</v>
      </c>
      <c r="X107" s="35">
        <f>'Lynden INF Comp data'!E170</f>
        <v>500000</v>
      </c>
      <c r="Y107" s="35" t="str">
        <f>IF('Lynden INF Comp data'!F170=0,"",'Lynden INF Comp data'!F170)</f>
        <v/>
      </c>
    </row>
    <row r="108" spans="1:25" s="7" customFormat="1" x14ac:dyDescent="0.25">
      <c r="A108" s="6"/>
      <c r="B108" s="15"/>
      <c r="T108" s="19">
        <f>'Lynden INF Comp data'!A171</f>
        <v>44313</v>
      </c>
      <c r="U108" s="10" t="str">
        <f>IF('Lynden INF Comp data'!B171=0,"",'Lynden INF Comp data'!B171)</f>
        <v/>
      </c>
      <c r="V108" s="35">
        <f>'Lynden INF Comp data'!C171</f>
        <v>28000</v>
      </c>
      <c r="W108" s="35">
        <f>'Lynden INF Comp data'!D171</f>
        <v>100000</v>
      </c>
      <c r="X108" s="35">
        <f>'Lynden INF Comp data'!E171</f>
        <v>500000</v>
      </c>
      <c r="Y108" s="35">
        <f>IF('Lynden INF Comp data'!F171=0,"",'Lynden INF Comp data'!F171)</f>
        <v>25</v>
      </c>
    </row>
    <row r="109" spans="1:25" s="7" customFormat="1" x14ac:dyDescent="0.25">
      <c r="A109" s="6"/>
      <c r="B109" s="15"/>
      <c r="T109" s="19">
        <f>'Lynden INF Comp data'!A172</f>
        <v>44314</v>
      </c>
      <c r="U109" s="10">
        <f>IF('Lynden INF Comp data'!B172=0,"",'Lynden INF Comp data'!B172)</f>
        <v>300133</v>
      </c>
      <c r="V109" s="35">
        <f>'Lynden INF Comp data'!C172</f>
        <v>28000</v>
      </c>
      <c r="W109" s="35">
        <f>'Lynden INF Comp data'!D172</f>
        <v>100000</v>
      </c>
      <c r="X109" s="35">
        <f>'Lynden INF Comp data'!E172</f>
        <v>500000</v>
      </c>
      <c r="Y109" s="35" t="str">
        <f>IF('Lynden INF Comp data'!F172=0,"",'Lynden INF Comp data'!F172)</f>
        <v/>
      </c>
    </row>
    <row r="110" spans="1:25" s="7" customFormat="1" x14ac:dyDescent="0.25">
      <c r="A110" s="6"/>
      <c r="B110" s="15"/>
      <c r="T110" s="19">
        <f>'Lynden INF Comp data'!A173</f>
        <v>44316</v>
      </c>
      <c r="U110" s="10">
        <f>IF('Lynden INF Comp data'!B173=0,"",'Lynden INF Comp data'!B173)</f>
        <v>187933</v>
      </c>
      <c r="V110" s="35">
        <f>'Lynden INF Comp data'!C173</f>
        <v>28000</v>
      </c>
      <c r="W110" s="35">
        <f>'Lynden INF Comp data'!D173</f>
        <v>100000</v>
      </c>
      <c r="X110" s="35">
        <f>'Lynden INF Comp data'!E173</f>
        <v>500000</v>
      </c>
      <c r="Y110" s="35" t="str">
        <f>IF('Lynden INF Comp data'!F173=0,"",'Lynden INF Comp data'!F173)</f>
        <v/>
      </c>
    </row>
    <row r="111" spans="1:25" s="7" customFormat="1" x14ac:dyDescent="0.25">
      <c r="A111" s="6"/>
      <c r="B111" s="15"/>
      <c r="T111" s="19">
        <f>'Lynden INF Comp data'!A174</f>
        <v>44319</v>
      </c>
      <c r="U111" s="10">
        <f>IF('Lynden INF Comp data'!B174=0,"",'Lynden INF Comp data'!B174)</f>
        <v>371400</v>
      </c>
      <c r="V111" s="35">
        <f>'Lynden INF Comp data'!C174</f>
        <v>28000</v>
      </c>
      <c r="W111" s="35">
        <f>'Lynden INF Comp data'!D174</f>
        <v>100000</v>
      </c>
      <c r="X111" s="35">
        <f>'Lynden INF Comp data'!E174</f>
        <v>500000</v>
      </c>
      <c r="Y111" s="35" t="str">
        <f>IF('Lynden INF Comp data'!F174=0,"",'Lynden INF Comp data'!F174)</f>
        <v/>
      </c>
    </row>
    <row r="112" spans="1:25" s="7" customFormat="1" x14ac:dyDescent="0.25">
      <c r="A112" s="6"/>
      <c r="B112" s="15"/>
      <c r="T112" s="19">
        <f>'Lynden INF Comp data'!A175</f>
        <v>44320</v>
      </c>
      <c r="U112" s="10" t="str">
        <f>IF('Lynden INF Comp data'!B175=0,"",'Lynden INF Comp data'!B175)</f>
        <v/>
      </c>
      <c r="V112" s="35">
        <f>'Lynden INF Comp data'!C175</f>
        <v>28000</v>
      </c>
      <c r="W112" s="35">
        <f>'Lynden INF Comp data'!D175</f>
        <v>100000</v>
      </c>
      <c r="X112" s="35">
        <f>'Lynden INF Comp data'!E175</f>
        <v>500000</v>
      </c>
      <c r="Y112" s="35">
        <f>IF('Lynden INF Comp data'!F175=0,"",'Lynden INF Comp data'!F175)</f>
        <v>49</v>
      </c>
    </row>
    <row r="113" spans="1:25" s="7" customFormat="1" x14ac:dyDescent="0.25">
      <c r="A113" s="6"/>
      <c r="B113" s="15"/>
      <c r="T113" s="19">
        <f>'Lynden INF Comp data'!A176</f>
        <v>44321</v>
      </c>
      <c r="U113" s="10">
        <f>IF('Lynden INF Comp data'!B176=0,"",'Lynden INF Comp data'!B176)</f>
        <v>337933</v>
      </c>
      <c r="V113" s="35">
        <f>'Lynden INF Comp data'!C176</f>
        <v>28000</v>
      </c>
      <c r="W113" s="35">
        <f>'Lynden INF Comp data'!D176</f>
        <v>100000</v>
      </c>
      <c r="X113" s="35">
        <f>'Lynden INF Comp data'!E176</f>
        <v>500000</v>
      </c>
      <c r="Y113" s="35" t="str">
        <f>IF('Lynden INF Comp data'!F176=0,"",'Lynden INF Comp data'!F176)</f>
        <v/>
      </c>
    </row>
    <row r="114" spans="1:25" s="7" customFormat="1" x14ac:dyDescent="0.25">
      <c r="A114" s="6"/>
      <c r="B114" s="15"/>
      <c r="T114" s="19">
        <f>'Lynden INF Comp data'!A177</f>
        <v>44323</v>
      </c>
      <c r="U114" s="10">
        <f>IF('Lynden INF Comp data'!B177=0,"",'Lynden INF Comp data'!B177)</f>
        <v>399667</v>
      </c>
      <c r="V114" s="35">
        <f>'Lynden INF Comp data'!C177</f>
        <v>28000</v>
      </c>
      <c r="W114" s="35">
        <f>'Lynden INF Comp data'!D177</f>
        <v>100000</v>
      </c>
      <c r="X114" s="35">
        <f>'Lynden INF Comp data'!E177</f>
        <v>500000</v>
      </c>
      <c r="Y114" s="35" t="str">
        <f>IF('Lynden INF Comp data'!F177=0,"",'Lynden INF Comp data'!F177)</f>
        <v/>
      </c>
    </row>
    <row r="115" spans="1:25" s="7" customFormat="1" x14ac:dyDescent="0.25">
      <c r="A115" s="6"/>
      <c r="B115" s="15"/>
      <c r="T115" s="19">
        <f>'Lynden INF Comp data'!A178</f>
        <v>44326</v>
      </c>
      <c r="U115" s="10">
        <f>IF('Lynden INF Comp data'!B178=0,"",'Lynden INF Comp data'!B178)</f>
        <v>1403400</v>
      </c>
      <c r="V115" s="35">
        <f>'Lynden INF Comp data'!C178</f>
        <v>28000</v>
      </c>
      <c r="W115" s="35">
        <f>'Lynden INF Comp data'!D178</f>
        <v>100000</v>
      </c>
      <c r="X115" s="35">
        <f>'Lynden INF Comp data'!E178</f>
        <v>500000</v>
      </c>
      <c r="Y115" s="35" t="str">
        <f>IF('Lynden INF Comp data'!F178=0,"",'Lynden INF Comp data'!F178)</f>
        <v/>
      </c>
    </row>
    <row r="116" spans="1:25" s="7" customFormat="1" x14ac:dyDescent="0.25">
      <c r="A116" s="6"/>
      <c r="B116" s="15"/>
      <c r="T116" s="19">
        <f>'Lynden INF Comp data'!A179</f>
        <v>44327</v>
      </c>
      <c r="U116" s="10" t="str">
        <f>IF('Lynden INF Comp data'!B179=0,"",'Lynden INF Comp data'!B179)</f>
        <v/>
      </c>
      <c r="V116" s="35">
        <f>'Lynden INF Comp data'!C179</f>
        <v>28000</v>
      </c>
      <c r="W116" s="35">
        <f>'Lynden INF Comp data'!D179</f>
        <v>100000</v>
      </c>
      <c r="X116" s="35">
        <f>'Lynden INF Comp data'!E179</f>
        <v>500000</v>
      </c>
      <c r="Y116" s="35">
        <f>IF('Lynden INF Comp data'!F179=0,"",'Lynden INF Comp data'!F179)</f>
        <v>45</v>
      </c>
    </row>
    <row r="117" spans="1:25" s="7" customFormat="1" x14ac:dyDescent="0.25">
      <c r="A117" s="6"/>
      <c r="B117" s="15"/>
      <c r="T117" s="19">
        <f>'Lynden INF Comp data'!A180</f>
        <v>44328</v>
      </c>
      <c r="U117" s="10">
        <f>IF('Lynden INF Comp data'!B180=0,"",'Lynden INF Comp data'!B180)</f>
        <v>500133</v>
      </c>
      <c r="V117" s="35">
        <f>'Lynden INF Comp data'!C180</f>
        <v>28000</v>
      </c>
      <c r="W117" s="35">
        <f>'Lynden INF Comp data'!D180</f>
        <v>100000</v>
      </c>
      <c r="X117" s="35">
        <f>'Lynden INF Comp data'!E180</f>
        <v>500000</v>
      </c>
      <c r="Y117" s="35" t="str">
        <f>IF('Lynden INF Comp data'!F180=0,"",'Lynden INF Comp data'!F180)</f>
        <v/>
      </c>
    </row>
    <row r="118" spans="1:25" s="7" customFormat="1" x14ac:dyDescent="0.25">
      <c r="A118" s="6"/>
      <c r="B118" s="15"/>
      <c r="T118" s="19">
        <f>'Lynden INF Comp data'!A181</f>
        <v>44330</v>
      </c>
      <c r="U118" s="10">
        <f>IF('Lynden INF Comp data'!B181=0,"",'Lynden INF Comp data'!B181)</f>
        <v>860267</v>
      </c>
      <c r="V118" s="35">
        <f>'Lynden INF Comp data'!C181</f>
        <v>28000</v>
      </c>
      <c r="W118" s="35">
        <f>'Lynden INF Comp data'!D181</f>
        <v>100000</v>
      </c>
      <c r="X118" s="35">
        <f>'Lynden INF Comp data'!E181</f>
        <v>500000</v>
      </c>
      <c r="Y118" s="35" t="str">
        <f>IF('Lynden INF Comp data'!F181=0,"",'Lynden INF Comp data'!F181)</f>
        <v/>
      </c>
    </row>
    <row r="119" spans="1:25" s="7" customFormat="1" x14ac:dyDescent="0.25">
      <c r="A119" s="6"/>
      <c r="B119" s="15"/>
      <c r="T119" s="19">
        <f>'Lynden INF Comp data'!A182</f>
        <v>44333</v>
      </c>
      <c r="U119" s="10">
        <f>IF('Lynden INF Comp data'!B182=0,"",'Lynden INF Comp data'!B182)</f>
        <v>570667</v>
      </c>
      <c r="V119" s="35">
        <f>'Lynden INF Comp data'!C182</f>
        <v>28000</v>
      </c>
      <c r="W119" s="35">
        <f>'Lynden INF Comp data'!D182</f>
        <v>100000</v>
      </c>
      <c r="X119" s="35">
        <f>'Lynden INF Comp data'!E182</f>
        <v>500000</v>
      </c>
      <c r="Y119" s="35" t="str">
        <f>IF('Lynden INF Comp data'!F182=0,"",'Lynden INF Comp data'!F182)</f>
        <v/>
      </c>
    </row>
    <row r="120" spans="1:25" s="7" customFormat="1" x14ac:dyDescent="0.25">
      <c r="A120" s="6"/>
      <c r="B120" s="15"/>
      <c r="T120" s="19">
        <f>'Lynden INF Comp data'!A183</f>
        <v>44334</v>
      </c>
      <c r="U120" s="10" t="str">
        <f>IF('Lynden INF Comp data'!B183=0,"",'Lynden INF Comp data'!B183)</f>
        <v/>
      </c>
      <c r="V120" s="35">
        <f>'Lynden INF Comp data'!C183</f>
        <v>28000</v>
      </c>
      <c r="W120" s="35">
        <f>'Lynden INF Comp data'!D183</f>
        <v>100000</v>
      </c>
      <c r="X120" s="35">
        <f>'Lynden INF Comp data'!E183</f>
        <v>500000</v>
      </c>
      <c r="Y120" s="35">
        <f>IF('Lynden INF Comp data'!F183=0,"",'Lynden INF Comp data'!F183)</f>
        <v>105</v>
      </c>
    </row>
    <row r="121" spans="1:25" s="7" customFormat="1" x14ac:dyDescent="0.25">
      <c r="A121" s="6"/>
      <c r="B121" s="15"/>
      <c r="T121" s="19">
        <f>'Lynden INF Comp data'!A184</f>
        <v>44335</v>
      </c>
      <c r="U121" s="10">
        <f>IF('Lynden INF Comp data'!B184=0,"",'Lynden INF Comp data'!B184)</f>
        <v>307267</v>
      </c>
      <c r="V121" s="35">
        <f>'Lynden INF Comp data'!C184</f>
        <v>28000</v>
      </c>
      <c r="W121" s="35">
        <f>'Lynden INF Comp data'!D184</f>
        <v>100000</v>
      </c>
      <c r="X121" s="35">
        <f>'Lynden INF Comp data'!E184</f>
        <v>500000</v>
      </c>
      <c r="Y121" s="35" t="str">
        <f>IF('Lynden INF Comp data'!F184=0,"",'Lynden INF Comp data'!F184)</f>
        <v/>
      </c>
    </row>
    <row r="122" spans="1:25" s="7" customFormat="1" x14ac:dyDescent="0.25">
      <c r="A122" s="6"/>
      <c r="B122" s="15"/>
      <c r="T122" s="19">
        <f>'Lynden INF Comp data'!A185</f>
        <v>44337</v>
      </c>
      <c r="U122" s="10">
        <f>IF('Lynden INF Comp data'!B185=0,"",'Lynden INF Comp data'!B185)</f>
        <v>495133</v>
      </c>
      <c r="V122" s="35">
        <f>'Lynden INF Comp data'!C185</f>
        <v>28000</v>
      </c>
      <c r="W122" s="35">
        <f>'Lynden INF Comp data'!D185</f>
        <v>100000</v>
      </c>
      <c r="X122" s="35">
        <f>'Lynden INF Comp data'!E185</f>
        <v>500000</v>
      </c>
      <c r="Y122" s="35" t="str">
        <f>IF('Lynden INF Comp data'!F185=0,"",'Lynden INF Comp data'!F185)</f>
        <v/>
      </c>
    </row>
    <row r="123" spans="1:25" s="7" customFormat="1" x14ac:dyDescent="0.25">
      <c r="A123" s="6"/>
      <c r="B123" s="15"/>
      <c r="T123" s="19">
        <f>'Lynden INF Comp data'!A186</f>
        <v>44340</v>
      </c>
      <c r="U123" s="10">
        <f>IF('Lynden INF Comp data'!B186=0,"",'Lynden INF Comp data'!B186)</f>
        <v>805733</v>
      </c>
      <c r="V123" s="35">
        <f>'Lynden INF Comp data'!C186</f>
        <v>28000</v>
      </c>
      <c r="W123" s="35">
        <f>'Lynden INF Comp data'!D186</f>
        <v>100000</v>
      </c>
      <c r="X123" s="35">
        <f>'Lynden INF Comp data'!E186</f>
        <v>500000</v>
      </c>
      <c r="Y123" s="35" t="str">
        <f>IF('Lynden INF Comp data'!F186=0,"",'Lynden INF Comp data'!F186)</f>
        <v/>
      </c>
    </row>
    <row r="124" spans="1:25" s="7" customFormat="1" x14ac:dyDescent="0.25">
      <c r="A124" s="6"/>
      <c r="B124" s="15"/>
      <c r="T124" s="19">
        <f>'Lynden INF Comp data'!A187</f>
        <v>44341</v>
      </c>
      <c r="U124" s="10" t="str">
        <f>IF('Lynden INF Comp data'!B187=0,"",'Lynden INF Comp data'!B187)</f>
        <v/>
      </c>
      <c r="V124" s="35">
        <f>'Lynden INF Comp data'!C187</f>
        <v>28000</v>
      </c>
      <c r="W124" s="35">
        <f>'Lynden INF Comp data'!D187</f>
        <v>100000</v>
      </c>
      <c r="X124" s="35">
        <f>'Lynden INF Comp data'!E187</f>
        <v>500000</v>
      </c>
      <c r="Y124" s="35">
        <f>IF('Lynden INF Comp data'!F187=0,"",'Lynden INF Comp data'!F187)</f>
        <v>59</v>
      </c>
    </row>
    <row r="125" spans="1:25" s="7" customFormat="1" x14ac:dyDescent="0.25">
      <c r="A125" s="6"/>
      <c r="B125" s="15"/>
      <c r="T125" s="19">
        <f>'Lynden INF Comp data'!A188</f>
        <v>44342</v>
      </c>
      <c r="U125" s="10">
        <f>IF('Lynden INF Comp data'!B188=0,"",'Lynden INF Comp data'!B188)</f>
        <v>714067</v>
      </c>
      <c r="V125" s="35">
        <f>'Lynden INF Comp data'!C188</f>
        <v>28000</v>
      </c>
      <c r="W125" s="35">
        <f>'Lynden INF Comp data'!D188</f>
        <v>100000</v>
      </c>
      <c r="X125" s="35">
        <f>'Lynden INF Comp data'!E188</f>
        <v>500000</v>
      </c>
      <c r="Y125" s="35" t="str">
        <f>IF('Lynden INF Comp data'!F188=0,"",'Lynden INF Comp data'!F188)</f>
        <v/>
      </c>
    </row>
    <row r="126" spans="1:25" s="7" customFormat="1" x14ac:dyDescent="0.25">
      <c r="A126" s="6"/>
      <c r="B126" s="15"/>
      <c r="T126" s="19">
        <f>'Lynden INF Comp data'!A189</f>
        <v>44344</v>
      </c>
      <c r="U126" s="10">
        <f>IF('Lynden INF Comp data'!B189=0,"",'Lynden INF Comp data'!B189)</f>
        <v>470400</v>
      </c>
      <c r="V126" s="35">
        <f>'Lynden INF Comp data'!C189</f>
        <v>28000</v>
      </c>
      <c r="W126" s="35">
        <f>'Lynden INF Comp data'!D189</f>
        <v>100000</v>
      </c>
      <c r="X126" s="35">
        <f>'Lynden INF Comp data'!E189</f>
        <v>500000</v>
      </c>
      <c r="Y126" s="35" t="str">
        <f>IF('Lynden INF Comp data'!F189=0,"",'Lynden INF Comp data'!F189)</f>
        <v/>
      </c>
    </row>
    <row r="127" spans="1:25" s="7" customFormat="1" x14ac:dyDescent="0.25">
      <c r="A127" s="6"/>
      <c r="B127" s="15"/>
      <c r="T127" s="19">
        <f>'Lynden INF Comp data'!A190</f>
        <v>44347</v>
      </c>
      <c r="U127" s="10">
        <f>IF('Lynden INF Comp data'!B190=0,"",'Lynden INF Comp data'!B190)</f>
        <v>152533</v>
      </c>
      <c r="V127" s="35">
        <f>'Lynden INF Comp data'!C190</f>
        <v>28000</v>
      </c>
      <c r="W127" s="35">
        <f>'Lynden INF Comp data'!D190</f>
        <v>100000</v>
      </c>
      <c r="X127" s="35">
        <f>'Lynden INF Comp data'!E190</f>
        <v>500000</v>
      </c>
      <c r="Y127" s="35" t="str">
        <f>IF('Lynden INF Comp data'!F190=0,"",'Lynden INF Comp data'!F190)</f>
        <v/>
      </c>
    </row>
    <row r="128" spans="1:25" s="7" customFormat="1" x14ac:dyDescent="0.25">
      <c r="A128" s="6"/>
      <c r="B128" s="15"/>
      <c r="T128" s="19">
        <f>'Lynden INF Comp data'!A191</f>
        <v>44348</v>
      </c>
      <c r="U128" s="10">
        <f>IF('Lynden INF Comp data'!B191=0,"",'Lynden INF Comp data'!B191)</f>
        <v>320200</v>
      </c>
      <c r="V128" s="35">
        <f>'Lynden INF Comp data'!C191</f>
        <v>28000</v>
      </c>
      <c r="W128" s="35">
        <f>'Lynden INF Comp data'!D191</f>
        <v>100000</v>
      </c>
      <c r="X128" s="35">
        <f>'Lynden INF Comp data'!E191</f>
        <v>500000</v>
      </c>
      <c r="Y128" s="35">
        <f>IF('Lynden INF Comp data'!F191=0,"",'Lynden INF Comp data'!F191)</f>
        <v>91</v>
      </c>
    </row>
    <row r="129" spans="1:25" s="7" customFormat="1" x14ac:dyDescent="0.25">
      <c r="A129" s="6"/>
      <c r="B129" s="15"/>
      <c r="T129" s="19">
        <f>'Lynden INF Comp data'!A192</f>
        <v>44349</v>
      </c>
      <c r="U129" s="10">
        <f>IF('Lynden INF Comp data'!B192=0,"",'Lynden INF Comp data'!B192)</f>
        <v>207800</v>
      </c>
      <c r="V129" s="35">
        <f>'Lynden INF Comp data'!C192</f>
        <v>28000</v>
      </c>
      <c r="W129" s="35">
        <f>'Lynden INF Comp data'!D192</f>
        <v>100000</v>
      </c>
      <c r="X129" s="35">
        <f>'Lynden INF Comp data'!E192</f>
        <v>500000</v>
      </c>
      <c r="Y129" s="35" t="str">
        <f>IF('Lynden INF Comp data'!F192=0,"",'Lynden INF Comp data'!F192)</f>
        <v/>
      </c>
    </row>
    <row r="130" spans="1:25" s="7" customFormat="1" x14ac:dyDescent="0.25">
      <c r="A130" s="6"/>
      <c r="B130" s="15"/>
      <c r="T130" s="19">
        <f>'Lynden INF Comp data'!A193</f>
        <v>44351</v>
      </c>
      <c r="U130" s="10">
        <f>IF('Lynden INF Comp data'!B193=0,"",'Lynden INF Comp data'!B193)</f>
        <v>704867</v>
      </c>
      <c r="V130" s="35">
        <f>'Lynden INF Comp data'!C193</f>
        <v>28000</v>
      </c>
      <c r="W130" s="35">
        <f>'Lynden INF Comp data'!D193</f>
        <v>100000</v>
      </c>
      <c r="X130" s="35">
        <f>'Lynden INF Comp data'!E193</f>
        <v>500000</v>
      </c>
      <c r="Y130" s="35" t="str">
        <f>IF('Lynden INF Comp data'!F193=0,"",'Lynden INF Comp data'!F193)</f>
        <v/>
      </c>
    </row>
    <row r="131" spans="1:25" s="7" customFormat="1" x14ac:dyDescent="0.25">
      <c r="A131" s="6"/>
      <c r="B131" s="15"/>
      <c r="T131" s="19">
        <f>'Lynden INF Comp data'!A194</f>
        <v>44354</v>
      </c>
      <c r="U131" s="10">
        <f>IF('Lynden INF Comp data'!B194=0,"",'Lynden INF Comp data'!B194)</f>
        <v>214200</v>
      </c>
      <c r="V131" s="35">
        <f>'Lynden INF Comp data'!C194</f>
        <v>28000</v>
      </c>
      <c r="W131" s="35">
        <f>'Lynden INF Comp data'!D194</f>
        <v>100000</v>
      </c>
      <c r="X131" s="35">
        <f>'Lynden INF Comp data'!E194</f>
        <v>500000</v>
      </c>
      <c r="Y131" s="35" t="str">
        <f>IF('Lynden INF Comp data'!F194=0,"",'Lynden INF Comp data'!F194)</f>
        <v/>
      </c>
    </row>
    <row r="132" spans="1:25" s="7" customFormat="1" x14ac:dyDescent="0.25">
      <c r="A132" s="6"/>
      <c r="B132" s="15"/>
      <c r="T132" s="19">
        <f>'Lynden INF Comp data'!A195</f>
        <v>44355</v>
      </c>
      <c r="U132" s="10" t="str">
        <f>IF('Lynden INF Comp data'!B195=0,"",'Lynden INF Comp data'!B195)</f>
        <v/>
      </c>
      <c r="V132" s="35">
        <f>'Lynden INF Comp data'!C195</f>
        <v>28000</v>
      </c>
      <c r="W132" s="35">
        <f>'Lynden INF Comp data'!D195</f>
        <v>100000</v>
      </c>
      <c r="X132" s="35">
        <f>'Lynden INF Comp data'!E195</f>
        <v>500000</v>
      </c>
      <c r="Y132" s="35">
        <f>IF('Lynden INF Comp data'!F195=0,"",'Lynden INF Comp data'!F195)</f>
        <v>37</v>
      </c>
    </row>
    <row r="133" spans="1:25" s="7" customFormat="1" x14ac:dyDescent="0.25">
      <c r="A133" s="6"/>
      <c r="B133" s="15"/>
      <c r="T133" s="19">
        <f>'Lynden INF Comp data'!A196</f>
        <v>44356</v>
      </c>
      <c r="U133" s="10">
        <f>IF('Lynden INF Comp data'!B196=0,"",'Lynden INF Comp data'!B196)</f>
        <v>74133</v>
      </c>
      <c r="V133" s="35">
        <f>'Lynden INF Comp data'!C196</f>
        <v>28000</v>
      </c>
      <c r="W133" s="35">
        <f>'Lynden INF Comp data'!D196</f>
        <v>100000</v>
      </c>
      <c r="X133" s="35">
        <f>'Lynden INF Comp data'!E196</f>
        <v>500000</v>
      </c>
      <c r="Y133" s="35" t="str">
        <f>IF('Lynden INF Comp data'!F196=0,"",'Lynden INF Comp data'!F196)</f>
        <v/>
      </c>
    </row>
    <row r="134" spans="1:25" s="7" customFormat="1" x14ac:dyDescent="0.25">
      <c r="A134" s="6"/>
      <c r="B134" s="15"/>
      <c r="T134" s="19">
        <f>'Lynden INF Comp data'!A197</f>
        <v>44358</v>
      </c>
      <c r="U134" s="10">
        <f>IF('Lynden INF Comp data'!B197=0,"",'Lynden INF Comp data'!B197)</f>
        <v>95800</v>
      </c>
      <c r="V134" s="35">
        <f>'Lynden INF Comp data'!C197</f>
        <v>28000</v>
      </c>
      <c r="W134" s="35">
        <f>'Lynden INF Comp data'!D197</f>
        <v>100000</v>
      </c>
      <c r="X134" s="35">
        <f>'Lynden INF Comp data'!E197</f>
        <v>500000</v>
      </c>
      <c r="Y134" s="35" t="str">
        <f>IF('Lynden INF Comp data'!F197=0,"",'Lynden INF Comp data'!F197)</f>
        <v/>
      </c>
    </row>
    <row r="135" spans="1:25" s="7" customFormat="1" x14ac:dyDescent="0.25">
      <c r="A135" s="6"/>
      <c r="B135" s="15"/>
      <c r="T135" s="19">
        <f>'Lynden INF Comp data'!A198</f>
        <v>44361</v>
      </c>
      <c r="U135" s="10">
        <f>IF('Lynden INF Comp data'!B198=0,"",'Lynden INF Comp data'!B198)</f>
        <v>53533</v>
      </c>
      <c r="V135" s="35">
        <f>'Lynden INF Comp data'!C198</f>
        <v>28000</v>
      </c>
      <c r="W135" s="35">
        <f>'Lynden INF Comp data'!D198</f>
        <v>100000</v>
      </c>
      <c r="X135" s="35">
        <f>'Lynden INF Comp data'!E198</f>
        <v>500000</v>
      </c>
      <c r="Y135" s="35" t="str">
        <f>IF('Lynden INF Comp data'!F198=0,"",'Lynden INF Comp data'!F198)</f>
        <v/>
      </c>
    </row>
    <row r="136" spans="1:25" s="7" customFormat="1" x14ac:dyDescent="0.25">
      <c r="A136" s="6"/>
      <c r="B136" s="15"/>
      <c r="T136" s="19">
        <f>'Lynden INF Comp data'!A199</f>
        <v>44362</v>
      </c>
      <c r="U136" s="10" t="str">
        <f>IF('Lynden INF Comp data'!B199=0,"",'Lynden INF Comp data'!B199)</f>
        <v/>
      </c>
      <c r="V136" s="35">
        <f>'Lynden INF Comp data'!C199</f>
        <v>28000</v>
      </c>
      <c r="W136" s="35">
        <f>'Lynden INF Comp data'!D199</f>
        <v>100000</v>
      </c>
      <c r="X136" s="35">
        <f>'Lynden INF Comp data'!E199</f>
        <v>500000</v>
      </c>
      <c r="Y136" s="35">
        <f>IF('Lynden INF Comp data'!F199=0,"",'Lynden INF Comp data'!F199)</f>
        <v>25</v>
      </c>
    </row>
    <row r="137" spans="1:25" s="7" customFormat="1" x14ac:dyDescent="0.25">
      <c r="A137" s="6"/>
      <c r="B137" s="15"/>
      <c r="T137" s="19">
        <f>'Lynden INF Comp data'!A200</f>
        <v>44363</v>
      </c>
      <c r="U137" s="10">
        <f>IF('Lynden INF Comp data'!B200=0,"",'Lynden INF Comp data'!B200)</f>
        <v>54733</v>
      </c>
      <c r="V137" s="35">
        <f>'Lynden INF Comp data'!C200</f>
        <v>28000</v>
      </c>
      <c r="W137" s="35">
        <f>'Lynden INF Comp data'!D200</f>
        <v>100000</v>
      </c>
      <c r="X137" s="35">
        <f>'Lynden INF Comp data'!E200</f>
        <v>500000</v>
      </c>
      <c r="Y137" s="35" t="str">
        <f>IF('Lynden INF Comp data'!F200=0,"",'Lynden INF Comp data'!F200)</f>
        <v/>
      </c>
    </row>
    <row r="138" spans="1:25" s="7" customFormat="1" x14ac:dyDescent="0.25">
      <c r="A138" s="6"/>
      <c r="B138" s="15"/>
      <c r="T138" s="19">
        <f>'Lynden INF Comp data'!A201</f>
        <v>44365</v>
      </c>
      <c r="U138" s="10">
        <f>IF('Lynden INF Comp data'!B201=0,"",'Lynden INF Comp data'!B201)</f>
        <v>106200</v>
      </c>
      <c r="V138" s="35">
        <f>'Lynden INF Comp data'!C201</f>
        <v>28000</v>
      </c>
      <c r="W138" s="35">
        <f>'Lynden INF Comp data'!D201</f>
        <v>100000</v>
      </c>
      <c r="X138" s="35">
        <f>'Lynden INF Comp data'!E201</f>
        <v>500000</v>
      </c>
      <c r="Y138" s="35" t="str">
        <f>IF('Lynden INF Comp data'!F201=0,"",'Lynden INF Comp data'!F201)</f>
        <v/>
      </c>
    </row>
    <row r="139" spans="1:25" s="7" customFormat="1" x14ac:dyDescent="0.25">
      <c r="A139" s="6"/>
      <c r="B139" s="15"/>
      <c r="T139" s="19">
        <f>'Lynden INF Comp data'!A202</f>
        <v>44368</v>
      </c>
      <c r="U139" s="10">
        <f>IF('Lynden INF Comp data'!B202=0,"",'Lynden INF Comp data'!B202)</f>
        <v>342400</v>
      </c>
      <c r="V139" s="35">
        <f>'Lynden INF Comp data'!C202</f>
        <v>28000</v>
      </c>
      <c r="W139" s="35">
        <f>'Lynden INF Comp data'!D202</f>
        <v>100000</v>
      </c>
      <c r="X139" s="35">
        <f>'Lynden INF Comp data'!E202</f>
        <v>500000</v>
      </c>
      <c r="Y139" s="35" t="str">
        <f>IF('Lynden INF Comp data'!F202=0,"",'Lynden INF Comp data'!F202)</f>
        <v/>
      </c>
    </row>
    <row r="140" spans="1:25" s="7" customFormat="1" x14ac:dyDescent="0.25">
      <c r="A140" s="6"/>
      <c r="B140" s="15"/>
      <c r="T140" s="19">
        <f>'Lynden INF Comp data'!A203</f>
        <v>44369</v>
      </c>
      <c r="U140" s="10" t="str">
        <f>IF('Lynden INF Comp data'!B203=0,"",'Lynden INF Comp data'!B203)</f>
        <v/>
      </c>
      <c r="V140" s="35">
        <f>'Lynden INF Comp data'!C203</f>
        <v>28000</v>
      </c>
      <c r="W140" s="35">
        <f>'Lynden INF Comp data'!D203</f>
        <v>100000</v>
      </c>
      <c r="X140" s="35">
        <f>'Lynden INF Comp data'!E203</f>
        <v>500000</v>
      </c>
      <c r="Y140" s="35">
        <f>IF('Lynden INF Comp data'!F203=0,"",'Lynden INF Comp data'!F203)</f>
        <v>27</v>
      </c>
    </row>
    <row r="141" spans="1:25" s="7" customFormat="1" x14ac:dyDescent="0.25">
      <c r="A141" s="6"/>
      <c r="B141" s="15"/>
      <c r="T141" s="19">
        <f>'Lynden INF Comp data'!A204</f>
        <v>44370</v>
      </c>
      <c r="U141" s="10">
        <f>IF('Lynden INF Comp data'!B204=0,"",'Lynden INF Comp data'!B204)</f>
        <v>29933</v>
      </c>
      <c r="V141" s="35">
        <f>'Lynden INF Comp data'!C204</f>
        <v>28000</v>
      </c>
      <c r="W141" s="35">
        <f>'Lynden INF Comp data'!D204</f>
        <v>100000</v>
      </c>
      <c r="X141" s="35">
        <f>'Lynden INF Comp data'!E204</f>
        <v>500000</v>
      </c>
      <c r="Y141" s="35" t="str">
        <f>IF('Lynden INF Comp data'!F204=0,"",'Lynden INF Comp data'!F204)</f>
        <v/>
      </c>
    </row>
    <row r="142" spans="1:25" s="7" customFormat="1" x14ac:dyDescent="0.25">
      <c r="A142" s="6"/>
      <c r="B142" s="15"/>
      <c r="T142" s="19">
        <f>'Lynden INF Comp data'!A205</f>
        <v>44372</v>
      </c>
      <c r="U142" s="10">
        <f>IF('Lynden INF Comp data'!B205=0,"",'Lynden INF Comp data'!B205)</f>
        <v>16000</v>
      </c>
      <c r="V142" s="35">
        <f>'Lynden INF Comp data'!C205</f>
        <v>28000</v>
      </c>
      <c r="W142" s="35">
        <f>'Lynden INF Comp data'!D205</f>
        <v>100000</v>
      </c>
      <c r="X142" s="35">
        <f>'Lynden INF Comp data'!E205</f>
        <v>500000</v>
      </c>
      <c r="Y142" s="35" t="str">
        <f>IF('Lynden INF Comp data'!F205=0,"",'Lynden INF Comp data'!F205)</f>
        <v/>
      </c>
    </row>
    <row r="143" spans="1:25" s="7" customFormat="1" x14ac:dyDescent="0.25">
      <c r="A143" s="6"/>
      <c r="B143" s="15"/>
      <c r="T143" s="19">
        <f>'Lynden INF Comp data'!A206</f>
        <v>44375</v>
      </c>
      <c r="U143" s="10">
        <f>IF('Lynden INF Comp data'!B206=0,"",'Lynden INF Comp data'!B206)</f>
        <v>11133</v>
      </c>
      <c r="V143" s="35">
        <f>'Lynden INF Comp data'!C206</f>
        <v>28000</v>
      </c>
      <c r="W143" s="35">
        <f>'Lynden INF Comp data'!D206</f>
        <v>100000</v>
      </c>
      <c r="X143" s="35">
        <f>'Lynden INF Comp data'!E206</f>
        <v>500000</v>
      </c>
      <c r="Y143" s="35" t="str">
        <f>IF('Lynden INF Comp data'!F206=0,"",'Lynden INF Comp data'!F206)</f>
        <v/>
      </c>
    </row>
    <row r="144" spans="1:25" s="7" customFormat="1" x14ac:dyDescent="0.25">
      <c r="A144" s="6"/>
      <c r="B144" s="15"/>
      <c r="T144" s="19">
        <f>'Lynden INF Comp data'!A207</f>
        <v>44376</v>
      </c>
      <c r="U144" s="10" t="str">
        <f>IF('Lynden INF Comp data'!B207=0,"",'Lynden INF Comp data'!B207)</f>
        <v/>
      </c>
      <c r="V144" s="35">
        <f>'Lynden INF Comp data'!C207</f>
        <v>28000</v>
      </c>
      <c r="W144" s="35">
        <f>'Lynden INF Comp data'!D207</f>
        <v>100000</v>
      </c>
      <c r="X144" s="35">
        <f>'Lynden INF Comp data'!E207</f>
        <v>500000</v>
      </c>
      <c r="Y144" s="35">
        <f>IF('Lynden INF Comp data'!F207=0,"",'Lynden INF Comp data'!F207)</f>
        <v>13</v>
      </c>
    </row>
    <row r="145" spans="1:25" s="7" customFormat="1" x14ac:dyDescent="0.25">
      <c r="A145" s="6"/>
      <c r="B145" s="15"/>
      <c r="T145" s="19">
        <f>'Lynden INF Comp data'!A208</f>
        <v>44377</v>
      </c>
      <c r="U145" s="10">
        <f>IF('Lynden INF Comp data'!B208=0,"",'Lynden INF Comp data'!B208)</f>
        <v>15467</v>
      </c>
      <c r="V145" s="35">
        <f>'Lynden INF Comp data'!C208</f>
        <v>28000</v>
      </c>
      <c r="W145" s="35">
        <f>'Lynden INF Comp data'!D208</f>
        <v>100000</v>
      </c>
      <c r="X145" s="35">
        <f>'Lynden INF Comp data'!E208</f>
        <v>500000</v>
      </c>
      <c r="Y145" s="35" t="str">
        <f>IF('Lynden INF Comp data'!F208=0,"",'Lynden INF Comp data'!F208)</f>
        <v/>
      </c>
    </row>
    <row r="146" spans="1:25" s="7" customFormat="1" x14ac:dyDescent="0.25">
      <c r="A146" s="6"/>
      <c r="B146" s="15"/>
      <c r="T146" s="19">
        <f>'Lynden INF Comp data'!A209</f>
        <v>44379</v>
      </c>
      <c r="U146" s="10">
        <f>IF('Lynden INF Comp data'!B209=0,"",'Lynden INF Comp data'!B209)</f>
        <v>47400</v>
      </c>
      <c r="V146" s="35">
        <f>'Lynden INF Comp data'!C209</f>
        <v>28000</v>
      </c>
      <c r="W146" s="35">
        <f>'Lynden INF Comp data'!D209</f>
        <v>100000</v>
      </c>
      <c r="X146" s="35">
        <f>'Lynden INF Comp data'!E209</f>
        <v>500000</v>
      </c>
      <c r="Y146" s="35" t="str">
        <f>IF('Lynden INF Comp data'!F209=0,"",'Lynden INF Comp data'!F209)</f>
        <v/>
      </c>
    </row>
    <row r="147" spans="1:25" s="7" customFormat="1" x14ac:dyDescent="0.25">
      <c r="A147" s="6"/>
      <c r="B147" s="15"/>
      <c r="T147" s="19">
        <f>'Lynden INF Comp data'!A210</f>
        <v>44382</v>
      </c>
      <c r="U147" s="10" t="str">
        <f>IF('Lynden INF Comp data'!B210=0,"",'Lynden INF Comp data'!B210)</f>
        <v/>
      </c>
      <c r="V147" s="35">
        <f>'Lynden INF Comp data'!C210</f>
        <v>28000</v>
      </c>
      <c r="W147" s="35">
        <f>'Lynden INF Comp data'!D210</f>
        <v>100000</v>
      </c>
      <c r="X147" s="35">
        <f>'Lynden INF Comp data'!E210</f>
        <v>500000</v>
      </c>
      <c r="Y147" s="35" t="str">
        <f>IF('Lynden INF Comp data'!F210=0,"",'Lynden INF Comp data'!F210)</f>
        <v/>
      </c>
    </row>
    <row r="148" spans="1:25" s="7" customFormat="1" x14ac:dyDescent="0.25">
      <c r="A148" s="6"/>
      <c r="B148" s="15"/>
      <c r="T148" s="19">
        <f>'Lynden INF Comp data'!A211</f>
        <v>44383</v>
      </c>
      <c r="U148" s="10" t="str">
        <f>IF('Lynden INF Comp data'!B211=0,"",'Lynden INF Comp data'!B211)</f>
        <v/>
      </c>
      <c r="V148" s="35">
        <f>'Lynden INF Comp data'!C211</f>
        <v>28000</v>
      </c>
      <c r="W148" s="35">
        <f>'Lynden INF Comp data'!D211</f>
        <v>100000</v>
      </c>
      <c r="X148" s="35">
        <f>'Lynden INF Comp data'!E211</f>
        <v>500000</v>
      </c>
      <c r="Y148" s="35">
        <f>IF('Lynden INF Comp data'!F211=0,"",'Lynden INF Comp data'!F211)</f>
        <v>4</v>
      </c>
    </row>
    <row r="149" spans="1:25" s="7" customFormat="1" x14ac:dyDescent="0.25">
      <c r="A149" s="6"/>
      <c r="B149" s="15"/>
      <c r="U149" s="9"/>
      <c r="V149" s="9"/>
      <c r="W149" s="9"/>
      <c r="X149" s="9"/>
    </row>
    <row r="150" spans="1:25" s="7" customFormat="1" x14ac:dyDescent="0.25">
      <c r="A150" s="6"/>
      <c r="B150" s="15"/>
      <c r="U150" s="9"/>
      <c r="V150" s="9"/>
      <c r="W150" s="9"/>
      <c r="X150" s="9"/>
    </row>
    <row r="151" spans="1:25" s="7" customFormat="1" x14ac:dyDescent="0.25">
      <c r="U151" s="9"/>
      <c r="V151" s="9"/>
      <c r="W151" s="9"/>
      <c r="X151" s="9"/>
    </row>
    <row r="152" spans="1:25" s="7" customFormat="1" x14ac:dyDescent="0.25">
      <c r="U152" s="9"/>
      <c r="V152" s="9"/>
      <c r="W152" s="9"/>
      <c r="X152" s="9"/>
    </row>
    <row r="153" spans="1:25" s="7" customFormat="1" x14ac:dyDescent="0.25">
      <c r="U153" s="9"/>
      <c r="V153" s="9"/>
      <c r="W153" s="9"/>
      <c r="X153" s="9"/>
    </row>
    <row r="154" spans="1:25" s="7" customFormat="1" x14ac:dyDescent="0.25">
      <c r="U154" s="9"/>
      <c r="V154" s="9"/>
      <c r="W154" s="9"/>
      <c r="X154" s="9"/>
    </row>
    <row r="155" spans="1:25" s="7" customFormat="1" x14ac:dyDescent="0.25">
      <c r="U155" s="9"/>
      <c r="V155" s="9"/>
      <c r="W155" s="9"/>
      <c r="X155" s="9"/>
    </row>
    <row r="156" spans="1:25" s="7" customFormat="1" x14ac:dyDescent="0.25">
      <c r="U156" s="9"/>
      <c r="V156" s="9"/>
      <c r="W156" s="9"/>
      <c r="X156" s="9"/>
    </row>
    <row r="157" spans="1:25" s="7" customFormat="1" x14ac:dyDescent="0.25">
      <c r="U157" s="9"/>
      <c r="V157" s="9"/>
      <c r="W157" s="9"/>
      <c r="X157" s="9"/>
    </row>
    <row r="158" spans="1:25" s="7" customFormat="1" x14ac:dyDescent="0.25">
      <c r="U158" s="9"/>
      <c r="V158" s="9"/>
      <c r="W158" s="9"/>
      <c r="X158" s="9"/>
    </row>
    <row r="159" spans="1:25" x14ac:dyDescent="0.25">
      <c r="A159" s="7"/>
      <c r="B159" s="7"/>
      <c r="C159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9993-DA86-40FB-BA13-D89068D1E0F5}">
  <dimension ref="A1:M349"/>
  <sheetViews>
    <sheetView workbookViewId="0">
      <pane xSplit="1" ySplit="6" topLeftCell="B202" activePane="bottomRight" state="frozen"/>
      <selection pane="topRight" activeCell="B1" sqref="B1"/>
      <selection pane="bottomLeft" activeCell="A7" sqref="A7"/>
      <selection pane="bottomRight" activeCell="C231" sqref="C231"/>
    </sheetView>
  </sheetViews>
  <sheetFormatPr defaultRowHeight="15" x14ac:dyDescent="0.25"/>
  <cols>
    <col min="1" max="1" width="11.7109375" bestFit="1" customWidth="1"/>
    <col min="2" max="2" width="19.85546875" bestFit="1" customWidth="1"/>
    <col min="3" max="3" width="15.7109375" customWidth="1"/>
    <col min="4" max="4" width="10.42578125" customWidth="1"/>
    <col min="5" max="5" width="11" customWidth="1"/>
    <col min="7" max="7" width="10" style="8" customWidth="1"/>
    <col min="8" max="8" width="2.42578125" style="8" customWidth="1"/>
    <col min="9" max="9" width="9.140625" style="8"/>
    <col min="10" max="10" width="13" customWidth="1"/>
    <col min="11" max="11" width="12.7109375" customWidth="1"/>
    <col min="12" max="12" width="11.5703125" bestFit="1" customWidth="1"/>
    <col min="13" max="13" width="10.5703125" bestFit="1" customWidth="1"/>
    <col min="21" max="21" width="9.7109375" bestFit="1" customWidth="1"/>
    <col min="23" max="23" width="15" customWidth="1"/>
  </cols>
  <sheetData>
    <row r="1" spans="1:13" ht="18.75" x14ac:dyDescent="0.3">
      <c r="A1" s="4" t="s">
        <v>2</v>
      </c>
    </row>
    <row r="2" spans="1:13" ht="18.75" x14ac:dyDescent="0.3">
      <c r="A2" s="4" t="s">
        <v>3</v>
      </c>
    </row>
    <row r="3" spans="1:13" x14ac:dyDescent="0.25">
      <c r="A3" s="3" t="s">
        <v>4</v>
      </c>
    </row>
    <row r="4" spans="1:13" s="8" customFormat="1" x14ac:dyDescent="0.25">
      <c r="A4" s="3" t="s">
        <v>13</v>
      </c>
      <c r="M4" s="32">
        <v>20240</v>
      </c>
    </row>
    <row r="5" spans="1:13" x14ac:dyDescent="0.25">
      <c r="G5" s="8" t="s">
        <v>15</v>
      </c>
      <c r="I5" s="37" t="s">
        <v>14</v>
      </c>
      <c r="K5" s="8"/>
    </row>
    <row r="6" spans="1:13" ht="45" x14ac:dyDescent="0.25">
      <c r="A6" s="11" t="s">
        <v>0</v>
      </c>
      <c r="B6" s="12" t="s">
        <v>1</v>
      </c>
      <c r="C6" s="25" t="s">
        <v>7</v>
      </c>
      <c r="D6" s="13" t="s">
        <v>5</v>
      </c>
      <c r="E6" s="13" t="s">
        <v>6</v>
      </c>
      <c r="F6" s="13" t="s">
        <v>11</v>
      </c>
      <c r="G6" s="13" t="s">
        <v>12</v>
      </c>
      <c r="I6" s="13" t="s">
        <v>12</v>
      </c>
      <c r="J6" s="13" t="s">
        <v>16</v>
      </c>
      <c r="K6" s="13" t="s">
        <v>17</v>
      </c>
    </row>
    <row r="7" spans="1:13" x14ac:dyDescent="0.25">
      <c r="A7" s="19">
        <v>44002</v>
      </c>
      <c r="B7" s="10"/>
      <c r="C7" s="26">
        <v>28000</v>
      </c>
      <c r="D7" s="18">
        <v>100000</v>
      </c>
      <c r="E7" s="18">
        <v>500000</v>
      </c>
      <c r="F7">
        <v>19</v>
      </c>
      <c r="I7"/>
    </row>
    <row r="8" spans="1:13" s="8" customFormat="1" x14ac:dyDescent="0.25">
      <c r="A8" s="19">
        <v>44368</v>
      </c>
      <c r="B8" s="10">
        <v>359119.55300224852</v>
      </c>
      <c r="C8" s="26">
        <v>28000</v>
      </c>
      <c r="D8" s="18">
        <v>100000</v>
      </c>
      <c r="E8" s="18">
        <v>500000</v>
      </c>
    </row>
    <row r="9" spans="1:13" x14ac:dyDescent="0.25">
      <c r="A9" s="19">
        <v>44007</v>
      </c>
      <c r="B9" s="10">
        <v>1965913.1112766555</v>
      </c>
      <c r="C9" s="26">
        <v>28000</v>
      </c>
      <c r="D9" s="18">
        <v>100000</v>
      </c>
      <c r="E9" s="18">
        <v>500000</v>
      </c>
      <c r="I9"/>
    </row>
    <row r="10" spans="1:13" x14ac:dyDescent="0.25">
      <c r="A10" s="19">
        <v>44007</v>
      </c>
      <c r="B10" s="10">
        <v>2026248.2279781029</v>
      </c>
      <c r="C10" s="26">
        <v>28000</v>
      </c>
      <c r="D10" s="18">
        <v>100000</v>
      </c>
      <c r="E10" s="18">
        <v>500000</v>
      </c>
      <c r="I10"/>
    </row>
    <row r="11" spans="1:13" x14ac:dyDescent="0.25">
      <c r="A11" s="19">
        <v>44008</v>
      </c>
      <c r="B11" s="10">
        <v>1704417.472042186</v>
      </c>
      <c r="C11" s="26">
        <v>28000</v>
      </c>
      <c r="D11" s="18">
        <v>100000</v>
      </c>
      <c r="E11" s="18">
        <v>500000</v>
      </c>
      <c r="I11"/>
    </row>
    <row r="12" spans="1:13" x14ac:dyDescent="0.25">
      <c r="A12" s="19">
        <v>44009</v>
      </c>
      <c r="B12" s="10">
        <v>547720.80340760096</v>
      </c>
      <c r="C12" s="26">
        <v>28000</v>
      </c>
      <c r="D12" s="18">
        <v>100000</v>
      </c>
      <c r="E12" s="18">
        <v>500000</v>
      </c>
      <c r="F12">
        <v>36</v>
      </c>
      <c r="I12"/>
    </row>
    <row r="13" spans="1:13" x14ac:dyDescent="0.25">
      <c r="A13" s="19">
        <v>44010</v>
      </c>
      <c r="B13" s="10">
        <v>345693.17238203652</v>
      </c>
      <c r="C13" s="26">
        <v>28000</v>
      </c>
      <c r="D13" s="18">
        <v>100000</v>
      </c>
      <c r="E13" s="18">
        <v>500000</v>
      </c>
      <c r="G13" s="36">
        <f>SUM(F7:F13)*100000/$M$4</f>
        <v>271.73913043478262</v>
      </c>
      <c r="I13"/>
    </row>
    <row r="14" spans="1:13" x14ac:dyDescent="0.25">
      <c r="A14" s="19">
        <v>44014</v>
      </c>
      <c r="B14" s="10">
        <v>36707.329865213294</v>
      </c>
      <c r="C14" s="26">
        <v>28000</v>
      </c>
      <c r="D14" s="18">
        <v>100000</v>
      </c>
      <c r="E14" s="18">
        <v>500000</v>
      </c>
      <c r="I14"/>
    </row>
    <row r="15" spans="1:13" x14ac:dyDescent="0.25">
      <c r="A15" s="19">
        <v>44015</v>
      </c>
      <c r="B15" s="10">
        <v>11474.046543537781</v>
      </c>
      <c r="C15" s="26">
        <v>28000</v>
      </c>
      <c r="D15" s="18">
        <v>100000</v>
      </c>
      <c r="E15" s="18">
        <v>500000</v>
      </c>
      <c r="I15"/>
    </row>
    <row r="16" spans="1:13" x14ac:dyDescent="0.25">
      <c r="A16" s="19">
        <v>44016</v>
      </c>
      <c r="B16" s="10">
        <v>3840.4264312002033</v>
      </c>
      <c r="C16" s="26">
        <v>28000</v>
      </c>
      <c r="D16" s="18">
        <v>100000</v>
      </c>
      <c r="E16" s="18">
        <v>500000</v>
      </c>
      <c r="F16">
        <v>10</v>
      </c>
      <c r="I16"/>
    </row>
    <row r="17" spans="1:9" x14ac:dyDescent="0.25">
      <c r="A17" s="19">
        <v>44018</v>
      </c>
      <c r="B17" s="10">
        <v>37615.996746190445</v>
      </c>
      <c r="C17" s="26">
        <v>28000</v>
      </c>
      <c r="D17" s="18">
        <v>100000</v>
      </c>
      <c r="E17" s="18">
        <v>500000</v>
      </c>
      <c r="G17" s="36">
        <f>SUM(F12:F17)*100000/$M$4</f>
        <v>227.27272727272728</v>
      </c>
      <c r="I17"/>
    </row>
    <row r="18" spans="1:9" x14ac:dyDescent="0.25">
      <c r="A18" s="19">
        <v>44020</v>
      </c>
      <c r="B18" s="10">
        <v>9662</v>
      </c>
      <c r="C18" s="26">
        <v>28000</v>
      </c>
      <c r="D18" s="18">
        <v>100000</v>
      </c>
      <c r="E18" s="18">
        <v>500000</v>
      </c>
      <c r="I18"/>
    </row>
    <row r="19" spans="1:9" x14ac:dyDescent="0.25">
      <c r="A19" s="19">
        <v>44022</v>
      </c>
      <c r="B19" s="10">
        <v>129407.8289039277</v>
      </c>
      <c r="C19" s="26">
        <v>28000</v>
      </c>
      <c r="D19" s="18">
        <v>100000</v>
      </c>
      <c r="E19" s="18">
        <v>500000</v>
      </c>
      <c r="I19"/>
    </row>
    <row r="20" spans="1:9" s="8" customFormat="1" x14ac:dyDescent="0.25">
      <c r="A20" s="19">
        <v>44023</v>
      </c>
      <c r="B20" s="10"/>
      <c r="C20" s="26">
        <v>28000</v>
      </c>
      <c r="D20" s="18">
        <v>100000</v>
      </c>
      <c r="E20" s="18">
        <v>500000</v>
      </c>
      <c r="F20" s="8">
        <v>3</v>
      </c>
    </row>
    <row r="21" spans="1:9" x14ac:dyDescent="0.25">
      <c r="A21" s="19">
        <v>44029</v>
      </c>
      <c r="B21" s="10">
        <v>0</v>
      </c>
      <c r="C21" s="26">
        <v>28000</v>
      </c>
      <c r="D21" s="18">
        <v>100000</v>
      </c>
      <c r="E21" s="18">
        <v>500000</v>
      </c>
      <c r="G21" s="36">
        <f>SUM(F16:F21)*100000/$M$4</f>
        <v>64.229249011857704</v>
      </c>
      <c r="I21"/>
    </row>
    <row r="22" spans="1:9" s="8" customFormat="1" x14ac:dyDescent="0.25">
      <c r="A22" s="19">
        <v>44030</v>
      </c>
      <c r="B22" s="10"/>
      <c r="C22" s="26">
        <v>28000</v>
      </c>
      <c r="D22" s="18">
        <v>100000</v>
      </c>
      <c r="E22" s="18">
        <v>500000</v>
      </c>
      <c r="F22" s="8">
        <v>9</v>
      </c>
      <c r="G22" s="36">
        <f>SUM(F20:F22)*100000/$M$4</f>
        <v>59.288537549407117</v>
      </c>
    </row>
    <row r="23" spans="1:9" s="8" customFormat="1" x14ac:dyDescent="0.25">
      <c r="A23" s="19">
        <v>44037</v>
      </c>
      <c r="B23" s="10"/>
      <c r="C23" s="26">
        <v>28000</v>
      </c>
      <c r="D23" s="18">
        <v>100000</v>
      </c>
      <c r="E23" s="18">
        <v>500000</v>
      </c>
      <c r="F23" s="8">
        <v>3</v>
      </c>
      <c r="G23" s="36">
        <f>SUM(F22:F23)*100000/$M$4</f>
        <v>59.288537549407117</v>
      </c>
    </row>
    <row r="24" spans="1:9" s="8" customFormat="1" x14ac:dyDescent="0.25">
      <c r="A24" s="19">
        <v>44044</v>
      </c>
      <c r="B24" s="10"/>
      <c r="C24" s="26">
        <v>28000</v>
      </c>
      <c r="D24" s="18">
        <v>100000</v>
      </c>
      <c r="E24" s="18">
        <v>500000</v>
      </c>
      <c r="F24" s="8">
        <v>7</v>
      </c>
    </row>
    <row r="25" spans="1:9" x14ac:dyDescent="0.25">
      <c r="A25" s="19">
        <v>44047</v>
      </c>
      <c r="B25" s="10">
        <v>7190</v>
      </c>
      <c r="C25" s="26">
        <v>28000</v>
      </c>
      <c r="D25" s="18">
        <v>100000</v>
      </c>
      <c r="E25" s="18">
        <v>500000</v>
      </c>
      <c r="G25" s="36">
        <f>SUM(F23:F25)*100000/$M$4</f>
        <v>49.40711462450593</v>
      </c>
      <c r="I25"/>
    </row>
    <row r="26" spans="1:9" x14ac:dyDescent="0.25">
      <c r="A26" s="19">
        <v>44048</v>
      </c>
      <c r="B26" s="10">
        <v>11622</v>
      </c>
      <c r="C26" s="26">
        <v>28000</v>
      </c>
      <c r="D26" s="18">
        <v>100000</v>
      </c>
      <c r="E26" s="18">
        <v>500000</v>
      </c>
      <c r="I26"/>
    </row>
    <row r="27" spans="1:9" x14ac:dyDescent="0.25">
      <c r="A27" s="19">
        <v>44049</v>
      </c>
      <c r="B27" s="10">
        <v>12517</v>
      </c>
      <c r="C27" s="26">
        <v>28000</v>
      </c>
      <c r="D27" s="18">
        <v>100000</v>
      </c>
      <c r="E27" s="18">
        <v>500000</v>
      </c>
      <c r="I27"/>
    </row>
    <row r="28" spans="1:9" x14ac:dyDescent="0.25">
      <c r="A28" s="19">
        <v>44050</v>
      </c>
      <c r="B28" s="10">
        <v>82345</v>
      </c>
      <c r="C28" s="26">
        <v>28000</v>
      </c>
      <c r="D28" s="18">
        <v>100000</v>
      </c>
      <c r="E28" s="18">
        <v>500000</v>
      </c>
      <c r="I28"/>
    </row>
    <row r="29" spans="1:9" x14ac:dyDescent="0.25">
      <c r="A29" s="19">
        <v>44051</v>
      </c>
      <c r="B29" s="10">
        <v>22096</v>
      </c>
      <c r="C29" s="26">
        <v>28000</v>
      </c>
      <c r="D29" s="18">
        <v>100000</v>
      </c>
      <c r="E29" s="18">
        <v>500000</v>
      </c>
      <c r="F29">
        <v>9</v>
      </c>
      <c r="I29"/>
    </row>
    <row r="30" spans="1:9" x14ac:dyDescent="0.25">
      <c r="A30" s="19">
        <v>44052</v>
      </c>
      <c r="B30" s="10">
        <v>4158</v>
      </c>
      <c r="C30" s="26">
        <v>28000</v>
      </c>
      <c r="D30" s="18">
        <v>100000</v>
      </c>
      <c r="E30" s="18">
        <v>500000</v>
      </c>
      <c r="G30" s="36">
        <f>SUM(F24:F30)*100000/$M$4</f>
        <v>79.051383399209485</v>
      </c>
      <c r="I30"/>
    </row>
    <row r="31" spans="1:9" x14ac:dyDescent="0.25">
      <c r="A31" s="19">
        <v>44056</v>
      </c>
      <c r="B31" s="10">
        <v>6683</v>
      </c>
      <c r="C31" s="26">
        <v>28000</v>
      </c>
      <c r="D31" s="18">
        <v>100000</v>
      </c>
      <c r="E31" s="18">
        <v>500000</v>
      </c>
      <c r="I31"/>
    </row>
    <row r="32" spans="1:9" x14ac:dyDescent="0.25">
      <c r="A32" s="19">
        <v>44058</v>
      </c>
      <c r="B32" s="10">
        <v>1104</v>
      </c>
      <c r="C32" s="26">
        <v>28000</v>
      </c>
      <c r="D32" s="18">
        <v>100000</v>
      </c>
      <c r="E32" s="18">
        <v>500000</v>
      </c>
      <c r="F32">
        <v>7</v>
      </c>
      <c r="I32"/>
    </row>
    <row r="33" spans="1:9" x14ac:dyDescent="0.25">
      <c r="A33" s="19">
        <v>44060</v>
      </c>
      <c r="B33" s="10">
        <v>3523</v>
      </c>
      <c r="C33" s="26">
        <v>28000</v>
      </c>
      <c r="D33" s="18">
        <v>100000</v>
      </c>
      <c r="E33" s="18">
        <v>500000</v>
      </c>
      <c r="G33" s="36">
        <f>SUM(F27:F33)*100000/$M$4</f>
        <v>79.051383399209485</v>
      </c>
      <c r="I33"/>
    </row>
    <row r="34" spans="1:9" x14ac:dyDescent="0.25">
      <c r="A34" s="19">
        <v>44062</v>
      </c>
      <c r="B34" s="10">
        <v>492</v>
      </c>
      <c r="C34" s="26">
        <v>28000</v>
      </c>
      <c r="D34" s="18">
        <v>100000</v>
      </c>
      <c r="E34" s="18">
        <v>500000</v>
      </c>
      <c r="I34"/>
    </row>
    <row r="35" spans="1:9" x14ac:dyDescent="0.25">
      <c r="A35" s="19">
        <v>44064</v>
      </c>
      <c r="B35" s="10">
        <v>1922</v>
      </c>
      <c r="C35" s="26">
        <v>28000</v>
      </c>
      <c r="D35" s="18">
        <v>100000</v>
      </c>
      <c r="E35" s="18">
        <v>500000</v>
      </c>
      <c r="I35"/>
    </row>
    <row r="36" spans="1:9" x14ac:dyDescent="0.25">
      <c r="A36" s="19">
        <v>44063</v>
      </c>
      <c r="B36" s="10">
        <v>0</v>
      </c>
      <c r="C36" s="26">
        <v>28000</v>
      </c>
      <c r="D36" s="18">
        <v>100000</v>
      </c>
      <c r="E36" s="18">
        <v>500000</v>
      </c>
      <c r="I36"/>
    </row>
    <row r="37" spans="1:9" x14ac:dyDescent="0.25">
      <c r="A37" s="19">
        <v>44065</v>
      </c>
      <c r="B37" s="10">
        <v>2482</v>
      </c>
      <c r="C37" s="26">
        <v>28000</v>
      </c>
      <c r="D37" s="18">
        <v>100000</v>
      </c>
      <c r="E37" s="18">
        <v>500000</v>
      </c>
      <c r="F37">
        <v>6</v>
      </c>
      <c r="I37"/>
    </row>
    <row r="38" spans="1:9" x14ac:dyDescent="0.25">
      <c r="A38" s="19">
        <v>44066</v>
      </c>
      <c r="B38" s="10">
        <v>10797</v>
      </c>
      <c r="C38" s="26">
        <v>28000</v>
      </c>
      <c r="D38" s="18">
        <v>100000</v>
      </c>
      <c r="E38" s="18">
        <v>500000</v>
      </c>
      <c r="G38" s="36">
        <f>SUM(F32:F38)*100000/$M$4</f>
        <v>64.229249011857704</v>
      </c>
      <c r="I38"/>
    </row>
    <row r="39" spans="1:9" x14ac:dyDescent="0.25">
      <c r="A39" s="19">
        <v>44068</v>
      </c>
      <c r="B39" s="10">
        <v>25355</v>
      </c>
      <c r="C39" s="26">
        <v>28000</v>
      </c>
      <c r="D39" s="18">
        <v>100000</v>
      </c>
      <c r="E39" s="18">
        <v>500000</v>
      </c>
      <c r="I39"/>
    </row>
    <row r="40" spans="1:9" x14ac:dyDescent="0.25">
      <c r="A40" s="19">
        <v>44069</v>
      </c>
      <c r="B40" s="10">
        <v>45482</v>
      </c>
      <c r="C40" s="26">
        <v>28000</v>
      </c>
      <c r="D40" s="18">
        <v>100000</v>
      </c>
      <c r="E40" s="18">
        <v>500000</v>
      </c>
      <c r="I40"/>
    </row>
    <row r="41" spans="1:9" x14ac:dyDescent="0.25">
      <c r="A41" s="19">
        <v>44072</v>
      </c>
      <c r="B41" s="10">
        <v>3743</v>
      </c>
      <c r="C41" s="26">
        <v>28000</v>
      </c>
      <c r="D41" s="18">
        <v>100000</v>
      </c>
      <c r="E41" s="18">
        <v>500000</v>
      </c>
      <c r="F41">
        <v>5</v>
      </c>
      <c r="G41" s="36">
        <f>SUM(F37:F41)*100000/$M$4</f>
        <v>54.347826086956523</v>
      </c>
      <c r="I41"/>
    </row>
    <row r="42" spans="1:9" s="8" customFormat="1" x14ac:dyDescent="0.25">
      <c r="A42" s="19">
        <v>44079</v>
      </c>
      <c r="B42" s="10"/>
      <c r="C42" s="26">
        <v>28000</v>
      </c>
      <c r="D42" s="18">
        <v>100000</v>
      </c>
      <c r="E42" s="18">
        <v>500000</v>
      </c>
      <c r="F42" s="8">
        <v>2</v>
      </c>
      <c r="G42" s="36">
        <f>SUM(F40:F42)*100000/$M$4</f>
        <v>34.584980237154149</v>
      </c>
    </row>
    <row r="43" spans="1:9" s="8" customFormat="1" x14ac:dyDescent="0.25">
      <c r="A43" s="19">
        <v>44086</v>
      </c>
      <c r="B43" s="10"/>
      <c r="C43" s="26">
        <v>28000</v>
      </c>
      <c r="D43" s="18">
        <v>100000</v>
      </c>
      <c r="E43" s="18">
        <v>500000</v>
      </c>
      <c r="F43" s="8">
        <v>11</v>
      </c>
    </row>
    <row r="44" spans="1:9" x14ac:dyDescent="0.25">
      <c r="A44" s="19">
        <v>44088</v>
      </c>
      <c r="B44" s="10">
        <v>25014</v>
      </c>
      <c r="C44" s="26">
        <v>28000</v>
      </c>
      <c r="D44" s="18">
        <v>100000</v>
      </c>
      <c r="E44" s="18">
        <v>500000</v>
      </c>
      <c r="G44" s="36">
        <f>SUM(F42:F44)*100000/$M$4</f>
        <v>64.229249011857704</v>
      </c>
      <c r="I44"/>
    </row>
    <row r="45" spans="1:9" x14ac:dyDescent="0.25">
      <c r="A45" s="19">
        <v>44091</v>
      </c>
      <c r="B45" s="10">
        <v>21867</v>
      </c>
      <c r="C45" s="26">
        <v>28000</v>
      </c>
      <c r="D45" s="18">
        <v>100000</v>
      </c>
      <c r="E45" s="18">
        <v>500000</v>
      </c>
      <c r="I45"/>
    </row>
    <row r="46" spans="1:9" s="8" customFormat="1" x14ac:dyDescent="0.25">
      <c r="A46" s="19">
        <v>44093</v>
      </c>
      <c r="B46" s="10"/>
      <c r="C46" s="26">
        <v>28000</v>
      </c>
      <c r="D46" s="18">
        <v>100000</v>
      </c>
      <c r="E46" s="18">
        <v>500000</v>
      </c>
      <c r="F46" s="8">
        <v>0</v>
      </c>
    </row>
    <row r="47" spans="1:9" x14ac:dyDescent="0.25">
      <c r="A47" s="19">
        <v>44095</v>
      </c>
      <c r="B47" s="10">
        <v>25631</v>
      </c>
      <c r="C47" s="26">
        <v>28000</v>
      </c>
      <c r="D47" s="18">
        <v>100000</v>
      </c>
      <c r="E47" s="18">
        <v>500000</v>
      </c>
      <c r="G47" s="36">
        <f>SUM(F42:F47)*100000/$M$4</f>
        <v>64.229249011857704</v>
      </c>
      <c r="I47"/>
    </row>
    <row r="48" spans="1:9" x14ac:dyDescent="0.25">
      <c r="A48" s="19">
        <v>44098</v>
      </c>
      <c r="B48" s="10">
        <v>22460</v>
      </c>
      <c r="C48" s="26">
        <v>28000</v>
      </c>
      <c r="D48" s="18">
        <v>100000</v>
      </c>
      <c r="E48" s="18">
        <v>500000</v>
      </c>
      <c r="I48"/>
    </row>
    <row r="49" spans="1:11" s="8" customFormat="1" x14ac:dyDescent="0.25">
      <c r="A49" s="19">
        <v>44100</v>
      </c>
      <c r="B49" s="10"/>
      <c r="C49" s="26">
        <v>28000</v>
      </c>
      <c r="D49" s="18">
        <v>100000</v>
      </c>
      <c r="E49" s="18">
        <v>500000</v>
      </c>
      <c r="F49" s="8">
        <v>8</v>
      </c>
    </row>
    <row r="50" spans="1:11" x14ac:dyDescent="0.25">
      <c r="A50" s="19">
        <v>44102</v>
      </c>
      <c r="B50" s="10">
        <v>18637</v>
      </c>
      <c r="C50" s="26">
        <v>28000</v>
      </c>
      <c r="D50" s="18">
        <v>100000</v>
      </c>
      <c r="E50" s="18">
        <v>500000</v>
      </c>
      <c r="G50" s="36">
        <f>SUM(F45:F50)*100000/$M$4</f>
        <v>39.525691699604742</v>
      </c>
      <c r="I50"/>
    </row>
    <row r="51" spans="1:11" x14ac:dyDescent="0.25">
      <c r="A51" s="19">
        <v>44105</v>
      </c>
      <c r="B51" s="10">
        <v>86486</v>
      </c>
      <c r="C51" s="26">
        <v>28000</v>
      </c>
      <c r="D51" s="18">
        <v>100000</v>
      </c>
      <c r="E51" s="18">
        <v>500000</v>
      </c>
      <c r="I51"/>
    </row>
    <row r="52" spans="1:11" s="8" customFormat="1" x14ac:dyDescent="0.25">
      <c r="A52" s="19">
        <v>44107</v>
      </c>
      <c r="B52" s="10"/>
      <c r="C52" s="26">
        <v>28000</v>
      </c>
      <c r="D52" s="18">
        <v>100000</v>
      </c>
      <c r="E52" s="18">
        <v>500000</v>
      </c>
      <c r="F52" s="8">
        <v>4</v>
      </c>
    </row>
    <row r="53" spans="1:11" x14ac:dyDescent="0.25">
      <c r="A53" s="19">
        <v>44109</v>
      </c>
      <c r="B53" s="10">
        <v>56003</v>
      </c>
      <c r="C53" s="26">
        <v>28000</v>
      </c>
      <c r="D53" s="18">
        <v>100000</v>
      </c>
      <c r="E53" s="18">
        <v>500000</v>
      </c>
      <c r="G53" s="36">
        <f>SUM(F48:F53)*100000/$M$4</f>
        <v>59.288537549407117</v>
      </c>
      <c r="I53"/>
    </row>
    <row r="54" spans="1:11" x14ac:dyDescent="0.25">
      <c r="A54" s="19">
        <v>44112</v>
      </c>
      <c r="B54" s="10">
        <v>85764</v>
      </c>
      <c r="C54" s="26">
        <v>28000</v>
      </c>
      <c r="D54" s="18">
        <v>100000</v>
      </c>
      <c r="E54" s="18">
        <v>500000</v>
      </c>
      <c r="I54"/>
    </row>
    <row r="55" spans="1:11" s="8" customFormat="1" x14ac:dyDescent="0.25">
      <c r="A55" s="19">
        <v>44114</v>
      </c>
      <c r="B55" s="10"/>
      <c r="C55" s="26">
        <v>28000</v>
      </c>
      <c r="D55" s="18">
        <v>100000</v>
      </c>
      <c r="E55" s="18">
        <v>500000</v>
      </c>
      <c r="F55" s="8">
        <v>13</v>
      </c>
    </row>
    <row r="56" spans="1:11" x14ac:dyDescent="0.25">
      <c r="A56" s="19">
        <v>44116</v>
      </c>
      <c r="B56" s="10">
        <v>202563</v>
      </c>
      <c r="C56" s="26">
        <v>28000</v>
      </c>
      <c r="D56" s="18">
        <v>100000</v>
      </c>
      <c r="E56" s="18">
        <v>500000</v>
      </c>
      <c r="G56" s="36">
        <f>SUM(F51:F56)*100000/$M$4</f>
        <v>83.992094861660078</v>
      </c>
      <c r="I56"/>
      <c r="K56" s="9"/>
    </row>
    <row r="57" spans="1:11" x14ac:dyDescent="0.25">
      <c r="A57" s="19">
        <v>44119</v>
      </c>
      <c r="B57" s="10">
        <v>3095</v>
      </c>
      <c r="C57" s="26">
        <v>28000</v>
      </c>
      <c r="D57" s="18">
        <v>100000</v>
      </c>
      <c r="E57" s="18">
        <v>500000</v>
      </c>
      <c r="I57"/>
      <c r="K57" s="9"/>
    </row>
    <row r="58" spans="1:11" s="8" customFormat="1" x14ac:dyDescent="0.25">
      <c r="A58" s="19">
        <v>44121</v>
      </c>
      <c r="B58" s="10"/>
      <c r="C58" s="26">
        <v>28000</v>
      </c>
      <c r="D58" s="18">
        <v>100000</v>
      </c>
      <c r="E58" s="18">
        <v>500000</v>
      </c>
      <c r="F58" s="8">
        <v>1</v>
      </c>
      <c r="K58" s="9"/>
    </row>
    <row r="59" spans="1:11" x14ac:dyDescent="0.25">
      <c r="A59" s="19">
        <v>44123</v>
      </c>
      <c r="B59" s="10">
        <v>22061</v>
      </c>
      <c r="C59" s="26">
        <v>28000</v>
      </c>
      <c r="D59" s="18">
        <v>100000</v>
      </c>
      <c r="E59" s="18">
        <v>500000</v>
      </c>
      <c r="G59" s="36">
        <f>SUM(F54:F59)*100000/$M$4</f>
        <v>69.169960474308297</v>
      </c>
      <c r="I59"/>
      <c r="K59" s="9"/>
    </row>
    <row r="60" spans="1:11" x14ac:dyDescent="0.25">
      <c r="A60" s="19">
        <v>44126</v>
      </c>
      <c r="B60" s="10">
        <v>13598</v>
      </c>
      <c r="C60" s="26">
        <v>28000</v>
      </c>
      <c r="D60" s="18">
        <v>100000</v>
      </c>
      <c r="E60" s="18">
        <v>500000</v>
      </c>
      <c r="I60"/>
      <c r="K60" s="9"/>
    </row>
    <row r="61" spans="1:11" s="8" customFormat="1" x14ac:dyDescent="0.25">
      <c r="A61" s="19">
        <v>44128</v>
      </c>
      <c r="B61" s="10"/>
      <c r="C61" s="26">
        <v>28000</v>
      </c>
      <c r="D61" s="18">
        <v>100000</v>
      </c>
      <c r="E61" s="18">
        <v>500000</v>
      </c>
      <c r="F61" s="8">
        <v>7</v>
      </c>
      <c r="K61" s="9"/>
    </row>
    <row r="62" spans="1:11" x14ac:dyDescent="0.25">
      <c r="A62" s="19">
        <v>44130</v>
      </c>
      <c r="B62" s="10">
        <v>33793</v>
      </c>
      <c r="C62" s="26">
        <v>28000</v>
      </c>
      <c r="D62" s="18">
        <v>100000</v>
      </c>
      <c r="E62" s="18">
        <v>500000</v>
      </c>
      <c r="G62" s="36">
        <f>SUM(F57:F62)*100000/$M$4</f>
        <v>39.525691699604742</v>
      </c>
      <c r="I62"/>
      <c r="K62" s="9"/>
    </row>
    <row r="63" spans="1:11" x14ac:dyDescent="0.25">
      <c r="A63" s="19">
        <v>44133</v>
      </c>
      <c r="B63" s="10">
        <v>76510</v>
      </c>
      <c r="C63" s="26">
        <v>28000</v>
      </c>
      <c r="D63" s="18">
        <v>100000</v>
      </c>
      <c r="E63" s="18">
        <v>500000</v>
      </c>
      <c r="K63" s="9"/>
    </row>
    <row r="64" spans="1:11" s="8" customFormat="1" x14ac:dyDescent="0.25">
      <c r="A64" s="19">
        <v>44135</v>
      </c>
      <c r="B64" s="10"/>
      <c r="C64" s="26">
        <v>28000</v>
      </c>
      <c r="D64" s="18">
        <v>100000</v>
      </c>
      <c r="E64" s="18">
        <v>500000</v>
      </c>
      <c r="F64" s="8">
        <v>1</v>
      </c>
      <c r="K64" s="9"/>
    </row>
    <row r="65" spans="1:11" x14ac:dyDescent="0.25">
      <c r="A65" s="19">
        <v>44137</v>
      </c>
      <c r="B65" s="10">
        <v>2412</v>
      </c>
      <c r="C65" s="26">
        <v>28000</v>
      </c>
      <c r="D65" s="18">
        <v>100000</v>
      </c>
      <c r="E65" s="18">
        <v>500000</v>
      </c>
      <c r="F65" s="8"/>
      <c r="G65" s="36">
        <f>SUM(F60:F65)*100000/$M$4</f>
        <v>39.525691699604742</v>
      </c>
      <c r="I65" s="8">
        <v>35</v>
      </c>
      <c r="J65">
        <v>213</v>
      </c>
      <c r="K65" s="9"/>
    </row>
    <row r="66" spans="1:11" x14ac:dyDescent="0.25">
      <c r="A66" s="19">
        <v>44140</v>
      </c>
      <c r="B66" s="10">
        <v>4644</v>
      </c>
      <c r="C66" s="26">
        <v>28000</v>
      </c>
      <c r="D66" s="18">
        <v>100000</v>
      </c>
      <c r="E66" s="18">
        <v>500000</v>
      </c>
      <c r="F66" s="8"/>
      <c r="K66" s="9"/>
    </row>
    <row r="67" spans="1:11" s="8" customFormat="1" x14ac:dyDescent="0.25">
      <c r="A67" s="19">
        <v>44142</v>
      </c>
      <c r="B67" s="10"/>
      <c r="C67" s="26">
        <v>28000</v>
      </c>
      <c r="D67" s="18">
        <v>100000</v>
      </c>
      <c r="E67" s="18">
        <v>500000</v>
      </c>
      <c r="F67" s="8">
        <v>4</v>
      </c>
      <c r="K67" s="9"/>
    </row>
    <row r="68" spans="1:11" s="8" customFormat="1" x14ac:dyDescent="0.25">
      <c r="A68" s="19">
        <v>44144</v>
      </c>
      <c r="B68" s="10">
        <v>7000</v>
      </c>
      <c r="C68" s="26">
        <v>28000</v>
      </c>
      <c r="D68" s="18">
        <v>100000</v>
      </c>
      <c r="E68" s="18">
        <v>500000</v>
      </c>
      <c r="G68" s="36">
        <f>SUM(F63:F68)*100000/$M$4</f>
        <v>24.703557312252965</v>
      </c>
      <c r="K68" s="9"/>
    </row>
    <row r="69" spans="1:11" s="8" customFormat="1" x14ac:dyDescent="0.25">
      <c r="A69" s="19">
        <v>44145</v>
      </c>
      <c r="B69" s="10"/>
      <c r="C69" s="26">
        <v>28000</v>
      </c>
      <c r="D69" s="18">
        <v>100000</v>
      </c>
      <c r="E69" s="18">
        <v>500000</v>
      </c>
      <c r="G69" s="36"/>
      <c r="I69" s="8">
        <v>49</v>
      </c>
      <c r="J69" s="8">
        <v>224</v>
      </c>
      <c r="K69" s="9">
        <f>J69-J65</f>
        <v>11</v>
      </c>
    </row>
    <row r="70" spans="1:11" x14ac:dyDescent="0.25">
      <c r="A70" s="19">
        <v>44147</v>
      </c>
      <c r="B70" s="10">
        <v>82303</v>
      </c>
      <c r="C70" s="26">
        <v>28000</v>
      </c>
      <c r="D70" s="18">
        <v>100000</v>
      </c>
      <c r="E70" s="18">
        <v>500000</v>
      </c>
      <c r="F70" s="8"/>
      <c r="K70" s="9"/>
    </row>
    <row r="71" spans="1:11" s="8" customFormat="1" x14ac:dyDescent="0.25">
      <c r="A71" s="19">
        <v>44149</v>
      </c>
      <c r="B71" s="10"/>
      <c r="C71" s="26">
        <v>28000</v>
      </c>
      <c r="D71" s="18">
        <v>100000</v>
      </c>
      <c r="E71" s="18">
        <v>500000</v>
      </c>
      <c r="F71" s="8">
        <v>20</v>
      </c>
      <c r="K71" s="9"/>
    </row>
    <row r="72" spans="1:11" x14ac:dyDescent="0.25">
      <c r="A72" s="19">
        <v>44151</v>
      </c>
      <c r="B72" s="10">
        <v>137023</v>
      </c>
      <c r="C72" s="26">
        <v>28000</v>
      </c>
      <c r="D72" s="18">
        <v>100000</v>
      </c>
      <c r="E72" s="18">
        <v>500000</v>
      </c>
      <c r="F72" s="8"/>
      <c r="G72" s="36">
        <f>SUM(F66:F72)*100000/$M$4</f>
        <v>118.57707509881423</v>
      </c>
      <c r="K72" s="9"/>
    </row>
    <row r="73" spans="1:11" s="8" customFormat="1" x14ac:dyDescent="0.25">
      <c r="A73" s="19">
        <v>44152</v>
      </c>
      <c r="B73" s="10"/>
      <c r="C73" s="26">
        <v>28000</v>
      </c>
      <c r="D73" s="18">
        <v>100000</v>
      </c>
      <c r="E73" s="18">
        <v>500000</v>
      </c>
      <c r="G73" s="36"/>
      <c r="I73" s="8">
        <v>119</v>
      </c>
      <c r="J73" s="8">
        <v>236</v>
      </c>
      <c r="K73" s="9">
        <f>J73-J69</f>
        <v>12</v>
      </c>
    </row>
    <row r="74" spans="1:11" x14ac:dyDescent="0.25">
      <c r="A74" s="19">
        <v>44154</v>
      </c>
      <c r="B74" s="10">
        <v>21117</v>
      </c>
      <c r="C74" s="26">
        <v>28000</v>
      </c>
      <c r="D74" s="18">
        <v>100000</v>
      </c>
      <c r="E74" s="18">
        <v>500000</v>
      </c>
      <c r="F74" s="8"/>
      <c r="K74" s="9"/>
    </row>
    <row r="75" spans="1:11" x14ac:dyDescent="0.25">
      <c r="A75" s="19">
        <v>44156</v>
      </c>
      <c r="B75" s="10">
        <v>40990</v>
      </c>
      <c r="C75" s="26">
        <v>28000</v>
      </c>
      <c r="D75" s="18">
        <v>100000</v>
      </c>
      <c r="E75" s="18">
        <v>500000</v>
      </c>
      <c r="F75" s="8">
        <v>18</v>
      </c>
      <c r="K75" s="9"/>
    </row>
    <row r="76" spans="1:11" x14ac:dyDescent="0.25">
      <c r="A76" s="19">
        <v>44158</v>
      </c>
      <c r="B76" s="10">
        <v>32571</v>
      </c>
      <c r="C76" s="26">
        <v>28000</v>
      </c>
      <c r="D76" s="18">
        <v>100000</v>
      </c>
      <c r="E76" s="18">
        <v>500000</v>
      </c>
      <c r="F76" s="8"/>
      <c r="G76" s="36">
        <f>SUM(F70:F76)*100000/$M$4</f>
        <v>187.74703557312253</v>
      </c>
      <c r="K76" s="9"/>
    </row>
    <row r="77" spans="1:11" s="8" customFormat="1" x14ac:dyDescent="0.25">
      <c r="A77" s="19">
        <v>44159</v>
      </c>
      <c r="B77" s="10"/>
      <c r="C77" s="26">
        <v>28000</v>
      </c>
      <c r="D77" s="18">
        <v>100000</v>
      </c>
      <c r="E77" s="18">
        <v>500000</v>
      </c>
      <c r="G77" s="36"/>
      <c r="I77" s="8">
        <v>178</v>
      </c>
      <c r="J77" s="8">
        <v>249</v>
      </c>
      <c r="K77" s="9">
        <f>J77-J73</f>
        <v>13</v>
      </c>
    </row>
    <row r="78" spans="1:11" x14ac:dyDescent="0.25">
      <c r="A78" s="19">
        <v>44160</v>
      </c>
      <c r="B78" s="10">
        <v>28631</v>
      </c>
      <c r="C78" s="26">
        <v>28000</v>
      </c>
      <c r="D78" s="18">
        <v>100000</v>
      </c>
      <c r="E78" s="18">
        <v>500000</v>
      </c>
      <c r="F78" s="8"/>
      <c r="K78" s="9"/>
    </row>
    <row r="79" spans="1:11" x14ac:dyDescent="0.25">
      <c r="A79" s="19">
        <v>44162</v>
      </c>
      <c r="B79" s="10">
        <v>19299</v>
      </c>
      <c r="C79" s="26">
        <v>28000</v>
      </c>
      <c r="D79" s="18">
        <v>100000</v>
      </c>
      <c r="E79" s="18">
        <v>500000</v>
      </c>
      <c r="F79" s="8"/>
      <c r="K79" s="9"/>
    </row>
    <row r="80" spans="1:11" x14ac:dyDescent="0.25">
      <c r="A80" s="20">
        <v>44163</v>
      </c>
      <c r="B80" s="10">
        <v>47050</v>
      </c>
      <c r="C80" s="26">
        <v>28000</v>
      </c>
      <c r="D80" s="18">
        <v>100000</v>
      </c>
      <c r="E80" s="18">
        <v>500000</v>
      </c>
      <c r="F80" s="8">
        <v>48</v>
      </c>
      <c r="K80" s="9"/>
    </row>
    <row r="81" spans="1:12" s="8" customFormat="1" x14ac:dyDescent="0.25">
      <c r="A81" s="21">
        <v>44166</v>
      </c>
      <c r="B81" s="10"/>
      <c r="C81" s="26">
        <v>28000</v>
      </c>
      <c r="D81" s="18">
        <v>100000</v>
      </c>
      <c r="E81" s="18">
        <v>500000</v>
      </c>
      <c r="K81" s="9"/>
    </row>
    <row r="82" spans="1:12" x14ac:dyDescent="0.25">
      <c r="A82" s="21">
        <v>44167</v>
      </c>
      <c r="B82" s="10">
        <v>26300</v>
      </c>
      <c r="C82" s="26">
        <v>28000</v>
      </c>
      <c r="D82" s="18">
        <v>100000</v>
      </c>
      <c r="E82" s="18">
        <v>500000</v>
      </c>
      <c r="F82" s="8"/>
      <c r="G82" s="36">
        <f>SUM(F76:F82)*100000/$M$4</f>
        <v>237.15415019762847</v>
      </c>
      <c r="I82" s="8">
        <v>326</v>
      </c>
      <c r="J82">
        <v>306</v>
      </c>
      <c r="K82" s="9">
        <f>J82-J77</f>
        <v>57</v>
      </c>
    </row>
    <row r="83" spans="1:12" x14ac:dyDescent="0.25">
      <c r="A83" s="21">
        <v>44169</v>
      </c>
      <c r="B83" s="10">
        <v>137650</v>
      </c>
      <c r="C83" s="26">
        <v>28000</v>
      </c>
      <c r="D83" s="18">
        <v>100000</v>
      </c>
      <c r="E83" s="18">
        <v>500000</v>
      </c>
      <c r="F83" s="8"/>
      <c r="K83" s="9"/>
    </row>
    <row r="84" spans="1:12" s="8" customFormat="1" x14ac:dyDescent="0.25">
      <c r="A84" s="21">
        <v>44170</v>
      </c>
      <c r="B84" s="10"/>
      <c r="C84" s="26">
        <v>28000</v>
      </c>
      <c r="D84" s="18">
        <v>100000</v>
      </c>
      <c r="E84" s="18">
        <v>500000</v>
      </c>
      <c r="F84" s="8">
        <v>23</v>
      </c>
      <c r="K84" s="9"/>
    </row>
    <row r="85" spans="1:12" s="8" customFormat="1" x14ac:dyDescent="0.25">
      <c r="A85" s="21">
        <v>44171</v>
      </c>
      <c r="B85" s="10"/>
      <c r="C85" s="26">
        <v>28000</v>
      </c>
      <c r="D85" s="18">
        <v>100000</v>
      </c>
      <c r="E85" s="18">
        <v>500000</v>
      </c>
      <c r="I85" s="8">
        <v>356</v>
      </c>
      <c r="J85" s="8">
        <v>333</v>
      </c>
      <c r="K85" s="9">
        <f>J85-J82</f>
        <v>27</v>
      </c>
    </row>
    <row r="86" spans="1:12" x14ac:dyDescent="0.25">
      <c r="A86" s="21">
        <v>44172</v>
      </c>
      <c r="B86" s="10">
        <v>20850</v>
      </c>
      <c r="C86" s="26">
        <v>28000</v>
      </c>
      <c r="D86" s="18">
        <v>100000</v>
      </c>
      <c r="E86" s="18">
        <v>500000</v>
      </c>
      <c r="F86" s="8"/>
      <c r="G86" s="36">
        <f>SUM(F80:F86)*100000/$M$4</f>
        <v>350.79051383399212</v>
      </c>
      <c r="K86" s="9"/>
    </row>
    <row r="87" spans="1:12" x14ac:dyDescent="0.25">
      <c r="A87" s="21">
        <v>44174</v>
      </c>
      <c r="B87" s="10">
        <v>83200</v>
      </c>
      <c r="C87" s="26">
        <v>28000</v>
      </c>
      <c r="D87" s="18">
        <v>100000</v>
      </c>
      <c r="E87" s="18">
        <v>500000</v>
      </c>
      <c r="F87" s="8"/>
      <c r="K87" s="9"/>
    </row>
    <row r="88" spans="1:12" x14ac:dyDescent="0.25">
      <c r="A88" s="21">
        <v>44176</v>
      </c>
      <c r="B88" s="10">
        <v>98350</v>
      </c>
      <c r="C88" s="26">
        <v>28000</v>
      </c>
      <c r="D88" s="18">
        <v>100000</v>
      </c>
      <c r="E88" s="18">
        <v>500000</v>
      </c>
      <c r="F88" s="8"/>
      <c r="K88" s="9"/>
    </row>
    <row r="89" spans="1:12" s="8" customFormat="1" x14ac:dyDescent="0.25">
      <c r="A89" s="21">
        <v>44177</v>
      </c>
      <c r="B89" s="10"/>
      <c r="C89" s="26">
        <v>28000</v>
      </c>
      <c r="D89" s="18">
        <v>100000</v>
      </c>
      <c r="E89" s="18">
        <v>500000</v>
      </c>
      <c r="F89" s="8">
        <v>38</v>
      </c>
      <c r="K89" s="9"/>
    </row>
    <row r="90" spans="1:12" x14ac:dyDescent="0.25">
      <c r="A90" s="21">
        <v>44179</v>
      </c>
      <c r="B90" s="10">
        <v>81000</v>
      </c>
      <c r="C90" s="26">
        <v>28000</v>
      </c>
      <c r="D90" s="18">
        <v>100000</v>
      </c>
      <c r="E90" s="18">
        <v>500000</v>
      </c>
      <c r="F90" s="8"/>
      <c r="G90" s="36">
        <f>SUM(F84:F90)*100000/$M$4</f>
        <v>301.38339920948619</v>
      </c>
      <c r="K90" s="9"/>
    </row>
    <row r="91" spans="1:12" s="8" customFormat="1" x14ac:dyDescent="0.25">
      <c r="A91" s="21">
        <v>44180</v>
      </c>
      <c r="B91" s="10"/>
      <c r="C91" s="26">
        <v>28000</v>
      </c>
      <c r="D91" s="18">
        <v>100000</v>
      </c>
      <c r="E91" s="18">
        <v>500000</v>
      </c>
      <c r="G91" s="36"/>
      <c r="I91" s="8">
        <v>311</v>
      </c>
      <c r="J91">
        <v>370</v>
      </c>
      <c r="K91" s="9">
        <f>J91-J85</f>
        <v>37</v>
      </c>
    </row>
    <row r="92" spans="1:12" x14ac:dyDescent="0.25">
      <c r="A92" s="21">
        <v>44181</v>
      </c>
      <c r="B92" s="10">
        <v>47050</v>
      </c>
      <c r="C92" s="26">
        <v>28000</v>
      </c>
      <c r="D92" s="18">
        <v>100000</v>
      </c>
      <c r="E92" s="18">
        <v>500000</v>
      </c>
      <c r="F92" s="8"/>
      <c r="K92" s="9"/>
    </row>
    <row r="93" spans="1:12" x14ac:dyDescent="0.25">
      <c r="A93" s="21">
        <v>44183</v>
      </c>
      <c r="B93" s="10">
        <v>39500</v>
      </c>
      <c r="C93" s="26">
        <v>28000</v>
      </c>
      <c r="D93" s="18">
        <v>100000</v>
      </c>
      <c r="E93" s="18">
        <v>500000</v>
      </c>
      <c r="F93" s="8"/>
      <c r="K93" s="9"/>
    </row>
    <row r="94" spans="1:12" s="8" customFormat="1" x14ac:dyDescent="0.25">
      <c r="A94" s="21">
        <v>44184</v>
      </c>
      <c r="B94" s="10"/>
      <c r="C94" s="26">
        <v>28000</v>
      </c>
      <c r="D94" s="18">
        <v>100000</v>
      </c>
      <c r="E94" s="18">
        <v>500000</v>
      </c>
      <c r="F94" s="8">
        <v>36</v>
      </c>
      <c r="K94" s="9"/>
      <c r="L94" s="17"/>
    </row>
    <row r="95" spans="1:12" x14ac:dyDescent="0.25">
      <c r="A95" s="21">
        <v>44186</v>
      </c>
      <c r="B95" s="10">
        <v>43250</v>
      </c>
      <c r="C95" s="26">
        <v>28000</v>
      </c>
      <c r="D95" s="18">
        <v>100000</v>
      </c>
      <c r="E95" s="18">
        <v>500000</v>
      </c>
      <c r="F95" s="8"/>
      <c r="G95" s="36">
        <f>SUM(F89:F95)*100000/$M$4</f>
        <v>365.61264822134387</v>
      </c>
      <c r="K95" s="9"/>
    </row>
    <row r="96" spans="1:12" s="8" customFormat="1" x14ac:dyDescent="0.25">
      <c r="A96" s="21">
        <v>44187</v>
      </c>
      <c r="B96" s="10"/>
      <c r="C96" s="26">
        <v>28000</v>
      </c>
      <c r="D96" s="18">
        <v>100000</v>
      </c>
      <c r="E96" s="18">
        <v>500000</v>
      </c>
      <c r="G96" s="36"/>
      <c r="I96" s="8">
        <v>267</v>
      </c>
      <c r="J96" s="8">
        <v>393</v>
      </c>
      <c r="K96" s="9">
        <f>J96-J91</f>
        <v>23</v>
      </c>
    </row>
    <row r="97" spans="1:12" x14ac:dyDescent="0.25">
      <c r="A97" s="21">
        <v>44188</v>
      </c>
      <c r="B97" s="10">
        <v>82450</v>
      </c>
      <c r="C97" s="26">
        <v>28000</v>
      </c>
      <c r="D97" s="18">
        <v>100000</v>
      </c>
      <c r="E97" s="18">
        <v>500000</v>
      </c>
      <c r="F97" s="8"/>
      <c r="K97" s="9"/>
    </row>
    <row r="98" spans="1:12" x14ac:dyDescent="0.25">
      <c r="A98" s="21">
        <v>44190</v>
      </c>
      <c r="B98" s="10">
        <v>12800</v>
      </c>
      <c r="C98" s="26">
        <v>28000</v>
      </c>
      <c r="D98" s="18">
        <v>100000</v>
      </c>
      <c r="E98" s="18">
        <v>500000</v>
      </c>
      <c r="F98" s="8"/>
      <c r="K98" s="9"/>
    </row>
    <row r="99" spans="1:12" s="8" customFormat="1" x14ac:dyDescent="0.25">
      <c r="A99" s="21">
        <v>44191</v>
      </c>
      <c r="B99" s="10"/>
      <c r="C99" s="26">
        <v>28000</v>
      </c>
      <c r="D99" s="18">
        <v>100000</v>
      </c>
      <c r="E99" s="18">
        <v>500000</v>
      </c>
      <c r="F99" s="8">
        <v>26</v>
      </c>
      <c r="K99" s="9"/>
      <c r="L99" s="17"/>
    </row>
    <row r="100" spans="1:12" x14ac:dyDescent="0.25">
      <c r="A100" s="21">
        <v>44193</v>
      </c>
      <c r="B100" s="10">
        <v>30550</v>
      </c>
      <c r="C100" s="26">
        <v>28000</v>
      </c>
      <c r="D100" s="18">
        <v>100000</v>
      </c>
      <c r="E100" s="18">
        <v>500000</v>
      </c>
      <c r="F100" s="8"/>
      <c r="G100" s="36">
        <f>SUM(F94:F100)*100000/$M$4</f>
        <v>306.32411067193675</v>
      </c>
      <c r="I100" s="8">
        <v>262</v>
      </c>
      <c r="J100">
        <v>395</v>
      </c>
      <c r="K100" s="9">
        <f>J100-J96</f>
        <v>2</v>
      </c>
    </row>
    <row r="101" spans="1:12" x14ac:dyDescent="0.25">
      <c r="A101" s="21">
        <v>44195</v>
      </c>
      <c r="B101" s="10">
        <v>22900</v>
      </c>
      <c r="C101" s="26">
        <v>28000</v>
      </c>
      <c r="D101" s="18">
        <v>100000</v>
      </c>
      <c r="E101" s="18">
        <v>500000</v>
      </c>
      <c r="F101" s="8"/>
      <c r="K101" s="9"/>
    </row>
    <row r="102" spans="1:12" s="8" customFormat="1" x14ac:dyDescent="0.25">
      <c r="A102" s="21">
        <v>44561</v>
      </c>
      <c r="B102" s="10"/>
      <c r="C102" s="26">
        <v>28000</v>
      </c>
      <c r="D102" s="18">
        <v>100000</v>
      </c>
      <c r="E102" s="18">
        <v>500000</v>
      </c>
      <c r="I102" s="8">
        <v>292</v>
      </c>
      <c r="J102" s="8">
        <v>422</v>
      </c>
      <c r="K102" s="9">
        <f>J102-J96</f>
        <v>29</v>
      </c>
    </row>
    <row r="103" spans="1:12" x14ac:dyDescent="0.25">
      <c r="A103" s="21">
        <v>44197</v>
      </c>
      <c r="B103" s="10">
        <v>466550</v>
      </c>
      <c r="C103" s="26">
        <v>28000</v>
      </c>
      <c r="D103" s="18">
        <v>100000</v>
      </c>
      <c r="E103" s="18">
        <v>500000</v>
      </c>
      <c r="F103" s="8"/>
      <c r="K103" s="9"/>
    </row>
    <row r="104" spans="1:12" s="8" customFormat="1" x14ac:dyDescent="0.25">
      <c r="A104" s="21">
        <v>44198</v>
      </c>
      <c r="B104" s="10"/>
      <c r="C104" s="26">
        <v>28000</v>
      </c>
      <c r="D104" s="18">
        <v>100000</v>
      </c>
      <c r="E104" s="18">
        <v>500000</v>
      </c>
      <c r="F104" s="8">
        <v>43</v>
      </c>
      <c r="K104" s="9"/>
      <c r="L104" s="17"/>
    </row>
    <row r="105" spans="1:12" x14ac:dyDescent="0.25">
      <c r="A105" s="21">
        <v>44200</v>
      </c>
      <c r="B105" s="10">
        <v>235900</v>
      </c>
      <c r="C105" s="26">
        <v>28000</v>
      </c>
      <c r="D105" s="18">
        <v>100000</v>
      </c>
      <c r="E105" s="18">
        <v>500000</v>
      </c>
      <c r="F105" s="8"/>
      <c r="G105" s="36">
        <f>SUM(F99:F105)*100000/$M$4</f>
        <v>340.90909090909093</v>
      </c>
      <c r="K105" s="9"/>
    </row>
    <row r="106" spans="1:12" x14ac:dyDescent="0.25">
      <c r="A106" s="21">
        <v>44202</v>
      </c>
      <c r="B106" s="10">
        <v>172533</v>
      </c>
      <c r="C106" s="26">
        <v>28000</v>
      </c>
      <c r="D106" s="18">
        <v>100000</v>
      </c>
      <c r="E106" s="18">
        <v>500000</v>
      </c>
      <c r="F106" s="8"/>
      <c r="I106" s="8">
        <v>390</v>
      </c>
      <c r="J106">
        <v>464</v>
      </c>
      <c r="K106" s="9">
        <f>J106-J102</f>
        <v>42</v>
      </c>
    </row>
    <row r="107" spans="1:12" x14ac:dyDescent="0.25">
      <c r="A107" s="21">
        <v>44204</v>
      </c>
      <c r="B107" s="10">
        <v>212533</v>
      </c>
      <c r="C107" s="26">
        <v>28000</v>
      </c>
      <c r="D107" s="18">
        <v>100000</v>
      </c>
      <c r="E107" s="18">
        <v>500000</v>
      </c>
      <c r="F107" s="8"/>
      <c r="K107" s="9"/>
    </row>
    <row r="108" spans="1:12" s="8" customFormat="1" x14ac:dyDescent="0.25">
      <c r="A108" s="21">
        <v>44205</v>
      </c>
      <c r="B108" s="10"/>
      <c r="C108" s="26">
        <v>28000</v>
      </c>
      <c r="D108" s="18">
        <v>100000</v>
      </c>
      <c r="E108" s="18">
        <v>500000</v>
      </c>
      <c r="F108" s="8">
        <v>137</v>
      </c>
      <c r="I108" s="7">
        <v>850</v>
      </c>
      <c r="J108" s="7">
        <v>593</v>
      </c>
      <c r="K108" s="9">
        <f>J108-J106</f>
        <v>129</v>
      </c>
      <c r="L108" s="17"/>
    </row>
    <row r="109" spans="1:12" x14ac:dyDescent="0.25">
      <c r="A109" s="21">
        <v>44207</v>
      </c>
      <c r="B109" s="10">
        <v>86050</v>
      </c>
      <c r="C109" s="26">
        <v>28000</v>
      </c>
      <c r="D109" s="18">
        <v>100000</v>
      </c>
      <c r="E109" s="18">
        <v>500000</v>
      </c>
      <c r="F109" s="8"/>
      <c r="G109" s="36">
        <f>SUM(F104:F109)*100000/$M$4</f>
        <v>889.32806324110675</v>
      </c>
      <c r="K109" s="9"/>
    </row>
    <row r="110" spans="1:12" x14ac:dyDescent="0.25">
      <c r="A110" s="21">
        <v>44210</v>
      </c>
      <c r="B110" s="10">
        <v>979700</v>
      </c>
      <c r="C110" s="26">
        <v>28000</v>
      </c>
      <c r="D110" s="18">
        <v>100000</v>
      </c>
      <c r="E110" s="18">
        <v>500000</v>
      </c>
      <c r="F110" s="8"/>
      <c r="K110" s="9"/>
    </row>
    <row r="111" spans="1:12" x14ac:dyDescent="0.25">
      <c r="A111" s="21">
        <v>44211</v>
      </c>
      <c r="B111" s="10">
        <v>285400</v>
      </c>
      <c r="C111" s="26">
        <v>28000</v>
      </c>
      <c r="D111" s="18">
        <v>100000</v>
      </c>
      <c r="E111" s="18">
        <v>500000</v>
      </c>
      <c r="F111" s="8"/>
      <c r="K111" s="9"/>
    </row>
    <row r="112" spans="1:12" s="8" customFormat="1" x14ac:dyDescent="0.25">
      <c r="A112" s="21">
        <v>44212</v>
      </c>
      <c r="B112" s="10"/>
      <c r="C112" s="26">
        <v>28000</v>
      </c>
      <c r="D112" s="18">
        <v>100000</v>
      </c>
      <c r="E112" s="18">
        <v>500000</v>
      </c>
      <c r="F112" s="8">
        <v>154</v>
      </c>
      <c r="G112" s="36">
        <f>SUM(F107:F112)*100000/$M$4</f>
        <v>1437.7470355731225</v>
      </c>
      <c r="I112" s="8">
        <v>1260</v>
      </c>
      <c r="J112" s="7">
        <v>720</v>
      </c>
      <c r="K112" s="9">
        <f>J112-J108</f>
        <v>127</v>
      </c>
      <c r="L112" s="17"/>
    </row>
    <row r="113" spans="1:12" x14ac:dyDescent="0.25">
      <c r="A113" s="21">
        <v>44214</v>
      </c>
      <c r="B113" s="10">
        <v>270300</v>
      </c>
      <c r="C113" s="26">
        <v>28000</v>
      </c>
      <c r="D113" s="18">
        <v>100000</v>
      </c>
      <c r="E113" s="18">
        <v>500000</v>
      </c>
      <c r="F113" s="8"/>
      <c r="K113" s="9"/>
    </row>
    <row r="114" spans="1:12" x14ac:dyDescent="0.25">
      <c r="A114" s="21">
        <v>44216</v>
      </c>
      <c r="B114" s="10">
        <v>1072550</v>
      </c>
      <c r="C114" s="26">
        <v>28000</v>
      </c>
      <c r="D114" s="18">
        <v>100000</v>
      </c>
      <c r="E114" s="18">
        <v>500000</v>
      </c>
      <c r="F114" s="8"/>
      <c r="K114" s="9"/>
    </row>
    <row r="115" spans="1:12" x14ac:dyDescent="0.25">
      <c r="A115" s="21">
        <v>44218</v>
      </c>
      <c r="B115" s="10">
        <v>618650</v>
      </c>
      <c r="C115" s="26">
        <v>28000</v>
      </c>
      <c r="D115" s="18">
        <v>100000</v>
      </c>
      <c r="E115" s="18">
        <v>500000</v>
      </c>
      <c r="F115" s="8"/>
      <c r="K115" s="9"/>
    </row>
    <row r="116" spans="1:12" x14ac:dyDescent="0.25">
      <c r="A116" s="21">
        <v>44221</v>
      </c>
      <c r="B116" s="10">
        <v>586200</v>
      </c>
      <c r="C116" s="26">
        <v>28000</v>
      </c>
      <c r="D116" s="18">
        <v>100000</v>
      </c>
      <c r="E116" s="18">
        <v>500000</v>
      </c>
      <c r="F116" s="8"/>
      <c r="K116" s="9"/>
      <c r="L116" s="17"/>
    </row>
    <row r="117" spans="1:12" s="8" customFormat="1" x14ac:dyDescent="0.25">
      <c r="A117" s="21">
        <v>44222</v>
      </c>
      <c r="B117" s="10"/>
      <c r="C117" s="26">
        <v>28000</v>
      </c>
      <c r="D117" s="18">
        <v>100000</v>
      </c>
      <c r="E117" s="18">
        <v>500000</v>
      </c>
      <c r="F117" s="8">
        <v>98</v>
      </c>
      <c r="G117" s="36">
        <f>SUM(F111:F117)*100000/$M$4</f>
        <v>1245.0592885375495</v>
      </c>
      <c r="I117" s="8">
        <v>1245</v>
      </c>
      <c r="J117">
        <v>852</v>
      </c>
      <c r="K117" s="9">
        <f>J117-J112</f>
        <v>132</v>
      </c>
      <c r="L117" s="17"/>
    </row>
    <row r="118" spans="1:12" x14ac:dyDescent="0.25">
      <c r="A118" s="21">
        <v>44223</v>
      </c>
      <c r="B118" s="10">
        <v>160100</v>
      </c>
      <c r="C118" s="26">
        <v>28000</v>
      </c>
      <c r="D118" s="18">
        <v>100000</v>
      </c>
      <c r="E118" s="18">
        <v>500000</v>
      </c>
      <c r="F118" s="8"/>
      <c r="K118" s="9"/>
    </row>
    <row r="119" spans="1:12" x14ac:dyDescent="0.25">
      <c r="A119" s="21">
        <v>44224</v>
      </c>
      <c r="B119" s="10">
        <v>376000</v>
      </c>
      <c r="C119" s="26">
        <v>28000</v>
      </c>
      <c r="D119" s="18">
        <v>100000</v>
      </c>
      <c r="E119" s="18">
        <v>500000</v>
      </c>
      <c r="F119" s="8"/>
      <c r="K119" s="9"/>
    </row>
    <row r="120" spans="1:12" x14ac:dyDescent="0.25">
      <c r="A120" s="21">
        <v>44225</v>
      </c>
      <c r="B120" s="10">
        <v>470000</v>
      </c>
      <c r="C120" s="26">
        <v>28000</v>
      </c>
      <c r="D120" s="18">
        <v>100000</v>
      </c>
      <c r="E120" s="18">
        <v>500000</v>
      </c>
      <c r="F120" s="8"/>
      <c r="K120" s="9"/>
    </row>
    <row r="121" spans="1:12" x14ac:dyDescent="0.25">
      <c r="A121" s="21">
        <v>44228</v>
      </c>
      <c r="B121" s="10">
        <v>270000</v>
      </c>
      <c r="C121" s="26">
        <v>28000</v>
      </c>
      <c r="D121" s="18">
        <v>100000</v>
      </c>
      <c r="E121" s="18">
        <v>500000</v>
      </c>
      <c r="K121" s="9"/>
    </row>
    <row r="122" spans="1:12" s="8" customFormat="1" x14ac:dyDescent="0.25">
      <c r="A122" s="21">
        <v>44229</v>
      </c>
      <c r="B122" s="10"/>
      <c r="C122" s="26">
        <v>28000</v>
      </c>
      <c r="D122" s="18">
        <v>100000</v>
      </c>
      <c r="E122" s="18">
        <v>500000</v>
      </c>
      <c r="F122" s="8">
        <v>64</v>
      </c>
      <c r="G122" s="36">
        <f>SUM(F117:F122)*100000/$M$4</f>
        <v>800.395256916996</v>
      </c>
      <c r="I122" s="8">
        <v>805</v>
      </c>
      <c r="J122" s="8">
        <v>917</v>
      </c>
      <c r="K122" s="9">
        <f>J122-J117</f>
        <v>65</v>
      </c>
    </row>
    <row r="123" spans="1:12" x14ac:dyDescent="0.25">
      <c r="A123" s="21">
        <v>44232</v>
      </c>
      <c r="B123" s="10">
        <v>182800</v>
      </c>
      <c r="C123" s="26">
        <v>28000</v>
      </c>
      <c r="D123" s="18">
        <v>100000</v>
      </c>
      <c r="E123" s="18">
        <v>500000</v>
      </c>
      <c r="G123" s="36"/>
      <c r="K123" s="9"/>
    </row>
    <row r="124" spans="1:12" x14ac:dyDescent="0.25">
      <c r="A124" s="21">
        <v>44233</v>
      </c>
      <c r="B124" s="10"/>
      <c r="C124" s="26">
        <v>28000</v>
      </c>
      <c r="D124" s="18">
        <v>100000</v>
      </c>
      <c r="E124" s="18">
        <v>500000</v>
      </c>
      <c r="F124">
        <v>63</v>
      </c>
      <c r="G124" s="36">
        <f>SUM(F120:F125)*100000/$M$4</f>
        <v>627.47035573122525</v>
      </c>
    </row>
    <row r="125" spans="1:12" x14ac:dyDescent="0.25">
      <c r="A125" s="21">
        <v>44235</v>
      </c>
      <c r="B125" s="10">
        <v>454650</v>
      </c>
      <c r="C125" s="26">
        <v>28000</v>
      </c>
      <c r="D125" s="18">
        <v>100000</v>
      </c>
      <c r="E125" s="18">
        <v>500000</v>
      </c>
    </row>
    <row r="126" spans="1:12" x14ac:dyDescent="0.25">
      <c r="A126" s="21">
        <v>44236</v>
      </c>
      <c r="B126" s="10">
        <v>92400</v>
      </c>
      <c r="C126" s="26">
        <v>28000</v>
      </c>
      <c r="D126" s="18">
        <v>100000</v>
      </c>
      <c r="E126" s="18">
        <v>500000</v>
      </c>
      <c r="I126" s="8">
        <v>623</v>
      </c>
      <c r="J126">
        <v>977</v>
      </c>
      <c r="K126" s="9">
        <f>J126-J122</f>
        <v>60</v>
      </c>
    </row>
    <row r="127" spans="1:12" x14ac:dyDescent="0.25">
      <c r="A127" s="21">
        <v>44237</v>
      </c>
      <c r="B127" s="10">
        <v>132300</v>
      </c>
      <c r="C127" s="26">
        <v>28000</v>
      </c>
      <c r="D127" s="18">
        <v>100000</v>
      </c>
      <c r="E127" s="18">
        <v>500000</v>
      </c>
    </row>
    <row r="128" spans="1:12" x14ac:dyDescent="0.25">
      <c r="A128" s="21">
        <v>44239</v>
      </c>
      <c r="B128" s="10">
        <v>304000</v>
      </c>
      <c r="C128" s="18">
        <v>28000</v>
      </c>
      <c r="D128" s="18">
        <v>100000</v>
      </c>
      <c r="E128" s="18">
        <v>500000</v>
      </c>
    </row>
    <row r="129" spans="1:11" x14ac:dyDescent="0.25">
      <c r="A129" s="21">
        <v>44242</v>
      </c>
      <c r="B129" s="10">
        <v>128700</v>
      </c>
      <c r="C129" s="18">
        <v>28000</v>
      </c>
      <c r="D129" s="18">
        <v>100000</v>
      </c>
      <c r="E129" s="18">
        <v>500000</v>
      </c>
    </row>
    <row r="130" spans="1:11" x14ac:dyDescent="0.25">
      <c r="A130" s="21">
        <v>44243</v>
      </c>
      <c r="B130" s="10"/>
      <c r="C130" s="18">
        <v>28000</v>
      </c>
      <c r="D130" s="18">
        <v>100000</v>
      </c>
      <c r="E130" s="18">
        <v>500000</v>
      </c>
      <c r="F130" s="8"/>
      <c r="G130" s="36"/>
      <c r="I130" s="8">
        <v>499</v>
      </c>
      <c r="J130">
        <v>1016</v>
      </c>
      <c r="K130">
        <f>J130-J126</f>
        <v>39</v>
      </c>
    </row>
    <row r="131" spans="1:11" x14ac:dyDescent="0.25">
      <c r="A131" s="21">
        <v>44244</v>
      </c>
      <c r="B131" s="10">
        <v>93200</v>
      </c>
      <c r="C131" s="18">
        <v>28000</v>
      </c>
      <c r="D131" s="18">
        <v>100000</v>
      </c>
      <c r="E131" s="18">
        <v>500000</v>
      </c>
    </row>
    <row r="132" spans="1:11" x14ac:dyDescent="0.25">
      <c r="A132" s="21">
        <v>44246</v>
      </c>
      <c r="B132" s="10">
        <v>41200</v>
      </c>
      <c r="C132" s="18">
        <v>28000</v>
      </c>
      <c r="D132" s="18">
        <v>100000</v>
      </c>
      <c r="E132" s="18">
        <v>500000</v>
      </c>
    </row>
    <row r="133" spans="1:11" x14ac:dyDescent="0.25">
      <c r="A133" s="21">
        <v>44249</v>
      </c>
      <c r="B133" s="10"/>
      <c r="C133" s="18">
        <v>28000</v>
      </c>
      <c r="D133" s="18">
        <v>100000</v>
      </c>
      <c r="E133" s="18">
        <v>500000</v>
      </c>
      <c r="F133" s="8">
        <v>38</v>
      </c>
      <c r="G133" s="36">
        <f>SUM(F129:F134)*100000/$M$4</f>
        <v>187.74703557312253</v>
      </c>
      <c r="I133" s="8">
        <v>380</v>
      </c>
      <c r="J133" s="8">
        <v>1054</v>
      </c>
      <c r="K133" s="8">
        <f>J133-J129</f>
        <v>1054</v>
      </c>
    </row>
    <row r="134" spans="1:11" x14ac:dyDescent="0.25">
      <c r="A134" s="21">
        <v>44251</v>
      </c>
      <c r="B134" s="10">
        <v>75350</v>
      </c>
      <c r="C134" s="18">
        <v>28000</v>
      </c>
      <c r="D134" s="18">
        <v>100000</v>
      </c>
      <c r="E134" s="18">
        <v>500000</v>
      </c>
      <c r="F134" s="8"/>
      <c r="J134" s="8"/>
      <c r="K134" s="8"/>
    </row>
    <row r="135" spans="1:11" x14ac:dyDescent="0.25">
      <c r="A135" s="21">
        <v>44253</v>
      </c>
      <c r="B135" s="10">
        <v>75900</v>
      </c>
      <c r="C135" s="18">
        <v>28000</v>
      </c>
      <c r="D135" s="18">
        <v>100000</v>
      </c>
      <c r="E135" s="18">
        <v>500000</v>
      </c>
      <c r="F135" s="8"/>
      <c r="J135" s="8"/>
      <c r="K135" s="8"/>
    </row>
    <row r="136" spans="1:11" x14ac:dyDescent="0.25">
      <c r="A136" s="21">
        <v>44256</v>
      </c>
      <c r="B136" s="10">
        <v>170350</v>
      </c>
      <c r="C136" s="18">
        <v>28000</v>
      </c>
      <c r="D136" s="18">
        <v>100000</v>
      </c>
      <c r="E136" s="18">
        <v>500000</v>
      </c>
      <c r="F136" s="8"/>
      <c r="J136" s="8"/>
      <c r="K136" s="8"/>
    </row>
    <row r="137" spans="1:11" x14ac:dyDescent="0.25">
      <c r="A137" s="21">
        <v>44257</v>
      </c>
      <c r="B137" s="10"/>
      <c r="C137" s="18">
        <v>28000</v>
      </c>
      <c r="D137" s="18">
        <v>100000</v>
      </c>
      <c r="E137" s="18">
        <v>500000</v>
      </c>
      <c r="F137" s="8">
        <v>48</v>
      </c>
      <c r="G137" s="36">
        <f>SUM(F133:F138)*100000/$M$4</f>
        <v>424.901185770751</v>
      </c>
      <c r="I137" s="8">
        <v>420</v>
      </c>
      <c r="J137" s="8">
        <v>1102</v>
      </c>
      <c r="K137" s="8">
        <f>J137-J133</f>
        <v>48</v>
      </c>
    </row>
    <row r="138" spans="1:11" x14ac:dyDescent="0.25">
      <c r="A138" s="21">
        <v>44258</v>
      </c>
      <c r="B138" s="10">
        <v>78750</v>
      </c>
      <c r="C138" s="18">
        <v>28000</v>
      </c>
      <c r="D138" s="18">
        <v>100000</v>
      </c>
      <c r="E138" s="18">
        <v>500000</v>
      </c>
      <c r="F138" s="8"/>
      <c r="J138" s="8"/>
      <c r="K138" s="8"/>
    </row>
    <row r="139" spans="1:11" x14ac:dyDescent="0.25">
      <c r="A139" s="21">
        <v>44260</v>
      </c>
      <c r="B139" s="10">
        <v>32000</v>
      </c>
      <c r="C139" s="18">
        <v>28000</v>
      </c>
      <c r="D139" s="18">
        <v>100000</v>
      </c>
      <c r="E139" s="18">
        <v>500000</v>
      </c>
      <c r="F139" s="8"/>
      <c r="J139" s="8"/>
      <c r="K139" s="8"/>
    </row>
    <row r="140" spans="1:11" x14ac:dyDescent="0.25">
      <c r="A140" s="21">
        <v>44263</v>
      </c>
      <c r="B140" s="10">
        <v>82050</v>
      </c>
      <c r="C140" s="18">
        <v>28000</v>
      </c>
      <c r="D140" s="18">
        <v>100000</v>
      </c>
      <c r="E140" s="18">
        <v>500000</v>
      </c>
      <c r="F140" s="8"/>
      <c r="J140" s="8"/>
      <c r="K140" s="8"/>
    </row>
    <row r="141" spans="1:11" x14ac:dyDescent="0.25">
      <c r="A141" s="21">
        <v>44264</v>
      </c>
      <c r="B141" s="10"/>
      <c r="C141" s="18">
        <v>28000</v>
      </c>
      <c r="D141" s="18">
        <v>100000</v>
      </c>
      <c r="E141" s="18">
        <v>500000</v>
      </c>
      <c r="F141" s="8">
        <f>K141</f>
        <v>38</v>
      </c>
      <c r="G141" s="36">
        <f>SUM(F137:F142)*100000/$M$4</f>
        <v>424.901185770751</v>
      </c>
      <c r="I141" s="8">
        <v>425</v>
      </c>
      <c r="J141" s="8">
        <v>1140</v>
      </c>
      <c r="K141" s="8">
        <f>J141-J137</f>
        <v>38</v>
      </c>
    </row>
    <row r="142" spans="1:11" x14ac:dyDescent="0.25">
      <c r="A142" s="21">
        <v>44265</v>
      </c>
      <c r="B142" s="10">
        <v>65050</v>
      </c>
      <c r="C142" s="18">
        <v>28000</v>
      </c>
      <c r="D142" s="18">
        <v>100000</v>
      </c>
      <c r="E142" s="18">
        <v>500000</v>
      </c>
      <c r="F142" s="8"/>
      <c r="J142" s="8"/>
      <c r="K142" s="8"/>
    </row>
    <row r="143" spans="1:11" x14ac:dyDescent="0.25">
      <c r="A143" s="21">
        <v>44267</v>
      </c>
      <c r="B143" s="10">
        <v>80600</v>
      </c>
      <c r="C143" s="18">
        <v>28000</v>
      </c>
      <c r="D143" s="18">
        <v>100000</v>
      </c>
      <c r="E143" s="18">
        <v>500000</v>
      </c>
      <c r="F143" s="8"/>
      <c r="J143" s="8"/>
      <c r="K143" s="8"/>
    </row>
    <row r="144" spans="1:11" x14ac:dyDescent="0.25">
      <c r="A144" s="21">
        <v>44270</v>
      </c>
      <c r="B144" s="10">
        <v>130150</v>
      </c>
      <c r="C144" s="18">
        <v>28000</v>
      </c>
      <c r="D144" s="18">
        <v>100000</v>
      </c>
      <c r="E144" s="18">
        <v>500000</v>
      </c>
      <c r="J144" s="8"/>
    </row>
    <row r="145" spans="1:11" x14ac:dyDescent="0.25">
      <c r="A145" s="21">
        <v>44271</v>
      </c>
      <c r="B145" s="10"/>
      <c r="C145" s="18">
        <v>28000</v>
      </c>
      <c r="D145" s="18">
        <v>100000</v>
      </c>
      <c r="E145" s="18">
        <v>500000</v>
      </c>
      <c r="F145" s="8">
        <f>K145</f>
        <v>31</v>
      </c>
      <c r="G145" s="36">
        <f>SUM(F141:F146)*100000/$M$4</f>
        <v>340.90909090909093</v>
      </c>
      <c r="I145" s="8">
        <v>341</v>
      </c>
      <c r="J145" s="8">
        <v>1171</v>
      </c>
      <c r="K145" s="8">
        <f>J145-J141</f>
        <v>31</v>
      </c>
    </row>
    <row r="146" spans="1:11" x14ac:dyDescent="0.25">
      <c r="A146" s="21">
        <v>44272</v>
      </c>
      <c r="B146" s="10">
        <v>43600</v>
      </c>
      <c r="C146" s="18">
        <v>28000</v>
      </c>
      <c r="D146" s="18">
        <v>100000</v>
      </c>
      <c r="E146" s="18">
        <v>500000</v>
      </c>
      <c r="J146" s="8"/>
    </row>
    <row r="147" spans="1:11" x14ac:dyDescent="0.25">
      <c r="A147" s="21">
        <v>44274</v>
      </c>
      <c r="B147" s="10">
        <v>80900</v>
      </c>
      <c r="C147" s="18">
        <v>28000</v>
      </c>
      <c r="D147" s="18">
        <v>100000</v>
      </c>
      <c r="E147" s="18">
        <v>500000</v>
      </c>
      <c r="J147" s="8"/>
    </row>
    <row r="148" spans="1:11" x14ac:dyDescent="0.25">
      <c r="A148" s="21">
        <v>44277</v>
      </c>
      <c r="B148" s="10">
        <v>72650</v>
      </c>
      <c r="C148" s="18">
        <v>28000</v>
      </c>
      <c r="D148" s="18">
        <v>100000</v>
      </c>
      <c r="E148" s="18">
        <v>500000</v>
      </c>
      <c r="J148" s="8"/>
      <c r="K148" s="8"/>
    </row>
    <row r="149" spans="1:11" s="8" customFormat="1" x14ac:dyDescent="0.25">
      <c r="A149" s="21">
        <v>44278</v>
      </c>
      <c r="B149" s="10"/>
      <c r="C149" s="18">
        <v>28000</v>
      </c>
      <c r="D149" s="18">
        <v>100000</v>
      </c>
      <c r="E149" s="18">
        <v>500000</v>
      </c>
      <c r="F149" s="8">
        <f>K149</f>
        <v>30</v>
      </c>
      <c r="G149" s="36">
        <f>SUM(F145:F150)*100000/$M$4</f>
        <v>301.38339920948619</v>
      </c>
      <c r="J149" s="8">
        <v>1201</v>
      </c>
      <c r="K149" s="8">
        <f>J149-J145</f>
        <v>30</v>
      </c>
    </row>
    <row r="150" spans="1:11" x14ac:dyDescent="0.25">
      <c r="A150" s="21">
        <v>44279</v>
      </c>
      <c r="B150" s="10">
        <v>52000</v>
      </c>
      <c r="C150" s="18">
        <v>28000</v>
      </c>
      <c r="D150" s="18">
        <v>100000</v>
      </c>
      <c r="E150" s="18">
        <v>500000</v>
      </c>
      <c r="J150" s="8"/>
    </row>
    <row r="151" spans="1:11" x14ac:dyDescent="0.25">
      <c r="A151" s="21">
        <v>44280</v>
      </c>
      <c r="B151" s="10"/>
      <c r="C151" s="18">
        <v>28000</v>
      </c>
      <c r="D151" s="18">
        <v>100000</v>
      </c>
      <c r="E151" s="18">
        <v>500000</v>
      </c>
      <c r="J151" s="8"/>
    </row>
    <row r="152" spans="1:11" s="8" customFormat="1" x14ac:dyDescent="0.25">
      <c r="A152" s="21">
        <v>44281</v>
      </c>
      <c r="B152" s="10">
        <v>205850</v>
      </c>
      <c r="C152" s="18">
        <v>28000</v>
      </c>
      <c r="D152" s="18">
        <v>100000</v>
      </c>
      <c r="E152" s="18">
        <v>500000</v>
      </c>
    </row>
    <row r="153" spans="1:11" x14ac:dyDescent="0.25">
      <c r="A153" s="21">
        <v>44282</v>
      </c>
      <c r="B153" s="10"/>
      <c r="C153" s="18">
        <v>28000</v>
      </c>
      <c r="D153" s="18">
        <v>100000</v>
      </c>
      <c r="E153" s="18">
        <v>500000</v>
      </c>
      <c r="J153" s="8"/>
    </row>
    <row r="154" spans="1:11" s="8" customFormat="1" x14ac:dyDescent="0.25">
      <c r="A154" s="21">
        <v>44284</v>
      </c>
      <c r="B154" s="10">
        <v>34000</v>
      </c>
      <c r="C154" s="18">
        <v>28000</v>
      </c>
      <c r="D154" s="18">
        <v>100000</v>
      </c>
      <c r="E154" s="18">
        <v>500000</v>
      </c>
    </row>
    <row r="155" spans="1:11" x14ac:dyDescent="0.25">
      <c r="A155" s="21">
        <v>44285</v>
      </c>
      <c r="B155" s="10"/>
      <c r="C155" s="18">
        <v>28000</v>
      </c>
      <c r="D155" s="18">
        <v>100000</v>
      </c>
      <c r="E155" s="18">
        <v>500000</v>
      </c>
      <c r="F155" s="8">
        <f>K155</f>
        <v>27</v>
      </c>
      <c r="G155" s="36">
        <f>SUM(F149:F155)*100000/$M$4</f>
        <v>281.62055335968381</v>
      </c>
      <c r="J155" s="8">
        <v>1228</v>
      </c>
      <c r="K155" s="8">
        <f>J155-J149</f>
        <v>27</v>
      </c>
    </row>
    <row r="156" spans="1:11" s="8" customFormat="1" x14ac:dyDescent="0.25">
      <c r="A156" s="21">
        <v>44286</v>
      </c>
      <c r="B156" s="10">
        <v>6733</v>
      </c>
      <c r="C156" s="18">
        <v>28000</v>
      </c>
      <c r="D156" s="18">
        <v>100000</v>
      </c>
      <c r="E156" s="18">
        <v>500000</v>
      </c>
      <c r="G156" s="36"/>
    </row>
    <row r="157" spans="1:11" s="8" customFormat="1" x14ac:dyDescent="0.25">
      <c r="A157" s="21">
        <v>44288</v>
      </c>
      <c r="B157" s="10">
        <v>6667</v>
      </c>
      <c r="C157" s="18">
        <v>28000</v>
      </c>
      <c r="D157" s="18">
        <v>100000</v>
      </c>
      <c r="E157" s="18">
        <v>500000</v>
      </c>
      <c r="G157" s="36"/>
    </row>
    <row r="158" spans="1:11" s="8" customFormat="1" x14ac:dyDescent="0.25">
      <c r="A158" s="21">
        <v>44291</v>
      </c>
      <c r="B158" s="10">
        <v>6133</v>
      </c>
      <c r="C158" s="18">
        <v>28000</v>
      </c>
      <c r="D158" s="18">
        <v>100000</v>
      </c>
      <c r="E158" s="18">
        <v>500000</v>
      </c>
      <c r="G158" s="36"/>
    </row>
    <row r="159" spans="1:11" x14ac:dyDescent="0.25">
      <c r="A159" s="21">
        <v>44292</v>
      </c>
      <c r="B159" s="10"/>
      <c r="C159" s="18">
        <v>28000</v>
      </c>
      <c r="D159" s="18">
        <v>100000</v>
      </c>
      <c r="E159" s="18">
        <v>500000</v>
      </c>
      <c r="F159" s="8">
        <f>K159</f>
        <v>19</v>
      </c>
      <c r="G159" s="36">
        <f>SUM(F155:F161)*100000/$M$4</f>
        <v>227.27272727272728</v>
      </c>
      <c r="J159">
        <v>1247</v>
      </c>
      <c r="K159" s="8">
        <f>J159-J155</f>
        <v>19</v>
      </c>
    </row>
    <row r="160" spans="1:11" s="8" customFormat="1" x14ac:dyDescent="0.25">
      <c r="A160" s="21">
        <v>44293</v>
      </c>
      <c r="B160" s="10">
        <v>11533</v>
      </c>
      <c r="C160" s="18">
        <v>28000</v>
      </c>
      <c r="D160" s="18">
        <v>100000</v>
      </c>
      <c r="E160" s="18">
        <v>500000</v>
      </c>
      <c r="G160" s="36"/>
    </row>
    <row r="161" spans="1:11" x14ac:dyDescent="0.25">
      <c r="A161" s="21">
        <v>44295</v>
      </c>
      <c r="B161" s="10">
        <v>45400</v>
      </c>
      <c r="C161" s="18">
        <v>28000</v>
      </c>
      <c r="D161" s="18">
        <v>100000</v>
      </c>
      <c r="E161" s="18">
        <v>500000</v>
      </c>
    </row>
    <row r="162" spans="1:11" x14ac:dyDescent="0.25">
      <c r="A162" s="21">
        <v>44298</v>
      </c>
      <c r="B162" s="10">
        <v>5133</v>
      </c>
      <c r="C162" s="18">
        <v>28000</v>
      </c>
      <c r="D162" s="18">
        <v>100000</v>
      </c>
      <c r="E162" s="18">
        <v>500000</v>
      </c>
    </row>
    <row r="163" spans="1:11" x14ac:dyDescent="0.25">
      <c r="A163" s="21">
        <v>44299</v>
      </c>
      <c r="B163" s="10"/>
      <c r="C163" s="18">
        <v>28000</v>
      </c>
      <c r="D163" s="18">
        <v>100000</v>
      </c>
      <c r="E163" s="18">
        <v>500000</v>
      </c>
      <c r="F163" s="8">
        <f>K163</f>
        <v>9</v>
      </c>
      <c r="G163" s="36">
        <f>SUM(F159:F165)*100000/$M$4</f>
        <v>138.33992094861659</v>
      </c>
      <c r="J163" s="8">
        <v>1256</v>
      </c>
      <c r="K163" s="8">
        <f>J163-J159</f>
        <v>9</v>
      </c>
    </row>
    <row r="164" spans="1:11" x14ac:dyDescent="0.25">
      <c r="A164" s="21">
        <v>44300</v>
      </c>
      <c r="B164" s="10">
        <v>11933</v>
      </c>
      <c r="C164" s="18">
        <v>28000</v>
      </c>
      <c r="D164" s="18">
        <v>100000</v>
      </c>
      <c r="E164" s="18">
        <v>500000</v>
      </c>
    </row>
    <row r="165" spans="1:11" x14ac:dyDescent="0.25">
      <c r="A165" s="21">
        <v>44302</v>
      </c>
      <c r="B165" s="10">
        <v>12800</v>
      </c>
      <c r="C165" s="18">
        <v>28000</v>
      </c>
      <c r="D165" s="18">
        <v>100000</v>
      </c>
      <c r="E165" s="18">
        <v>500000</v>
      </c>
    </row>
    <row r="166" spans="1:11" x14ac:dyDescent="0.25">
      <c r="A166" s="21">
        <v>44305</v>
      </c>
      <c r="B166" s="40">
        <v>230333</v>
      </c>
      <c r="C166" s="18">
        <v>28000</v>
      </c>
      <c r="D166" s="18">
        <v>100000</v>
      </c>
      <c r="E166" s="18">
        <v>500000</v>
      </c>
    </row>
    <row r="167" spans="1:11" s="8" customFormat="1" x14ac:dyDescent="0.25">
      <c r="A167" s="21">
        <v>44306</v>
      </c>
      <c r="B167" s="40"/>
      <c r="C167" s="18">
        <v>28000</v>
      </c>
      <c r="D167" s="18">
        <v>100000</v>
      </c>
      <c r="E167" s="18">
        <v>500000</v>
      </c>
      <c r="F167" s="8">
        <f>K167</f>
        <v>14</v>
      </c>
      <c r="G167" s="36">
        <f>SUM(F163:F169)*100000/$M$4</f>
        <v>113.63636363636364</v>
      </c>
      <c r="J167" s="8">
        <v>1270</v>
      </c>
      <c r="K167" s="8">
        <f>J167-J163</f>
        <v>14</v>
      </c>
    </row>
    <row r="168" spans="1:11" x14ac:dyDescent="0.25">
      <c r="A168" s="21">
        <v>44307</v>
      </c>
      <c r="B168" s="40">
        <v>631267</v>
      </c>
      <c r="C168" s="18">
        <v>28000</v>
      </c>
      <c r="D168" s="18">
        <v>100000</v>
      </c>
      <c r="E168" s="18">
        <v>500000</v>
      </c>
      <c r="F168" s="8"/>
      <c r="K168" s="8"/>
    </row>
    <row r="169" spans="1:11" x14ac:dyDescent="0.25">
      <c r="A169" s="21">
        <v>44309</v>
      </c>
      <c r="B169" s="40">
        <v>186800</v>
      </c>
      <c r="C169" s="18">
        <v>28000</v>
      </c>
      <c r="D169" s="18">
        <v>100000</v>
      </c>
      <c r="E169" s="18">
        <v>500000</v>
      </c>
    </row>
    <row r="170" spans="1:11" x14ac:dyDescent="0.25">
      <c r="A170" s="21">
        <v>44312</v>
      </c>
      <c r="B170" s="40">
        <v>535600</v>
      </c>
      <c r="C170" s="18">
        <v>28000</v>
      </c>
      <c r="D170" s="18">
        <v>100000</v>
      </c>
      <c r="E170" s="18">
        <v>500000</v>
      </c>
    </row>
    <row r="171" spans="1:11" s="8" customFormat="1" x14ac:dyDescent="0.25">
      <c r="A171" s="21">
        <v>44313</v>
      </c>
      <c r="B171" s="10"/>
      <c r="C171" s="18">
        <v>28000</v>
      </c>
      <c r="D171" s="18">
        <v>100000</v>
      </c>
      <c r="E171" s="18">
        <v>500000</v>
      </c>
      <c r="F171" s="8">
        <f>K171</f>
        <v>25</v>
      </c>
      <c r="G171" s="36">
        <f>SUM(F167:F173)*100000/$M$4</f>
        <v>192.68774703557312</v>
      </c>
      <c r="J171" s="8">
        <v>1295</v>
      </c>
      <c r="K171" s="8">
        <f>J171-J167</f>
        <v>25</v>
      </c>
    </row>
    <row r="172" spans="1:11" x14ac:dyDescent="0.25">
      <c r="A172" s="21">
        <v>44314</v>
      </c>
      <c r="B172" s="40">
        <v>300133</v>
      </c>
      <c r="C172" s="18">
        <v>28000</v>
      </c>
      <c r="D172" s="18">
        <v>100000</v>
      </c>
      <c r="E172" s="18">
        <v>500000</v>
      </c>
    </row>
    <row r="173" spans="1:11" x14ac:dyDescent="0.25">
      <c r="A173" s="21">
        <v>44316</v>
      </c>
      <c r="B173" s="40">
        <v>187933</v>
      </c>
      <c r="C173" s="18">
        <v>28000</v>
      </c>
      <c r="D173" s="18">
        <v>100000</v>
      </c>
      <c r="E173" s="18">
        <v>500000</v>
      </c>
    </row>
    <row r="174" spans="1:11" x14ac:dyDescent="0.25">
      <c r="A174" s="21">
        <v>44319</v>
      </c>
      <c r="B174" s="40">
        <v>371400</v>
      </c>
      <c r="C174" s="18">
        <v>28000</v>
      </c>
      <c r="D174" s="18">
        <v>100000</v>
      </c>
      <c r="E174" s="18">
        <v>500000</v>
      </c>
    </row>
    <row r="175" spans="1:11" s="8" customFormat="1" x14ac:dyDescent="0.25">
      <c r="A175" s="21">
        <v>44320</v>
      </c>
      <c r="B175" s="10"/>
      <c r="C175" s="18">
        <v>28000</v>
      </c>
      <c r="D175" s="18">
        <v>100000</v>
      </c>
      <c r="E175" s="18">
        <v>500000</v>
      </c>
      <c r="F175" s="8">
        <f>K175</f>
        <v>49</v>
      </c>
      <c r="G175" s="36">
        <f>SUM(F171:F177)*100000/$M$4</f>
        <v>365.61264822134387</v>
      </c>
      <c r="J175" s="8">
        <v>1344</v>
      </c>
      <c r="K175" s="8">
        <f>J175-J171</f>
        <v>49</v>
      </c>
    </row>
    <row r="176" spans="1:11" x14ac:dyDescent="0.25">
      <c r="A176" s="21">
        <v>44321</v>
      </c>
      <c r="B176" s="40">
        <v>337933</v>
      </c>
      <c r="C176" s="18">
        <v>28000</v>
      </c>
      <c r="D176" s="18">
        <v>100000</v>
      </c>
      <c r="E176" s="18">
        <v>500000</v>
      </c>
    </row>
    <row r="177" spans="1:13" x14ac:dyDescent="0.25">
      <c r="A177" s="21">
        <v>44323</v>
      </c>
      <c r="B177" s="40">
        <v>399667</v>
      </c>
      <c r="C177" s="18">
        <v>28000</v>
      </c>
      <c r="D177" s="18">
        <v>100000</v>
      </c>
      <c r="E177" s="18">
        <v>500000</v>
      </c>
    </row>
    <row r="178" spans="1:13" x14ac:dyDescent="0.25">
      <c r="A178" s="21">
        <v>44326</v>
      </c>
      <c r="B178" s="40">
        <v>1403400</v>
      </c>
      <c r="C178" s="18">
        <v>28000</v>
      </c>
      <c r="D178" s="18">
        <v>100000</v>
      </c>
      <c r="E178" s="18">
        <v>500000</v>
      </c>
    </row>
    <row r="179" spans="1:13" x14ac:dyDescent="0.25">
      <c r="A179" s="21">
        <v>44327</v>
      </c>
      <c r="B179" s="40"/>
      <c r="C179" s="18">
        <v>28000</v>
      </c>
      <c r="D179" s="18">
        <v>100000</v>
      </c>
      <c r="E179" s="18">
        <v>500000</v>
      </c>
      <c r="F179" s="8">
        <f>K179</f>
        <v>45</v>
      </c>
      <c r="G179" s="36">
        <f>SUM(F175:F181)*100000/$M$4</f>
        <v>464.42687747035575</v>
      </c>
      <c r="J179">
        <v>1389</v>
      </c>
      <c r="K179" s="8">
        <f>J179-J175</f>
        <v>45</v>
      </c>
    </row>
    <row r="180" spans="1:13" x14ac:dyDescent="0.25">
      <c r="A180" s="21">
        <v>44328</v>
      </c>
      <c r="B180" s="40">
        <v>500133</v>
      </c>
      <c r="C180" s="18">
        <v>28000</v>
      </c>
      <c r="D180" s="18">
        <v>100000</v>
      </c>
      <c r="E180" s="18">
        <v>500000</v>
      </c>
    </row>
    <row r="181" spans="1:13" x14ac:dyDescent="0.25">
      <c r="A181" s="21">
        <v>44330</v>
      </c>
      <c r="B181" s="40">
        <v>860267</v>
      </c>
      <c r="C181" s="18">
        <v>28000</v>
      </c>
      <c r="D181" s="18">
        <v>100000</v>
      </c>
      <c r="E181" s="18">
        <v>500000</v>
      </c>
    </row>
    <row r="182" spans="1:13" x14ac:dyDescent="0.25">
      <c r="A182" s="21">
        <v>44333</v>
      </c>
      <c r="B182" s="40">
        <v>570667</v>
      </c>
      <c r="C182" s="18">
        <v>28000</v>
      </c>
      <c r="D182" s="18">
        <v>100000</v>
      </c>
      <c r="E182" s="18">
        <v>500000</v>
      </c>
    </row>
    <row r="183" spans="1:13" x14ac:dyDescent="0.25">
      <c r="A183" s="21">
        <v>44334</v>
      </c>
      <c r="B183" s="40"/>
      <c r="C183" s="2">
        <v>28000</v>
      </c>
      <c r="D183" s="2">
        <v>100000</v>
      </c>
      <c r="E183" s="2">
        <v>500000</v>
      </c>
      <c r="F183">
        <f>K183</f>
        <v>105</v>
      </c>
      <c r="G183" s="36">
        <f>SUM(F179:F185)*100000/$M$4</f>
        <v>741.10671936758888</v>
      </c>
      <c r="J183">
        <v>1494</v>
      </c>
      <c r="K183" s="8">
        <f>J183-J179</f>
        <v>105</v>
      </c>
    </row>
    <row r="184" spans="1:13" x14ac:dyDescent="0.25">
      <c r="A184" s="38">
        <v>44335</v>
      </c>
      <c r="B184" s="39">
        <v>307267</v>
      </c>
      <c r="C184" s="2">
        <v>28000</v>
      </c>
      <c r="D184" s="2">
        <v>100000</v>
      </c>
      <c r="E184" s="2">
        <v>500000</v>
      </c>
    </row>
    <row r="185" spans="1:13" x14ac:dyDescent="0.25">
      <c r="A185" s="38">
        <v>44337</v>
      </c>
      <c r="B185" s="39">
        <v>495133</v>
      </c>
      <c r="C185" s="2">
        <v>28000</v>
      </c>
      <c r="D185" s="2">
        <v>100000</v>
      </c>
      <c r="E185" s="2">
        <v>500000</v>
      </c>
    </row>
    <row r="186" spans="1:13" x14ac:dyDescent="0.25">
      <c r="A186" s="38">
        <v>44340</v>
      </c>
      <c r="B186" s="39">
        <v>805733</v>
      </c>
      <c r="C186" s="2">
        <v>28000</v>
      </c>
      <c r="D186" s="2">
        <v>100000</v>
      </c>
      <c r="E186" s="2">
        <v>500000</v>
      </c>
    </row>
    <row r="187" spans="1:13" s="8" customFormat="1" x14ac:dyDescent="0.25">
      <c r="A187" s="38">
        <v>44341</v>
      </c>
      <c r="B187" s="39"/>
      <c r="C187" s="2">
        <v>28000</v>
      </c>
      <c r="D187" s="2">
        <v>100000</v>
      </c>
      <c r="E187" s="2">
        <v>500000</v>
      </c>
      <c r="F187" s="8">
        <f>K187</f>
        <v>59</v>
      </c>
      <c r="G187" s="36">
        <f>SUM(F183:F189)*100000/$M$4</f>
        <v>810.27667984189725</v>
      </c>
      <c r="J187" s="8">
        <v>1553</v>
      </c>
      <c r="K187" s="8">
        <f>J187-J183</f>
        <v>59</v>
      </c>
    </row>
    <row r="188" spans="1:13" x14ac:dyDescent="0.25">
      <c r="A188" s="38">
        <v>44342</v>
      </c>
      <c r="B188" s="39">
        <v>714067</v>
      </c>
      <c r="C188" s="2">
        <v>28000</v>
      </c>
      <c r="D188" s="2">
        <v>100000</v>
      </c>
      <c r="E188" s="2">
        <v>500000</v>
      </c>
    </row>
    <row r="189" spans="1:13" x14ac:dyDescent="0.25">
      <c r="A189" s="38">
        <v>44344</v>
      </c>
      <c r="B189" s="39">
        <v>470400</v>
      </c>
      <c r="C189" s="2">
        <v>28000</v>
      </c>
      <c r="D189" s="2">
        <v>100000</v>
      </c>
      <c r="E189" s="2">
        <v>500000</v>
      </c>
    </row>
    <row r="190" spans="1:13" s="8" customFormat="1" x14ac:dyDescent="0.25">
      <c r="A190" s="38">
        <v>44347</v>
      </c>
      <c r="B190" s="39">
        <v>152533</v>
      </c>
      <c r="C190" s="2">
        <v>28000</v>
      </c>
      <c r="D190" s="2">
        <v>100000</v>
      </c>
      <c r="E190" s="2">
        <v>500000</v>
      </c>
    </row>
    <row r="191" spans="1:13" s="8" customFormat="1" x14ac:dyDescent="0.25">
      <c r="A191" s="38">
        <v>44348</v>
      </c>
      <c r="B191" s="39">
        <v>320200</v>
      </c>
      <c r="C191" s="2">
        <v>28000</v>
      </c>
      <c r="D191" s="2">
        <v>100000</v>
      </c>
      <c r="E191" s="2">
        <v>500000</v>
      </c>
      <c r="F191" s="8">
        <f>K191</f>
        <v>91</v>
      </c>
      <c r="G191" s="36">
        <f>SUM(F187:F193)*100000/$M$4</f>
        <v>741.10671936758888</v>
      </c>
      <c r="J191">
        <v>1644</v>
      </c>
      <c r="K191" s="8">
        <f>J191-J187</f>
        <v>91</v>
      </c>
      <c r="M191" t="s">
        <v>18</v>
      </c>
    </row>
    <row r="192" spans="1:13" x14ac:dyDescent="0.25">
      <c r="A192" s="38">
        <v>44349</v>
      </c>
      <c r="B192" s="39">
        <v>207800</v>
      </c>
      <c r="C192" s="2">
        <v>28000</v>
      </c>
      <c r="D192" s="2">
        <v>100000</v>
      </c>
      <c r="E192" s="2">
        <v>500000</v>
      </c>
    </row>
    <row r="193" spans="1:11" x14ac:dyDescent="0.25">
      <c r="A193" s="38">
        <v>44351</v>
      </c>
      <c r="B193" s="39">
        <v>704867</v>
      </c>
      <c r="C193" s="2">
        <v>28000</v>
      </c>
      <c r="D193" s="2">
        <v>100000</v>
      </c>
      <c r="E193" s="2">
        <v>500000</v>
      </c>
    </row>
    <row r="194" spans="1:11" x14ac:dyDescent="0.25">
      <c r="A194" s="38">
        <v>44354</v>
      </c>
      <c r="B194" s="39">
        <v>214200</v>
      </c>
      <c r="C194" s="2">
        <v>28000</v>
      </c>
      <c r="D194" s="2">
        <v>100000</v>
      </c>
      <c r="E194" s="2">
        <v>500000</v>
      </c>
    </row>
    <row r="195" spans="1:11" s="8" customFormat="1" x14ac:dyDescent="0.25">
      <c r="A195" s="38">
        <v>44355</v>
      </c>
      <c r="B195" s="39"/>
      <c r="C195" s="2">
        <v>28000</v>
      </c>
      <c r="D195" s="2">
        <v>100000</v>
      </c>
      <c r="E195" s="2">
        <v>500000</v>
      </c>
      <c r="F195" s="8">
        <f>K195</f>
        <v>37</v>
      </c>
      <c r="G195" s="36">
        <f>SUM(F191:F197)*100000/$M$4</f>
        <v>632.41106719367588</v>
      </c>
      <c r="J195" s="8">
        <v>1681</v>
      </c>
      <c r="K195" s="8">
        <f>J195-J191</f>
        <v>37</v>
      </c>
    </row>
    <row r="196" spans="1:11" s="8" customFormat="1" x14ac:dyDescent="0.25">
      <c r="A196" s="38">
        <v>44356</v>
      </c>
      <c r="B196" s="39">
        <v>74133</v>
      </c>
      <c r="C196" s="2">
        <v>28000</v>
      </c>
      <c r="D196" s="2">
        <v>100000</v>
      </c>
      <c r="E196" s="2">
        <v>500000</v>
      </c>
    </row>
    <row r="197" spans="1:11" x14ac:dyDescent="0.25">
      <c r="A197" s="38">
        <v>44358</v>
      </c>
      <c r="B197" s="39">
        <v>95800</v>
      </c>
      <c r="C197" s="2">
        <v>28000</v>
      </c>
      <c r="D197" s="2">
        <v>100000</v>
      </c>
      <c r="E197" s="2">
        <v>500000</v>
      </c>
    </row>
    <row r="198" spans="1:11" x14ac:dyDescent="0.25">
      <c r="A198" s="38">
        <v>44361</v>
      </c>
      <c r="B198" s="39">
        <v>53533</v>
      </c>
      <c r="C198" s="2">
        <v>28000</v>
      </c>
      <c r="D198" s="2">
        <v>100000</v>
      </c>
      <c r="E198" s="2">
        <v>500000</v>
      </c>
    </row>
    <row r="199" spans="1:11" x14ac:dyDescent="0.25">
      <c r="A199" s="38">
        <v>44362</v>
      </c>
      <c r="B199" s="39"/>
      <c r="C199" s="2">
        <v>28000</v>
      </c>
      <c r="D199" s="2">
        <v>100000</v>
      </c>
      <c r="E199" s="2">
        <v>500000</v>
      </c>
      <c r="F199" s="8">
        <f>K199</f>
        <v>25</v>
      </c>
      <c r="G199" s="36">
        <f>SUM(F195:F201)*100000/$M$4</f>
        <v>306.32411067193675</v>
      </c>
      <c r="J199">
        <v>1706</v>
      </c>
      <c r="K199" s="8">
        <f>J199-J195</f>
        <v>25</v>
      </c>
    </row>
    <row r="200" spans="1:11" x14ac:dyDescent="0.25">
      <c r="A200" s="38">
        <v>44363</v>
      </c>
      <c r="B200" s="39">
        <v>54733</v>
      </c>
      <c r="C200" s="2">
        <v>28000</v>
      </c>
      <c r="D200" s="2">
        <v>100000</v>
      </c>
      <c r="E200" s="2">
        <v>500000</v>
      </c>
      <c r="F200" s="8"/>
      <c r="G200" s="36"/>
    </row>
    <row r="201" spans="1:11" x14ac:dyDescent="0.25">
      <c r="A201" s="38">
        <v>44365</v>
      </c>
      <c r="B201" s="39">
        <v>106200</v>
      </c>
      <c r="C201" s="2">
        <v>28000</v>
      </c>
      <c r="D201" s="2">
        <v>100000</v>
      </c>
      <c r="E201" s="2">
        <v>500000</v>
      </c>
    </row>
    <row r="202" spans="1:11" s="8" customFormat="1" x14ac:dyDescent="0.25">
      <c r="A202" s="38">
        <v>44368</v>
      </c>
      <c r="B202" s="39">
        <v>342400</v>
      </c>
      <c r="C202" s="2">
        <v>28000</v>
      </c>
      <c r="D202" s="2">
        <v>100000</v>
      </c>
      <c r="E202" s="2">
        <v>500000</v>
      </c>
    </row>
    <row r="203" spans="1:11" x14ac:dyDescent="0.25">
      <c r="A203" s="38">
        <v>44369</v>
      </c>
      <c r="B203" s="39"/>
      <c r="C203" s="2">
        <v>28000</v>
      </c>
      <c r="D203" s="2">
        <v>100000</v>
      </c>
      <c r="E203" s="2">
        <v>500000</v>
      </c>
      <c r="F203" s="8">
        <f>K203</f>
        <v>27</v>
      </c>
      <c r="G203" s="36">
        <f>SUM(F199:F205)*100000/$M$4</f>
        <v>256.91699604743081</v>
      </c>
      <c r="J203">
        <v>1733</v>
      </c>
      <c r="K203" s="8">
        <f>J203-J199</f>
        <v>27</v>
      </c>
    </row>
    <row r="204" spans="1:11" x14ac:dyDescent="0.25">
      <c r="A204" s="38">
        <v>44370</v>
      </c>
      <c r="B204" s="39">
        <v>29933</v>
      </c>
      <c r="C204" s="2">
        <v>28000</v>
      </c>
      <c r="D204" s="2">
        <v>100000</v>
      </c>
      <c r="E204" s="2">
        <v>500000</v>
      </c>
    </row>
    <row r="205" spans="1:11" x14ac:dyDescent="0.25">
      <c r="A205" s="38">
        <v>44372</v>
      </c>
      <c r="B205" s="39">
        <v>16000</v>
      </c>
      <c r="C205" s="2">
        <v>28000</v>
      </c>
      <c r="D205" s="2">
        <v>100000</v>
      </c>
      <c r="E205" s="2">
        <v>500000</v>
      </c>
    </row>
    <row r="206" spans="1:11" s="8" customFormat="1" x14ac:dyDescent="0.25">
      <c r="A206" s="38">
        <v>44375</v>
      </c>
      <c r="B206" s="39">
        <v>11133</v>
      </c>
      <c r="C206" s="2">
        <v>28000</v>
      </c>
      <c r="D206" s="2">
        <v>100000</v>
      </c>
      <c r="E206" s="2">
        <v>500000</v>
      </c>
    </row>
    <row r="207" spans="1:11" x14ac:dyDescent="0.25">
      <c r="A207" s="38">
        <v>44376</v>
      </c>
      <c r="B207" s="39"/>
      <c r="C207" s="2">
        <v>28000</v>
      </c>
      <c r="D207" s="2">
        <v>100000</v>
      </c>
      <c r="E207" s="2">
        <v>500000</v>
      </c>
      <c r="F207" s="8">
        <f>K207</f>
        <v>13</v>
      </c>
      <c r="G207" s="36">
        <f>SUM(F203:F211)*100000/$M$4</f>
        <v>217.39130434782609</v>
      </c>
      <c r="J207">
        <v>1746</v>
      </c>
      <c r="K207" s="8">
        <f>J207-J203</f>
        <v>13</v>
      </c>
    </row>
    <row r="208" spans="1:11" x14ac:dyDescent="0.25">
      <c r="A208" s="38">
        <v>44377</v>
      </c>
      <c r="B208" s="39">
        <v>15467</v>
      </c>
      <c r="C208" s="2">
        <v>28000</v>
      </c>
      <c r="D208" s="2">
        <v>100000</v>
      </c>
      <c r="E208" s="2">
        <v>500000</v>
      </c>
    </row>
    <row r="209" spans="1:11" s="8" customFormat="1" x14ac:dyDescent="0.25">
      <c r="A209" s="38">
        <v>44379</v>
      </c>
      <c r="B209" s="39">
        <v>47400</v>
      </c>
      <c r="C209" s="2">
        <v>28000</v>
      </c>
      <c r="D209" s="2">
        <v>100000</v>
      </c>
      <c r="E209" s="2">
        <v>500000</v>
      </c>
    </row>
    <row r="210" spans="1:11" s="8" customFormat="1" x14ac:dyDescent="0.25">
      <c r="A210" s="38">
        <v>44382</v>
      </c>
      <c r="B210" s="39"/>
      <c r="C210" s="2">
        <v>28000</v>
      </c>
      <c r="D210" s="2">
        <v>100000</v>
      </c>
      <c r="E210" s="2">
        <v>500000</v>
      </c>
    </row>
    <row r="211" spans="1:11" x14ac:dyDescent="0.25">
      <c r="A211" s="38">
        <v>44383</v>
      </c>
      <c r="B211" s="39"/>
      <c r="C211" s="2">
        <v>28000</v>
      </c>
      <c r="D211" s="2">
        <v>100000</v>
      </c>
      <c r="E211" s="2">
        <v>500000</v>
      </c>
      <c r="F211" s="8">
        <f>K211</f>
        <v>4</v>
      </c>
      <c r="G211" s="36">
        <f>SUM(F207:F215)*100000/$M$4</f>
        <v>83.992094861660078</v>
      </c>
      <c r="J211">
        <v>1750</v>
      </c>
      <c r="K211" s="8">
        <f>J211-J207</f>
        <v>4</v>
      </c>
    </row>
    <row r="212" spans="1:11" x14ac:dyDescent="0.25">
      <c r="A212" s="38"/>
      <c r="B212" s="39"/>
    </row>
    <row r="213" spans="1:11" x14ac:dyDescent="0.25">
      <c r="A213" s="38"/>
      <c r="B213" s="39"/>
    </row>
    <row r="214" spans="1:11" x14ac:dyDescent="0.25">
      <c r="A214" s="38"/>
      <c r="B214" s="39"/>
    </row>
    <row r="215" spans="1:11" x14ac:dyDescent="0.25">
      <c r="A215" s="38"/>
      <c r="B215" s="39"/>
    </row>
    <row r="216" spans="1:11" x14ac:dyDescent="0.25">
      <c r="A216" s="38"/>
      <c r="B216" s="39"/>
    </row>
    <row r="217" spans="1:11" x14ac:dyDescent="0.25">
      <c r="A217" s="38"/>
      <c r="B217" s="39"/>
    </row>
    <row r="218" spans="1:11" x14ac:dyDescent="0.25">
      <c r="A218" s="38"/>
      <c r="B218" s="39"/>
    </row>
    <row r="219" spans="1:11" x14ac:dyDescent="0.25">
      <c r="A219" s="38"/>
      <c r="B219" s="39"/>
    </row>
    <row r="220" spans="1:11" x14ac:dyDescent="0.25">
      <c r="A220" s="38"/>
      <c r="B220" s="39"/>
    </row>
    <row r="221" spans="1:11" x14ac:dyDescent="0.25">
      <c r="A221" s="38"/>
      <c r="B221" s="39"/>
    </row>
    <row r="222" spans="1:11" x14ac:dyDescent="0.25">
      <c r="A222" s="38"/>
      <c r="B222" s="39"/>
    </row>
    <row r="223" spans="1:11" x14ac:dyDescent="0.25">
      <c r="A223" s="38"/>
      <c r="B223" s="39"/>
    </row>
    <row r="224" spans="1:11" x14ac:dyDescent="0.25">
      <c r="A224" s="38"/>
      <c r="B224" s="39"/>
    </row>
    <row r="225" spans="1:2" x14ac:dyDescent="0.25">
      <c r="A225" s="38"/>
      <c r="B225" s="39"/>
    </row>
    <row r="226" spans="1:2" x14ac:dyDescent="0.25">
      <c r="A226" s="38"/>
      <c r="B226" s="39"/>
    </row>
    <row r="227" spans="1:2" x14ac:dyDescent="0.25">
      <c r="A227" s="38"/>
      <c r="B227" s="39"/>
    </row>
    <row r="228" spans="1:2" x14ac:dyDescent="0.25">
      <c r="A228" s="38"/>
      <c r="B228" s="39"/>
    </row>
    <row r="229" spans="1:2" x14ac:dyDescent="0.25">
      <c r="A229" s="38"/>
      <c r="B229" s="39"/>
    </row>
    <row r="230" spans="1:2" x14ac:dyDescent="0.25">
      <c r="A230" s="38"/>
      <c r="B230" s="39"/>
    </row>
    <row r="231" spans="1:2" x14ac:dyDescent="0.25">
      <c r="A231" s="38"/>
      <c r="B231" s="39"/>
    </row>
    <row r="232" spans="1:2" x14ac:dyDescent="0.25">
      <c r="A232" s="38"/>
      <c r="B232" s="39"/>
    </row>
    <row r="233" spans="1:2" x14ac:dyDescent="0.25">
      <c r="A233" s="38"/>
      <c r="B233" s="39"/>
    </row>
    <row r="234" spans="1:2" x14ac:dyDescent="0.25">
      <c r="A234" s="38"/>
      <c r="B234" s="39"/>
    </row>
    <row r="235" spans="1:2" x14ac:dyDescent="0.25">
      <c r="A235" s="38"/>
      <c r="B235" s="39"/>
    </row>
    <row r="236" spans="1:2" x14ac:dyDescent="0.25">
      <c r="A236" s="38"/>
      <c r="B236" s="39"/>
    </row>
    <row r="237" spans="1:2" x14ac:dyDescent="0.25">
      <c r="A237" s="38"/>
      <c r="B237" s="39"/>
    </row>
    <row r="238" spans="1:2" x14ac:dyDescent="0.25">
      <c r="A238" s="38"/>
      <c r="B238" s="39"/>
    </row>
    <row r="239" spans="1:2" x14ac:dyDescent="0.25">
      <c r="A239" s="38"/>
      <c r="B239" s="39"/>
    </row>
    <row r="240" spans="1:2" x14ac:dyDescent="0.25">
      <c r="A240" s="38"/>
      <c r="B240" s="39"/>
    </row>
    <row r="241" spans="1:2" x14ac:dyDescent="0.25">
      <c r="A241" s="38"/>
      <c r="B241" s="39"/>
    </row>
    <row r="242" spans="1:2" x14ac:dyDescent="0.25">
      <c r="A242" s="38"/>
      <c r="B242" s="39"/>
    </row>
    <row r="243" spans="1:2" x14ac:dyDescent="0.25">
      <c r="A243" s="38"/>
      <c r="B243" s="39"/>
    </row>
    <row r="244" spans="1:2" x14ac:dyDescent="0.25">
      <c r="A244" s="38"/>
      <c r="B244" s="39"/>
    </row>
    <row r="245" spans="1:2" x14ac:dyDescent="0.25">
      <c r="A245" s="38"/>
      <c r="B245" s="39"/>
    </row>
    <row r="246" spans="1:2" x14ac:dyDescent="0.25">
      <c r="A246" s="38"/>
      <c r="B246" s="39"/>
    </row>
    <row r="247" spans="1:2" x14ac:dyDescent="0.25">
      <c r="A247" s="38"/>
      <c r="B247" s="39"/>
    </row>
    <row r="248" spans="1:2" x14ac:dyDescent="0.25">
      <c r="A248" s="38"/>
      <c r="B248" s="39"/>
    </row>
    <row r="249" spans="1:2" x14ac:dyDescent="0.25">
      <c r="A249" s="38"/>
      <c r="B249" s="39"/>
    </row>
    <row r="250" spans="1:2" x14ac:dyDescent="0.25">
      <c r="A250" s="38"/>
      <c r="B250" s="39"/>
    </row>
    <row r="251" spans="1:2" x14ac:dyDescent="0.25">
      <c r="A251" s="38"/>
      <c r="B251" s="39"/>
    </row>
    <row r="252" spans="1:2" x14ac:dyDescent="0.25">
      <c r="A252" s="38"/>
      <c r="B252" s="39"/>
    </row>
    <row r="253" spans="1:2" x14ac:dyDescent="0.25">
      <c r="A253" s="38"/>
      <c r="B253" s="39"/>
    </row>
    <row r="254" spans="1:2" x14ac:dyDescent="0.25">
      <c r="A254" s="38"/>
      <c r="B254" s="39"/>
    </row>
    <row r="255" spans="1:2" x14ac:dyDescent="0.25">
      <c r="A255" s="38"/>
      <c r="B255" s="39"/>
    </row>
    <row r="256" spans="1:2" x14ac:dyDescent="0.25">
      <c r="A256" s="38"/>
      <c r="B256" s="39"/>
    </row>
    <row r="257" spans="1:2" x14ac:dyDescent="0.25">
      <c r="A257" s="38"/>
      <c r="B257" s="39"/>
    </row>
    <row r="258" spans="1:2" x14ac:dyDescent="0.25">
      <c r="A258" s="38"/>
      <c r="B258" s="39"/>
    </row>
    <row r="259" spans="1:2" x14ac:dyDescent="0.25">
      <c r="A259" s="38"/>
      <c r="B259" s="39"/>
    </row>
    <row r="260" spans="1:2" x14ac:dyDescent="0.25">
      <c r="A260" s="38"/>
      <c r="B260" s="39"/>
    </row>
    <row r="261" spans="1:2" x14ac:dyDescent="0.25">
      <c r="A261" s="38"/>
      <c r="B261" s="39"/>
    </row>
    <row r="262" spans="1:2" x14ac:dyDescent="0.25">
      <c r="A262" s="38"/>
      <c r="B262" s="39"/>
    </row>
    <row r="263" spans="1:2" x14ac:dyDescent="0.25">
      <c r="A263" s="38"/>
      <c r="B263" s="39"/>
    </row>
    <row r="264" spans="1:2" x14ac:dyDescent="0.25">
      <c r="A264" s="38"/>
      <c r="B264" s="39"/>
    </row>
    <row r="265" spans="1:2" x14ac:dyDescent="0.25">
      <c r="A265" s="38"/>
      <c r="B265" s="39"/>
    </row>
    <row r="266" spans="1:2" x14ac:dyDescent="0.25">
      <c r="A266" s="38"/>
      <c r="B266" s="39"/>
    </row>
    <row r="267" spans="1:2" x14ac:dyDescent="0.25">
      <c r="A267" s="38"/>
      <c r="B267" s="39"/>
    </row>
    <row r="268" spans="1:2" x14ac:dyDescent="0.25">
      <c r="A268" s="38"/>
      <c r="B268" s="39"/>
    </row>
    <row r="269" spans="1:2" x14ac:dyDescent="0.25">
      <c r="A269" s="38"/>
      <c r="B269" s="39"/>
    </row>
    <row r="270" spans="1:2" x14ac:dyDescent="0.25">
      <c r="A270" s="38"/>
      <c r="B270" s="39"/>
    </row>
    <row r="271" spans="1:2" x14ac:dyDescent="0.25">
      <c r="A271" s="38"/>
      <c r="B271" s="39"/>
    </row>
    <row r="272" spans="1:2" x14ac:dyDescent="0.25">
      <c r="A272" s="31"/>
      <c r="B272" s="39"/>
    </row>
    <row r="273" spans="1:2" x14ac:dyDescent="0.25">
      <c r="A273" s="31"/>
      <c r="B273" s="39"/>
    </row>
    <row r="274" spans="1:2" x14ac:dyDescent="0.25">
      <c r="A274" s="31"/>
      <c r="B274" s="39"/>
    </row>
    <row r="275" spans="1:2" x14ac:dyDescent="0.25">
      <c r="A275" s="31"/>
      <c r="B275" s="39"/>
    </row>
    <row r="276" spans="1:2" x14ac:dyDescent="0.25">
      <c r="A276" s="31"/>
      <c r="B276" s="39"/>
    </row>
    <row r="277" spans="1:2" x14ac:dyDescent="0.25">
      <c r="A277" s="31"/>
      <c r="B277" s="39"/>
    </row>
    <row r="278" spans="1:2" x14ac:dyDescent="0.25">
      <c r="A278" s="31"/>
      <c r="B278" s="39"/>
    </row>
    <row r="279" spans="1:2" x14ac:dyDescent="0.25">
      <c r="A279" s="31"/>
      <c r="B279" s="39"/>
    </row>
    <row r="280" spans="1:2" x14ac:dyDescent="0.25">
      <c r="A280" s="31"/>
      <c r="B280" s="39"/>
    </row>
    <row r="281" spans="1:2" x14ac:dyDescent="0.25">
      <c r="A281" s="31"/>
      <c r="B281" s="39"/>
    </row>
    <row r="282" spans="1:2" x14ac:dyDescent="0.25">
      <c r="A282" s="31"/>
      <c r="B282" s="39"/>
    </row>
    <row r="283" spans="1:2" x14ac:dyDescent="0.25">
      <c r="A283" s="31"/>
      <c r="B283" s="39"/>
    </row>
    <row r="284" spans="1:2" x14ac:dyDescent="0.25">
      <c r="A284" s="31"/>
      <c r="B284" s="39"/>
    </row>
    <row r="285" spans="1:2" x14ac:dyDescent="0.25">
      <c r="A285" s="31"/>
      <c r="B285" s="39"/>
    </row>
    <row r="286" spans="1:2" x14ac:dyDescent="0.25">
      <c r="A286" s="31"/>
      <c r="B286" s="39"/>
    </row>
    <row r="287" spans="1:2" x14ac:dyDescent="0.25">
      <c r="A287" s="31"/>
      <c r="B287" s="39"/>
    </row>
    <row r="288" spans="1:2" x14ac:dyDescent="0.25">
      <c r="A288" s="31"/>
      <c r="B288" s="39"/>
    </row>
    <row r="289" spans="1:2" x14ac:dyDescent="0.25">
      <c r="A289" s="31"/>
      <c r="B289" s="39"/>
    </row>
    <row r="290" spans="1:2" x14ac:dyDescent="0.25">
      <c r="A290" s="31"/>
      <c r="B290" s="39"/>
    </row>
    <row r="291" spans="1:2" x14ac:dyDescent="0.25">
      <c r="A291" s="31"/>
      <c r="B291" s="39"/>
    </row>
    <row r="292" spans="1:2" x14ac:dyDescent="0.25">
      <c r="A292" s="31"/>
      <c r="B292" s="39"/>
    </row>
    <row r="293" spans="1:2" x14ac:dyDescent="0.25">
      <c r="A293" s="31"/>
      <c r="B293" s="39"/>
    </row>
    <row r="294" spans="1:2" x14ac:dyDescent="0.25">
      <c r="A294" s="31"/>
      <c r="B294" s="39"/>
    </row>
    <row r="295" spans="1:2" x14ac:dyDescent="0.25">
      <c r="A295" s="31"/>
      <c r="B295" s="39"/>
    </row>
    <row r="296" spans="1:2" x14ac:dyDescent="0.25">
      <c r="A296" s="31"/>
      <c r="B296" s="39"/>
    </row>
    <row r="297" spans="1:2" x14ac:dyDescent="0.25">
      <c r="A297" s="31"/>
      <c r="B297" s="39"/>
    </row>
    <row r="298" spans="1:2" x14ac:dyDescent="0.25">
      <c r="A298" s="31"/>
      <c r="B298" s="39"/>
    </row>
    <row r="299" spans="1:2" x14ac:dyDescent="0.25">
      <c r="A299" s="31"/>
      <c r="B299" s="39"/>
    </row>
    <row r="300" spans="1:2" x14ac:dyDescent="0.25">
      <c r="A300" s="31"/>
      <c r="B300" s="39"/>
    </row>
    <row r="301" spans="1:2" x14ac:dyDescent="0.25">
      <c r="A301" s="31"/>
      <c r="B301" s="39"/>
    </row>
    <row r="302" spans="1:2" x14ac:dyDescent="0.25">
      <c r="A302" s="31"/>
      <c r="B302" s="39"/>
    </row>
    <row r="303" spans="1:2" x14ac:dyDescent="0.25">
      <c r="A303" s="31"/>
      <c r="B303" s="39"/>
    </row>
    <row r="304" spans="1:2" x14ac:dyDescent="0.25">
      <c r="A304" s="31"/>
      <c r="B304" s="39"/>
    </row>
    <row r="305" spans="1:2" x14ac:dyDescent="0.25">
      <c r="A305" s="31"/>
      <c r="B305" s="39"/>
    </row>
    <row r="306" spans="1:2" x14ac:dyDescent="0.25">
      <c r="A306" s="31"/>
      <c r="B306" s="39"/>
    </row>
    <row r="307" spans="1:2" x14ac:dyDescent="0.25">
      <c r="A307" s="31"/>
      <c r="B307" s="39"/>
    </row>
    <row r="308" spans="1:2" x14ac:dyDescent="0.25">
      <c r="A308" s="31"/>
      <c r="B308" s="39"/>
    </row>
    <row r="309" spans="1:2" x14ac:dyDescent="0.25">
      <c r="A309" s="31"/>
      <c r="B309" s="39"/>
    </row>
    <row r="310" spans="1:2" x14ac:dyDescent="0.25">
      <c r="A310" s="31"/>
      <c r="B310" s="39"/>
    </row>
    <row r="311" spans="1:2" x14ac:dyDescent="0.25">
      <c r="A311" s="31"/>
      <c r="B311" s="39"/>
    </row>
    <row r="312" spans="1:2" x14ac:dyDescent="0.25">
      <c r="A312" s="31"/>
      <c r="B312" s="39"/>
    </row>
    <row r="313" spans="1:2" x14ac:dyDescent="0.25">
      <c r="A313" s="31"/>
      <c r="B313" s="39"/>
    </row>
    <row r="314" spans="1:2" x14ac:dyDescent="0.25">
      <c r="A314" s="31"/>
      <c r="B314" s="39"/>
    </row>
    <row r="315" spans="1:2" x14ac:dyDescent="0.25">
      <c r="A315" s="31"/>
      <c r="B315" s="39"/>
    </row>
    <row r="316" spans="1:2" x14ac:dyDescent="0.25">
      <c r="A316" s="31"/>
      <c r="B316" s="39"/>
    </row>
    <row r="317" spans="1:2" x14ac:dyDescent="0.25">
      <c r="A317" s="31"/>
      <c r="B317" s="39"/>
    </row>
    <row r="318" spans="1:2" x14ac:dyDescent="0.25">
      <c r="A318" s="31"/>
      <c r="B318" s="39"/>
    </row>
    <row r="319" spans="1:2" x14ac:dyDescent="0.25">
      <c r="A319" s="31"/>
      <c r="B319" s="39"/>
    </row>
    <row r="320" spans="1:2" x14ac:dyDescent="0.25">
      <c r="A320" s="31"/>
      <c r="B320" s="39"/>
    </row>
    <row r="321" spans="1:2" x14ac:dyDescent="0.25">
      <c r="A321" s="31"/>
      <c r="B321" s="39"/>
    </row>
    <row r="322" spans="1:2" x14ac:dyDescent="0.25">
      <c r="A322" s="31"/>
      <c r="B322" s="39"/>
    </row>
    <row r="323" spans="1:2" x14ac:dyDescent="0.25">
      <c r="A323" s="31"/>
      <c r="B323" s="39"/>
    </row>
    <row r="324" spans="1:2" x14ac:dyDescent="0.25">
      <c r="A324" s="31"/>
      <c r="B324" s="39"/>
    </row>
    <row r="325" spans="1:2" x14ac:dyDescent="0.25">
      <c r="A325" s="31"/>
      <c r="B325" s="39"/>
    </row>
    <row r="326" spans="1:2" x14ac:dyDescent="0.25">
      <c r="A326" s="31"/>
      <c r="B326" s="39"/>
    </row>
    <row r="327" spans="1:2" x14ac:dyDescent="0.25">
      <c r="A327" s="31"/>
      <c r="B327" s="39"/>
    </row>
    <row r="328" spans="1:2" x14ac:dyDescent="0.25">
      <c r="A328" s="31"/>
      <c r="B328" s="39"/>
    </row>
    <row r="329" spans="1:2" x14ac:dyDescent="0.25">
      <c r="A329" s="31"/>
      <c r="B329" s="39"/>
    </row>
    <row r="330" spans="1:2" x14ac:dyDescent="0.25">
      <c r="A330" s="31"/>
      <c r="B330" s="39"/>
    </row>
    <row r="331" spans="1:2" x14ac:dyDescent="0.25">
      <c r="A331" s="31"/>
      <c r="B331" s="39"/>
    </row>
    <row r="332" spans="1:2" x14ac:dyDescent="0.25">
      <c r="A332" s="31"/>
      <c r="B332" s="39"/>
    </row>
    <row r="333" spans="1:2" x14ac:dyDescent="0.25">
      <c r="A333" s="31"/>
      <c r="B333" s="39"/>
    </row>
    <row r="334" spans="1:2" x14ac:dyDescent="0.25">
      <c r="A334" s="31"/>
      <c r="B334" s="39"/>
    </row>
    <row r="335" spans="1:2" x14ac:dyDescent="0.25">
      <c r="A335" s="31"/>
      <c r="B335" s="39"/>
    </row>
    <row r="336" spans="1:2" x14ac:dyDescent="0.25">
      <c r="A336" s="31"/>
      <c r="B336" s="39"/>
    </row>
    <row r="337" spans="1:2" x14ac:dyDescent="0.25">
      <c r="A337" s="31"/>
      <c r="B337" s="39"/>
    </row>
    <row r="338" spans="1:2" x14ac:dyDescent="0.25">
      <c r="A338" s="31"/>
      <c r="B338" s="39"/>
    </row>
    <row r="339" spans="1:2" x14ac:dyDescent="0.25">
      <c r="A339" s="31"/>
      <c r="B339" s="39"/>
    </row>
    <row r="340" spans="1:2" x14ac:dyDescent="0.25">
      <c r="A340" s="31"/>
      <c r="B340" s="39"/>
    </row>
    <row r="341" spans="1:2" x14ac:dyDescent="0.25">
      <c r="A341" s="31"/>
      <c r="B341" s="39"/>
    </row>
    <row r="342" spans="1:2" x14ac:dyDescent="0.25">
      <c r="A342" s="31"/>
      <c r="B342" s="39"/>
    </row>
    <row r="343" spans="1:2" x14ac:dyDescent="0.25">
      <c r="A343" s="31"/>
      <c r="B343" s="39"/>
    </row>
    <row r="344" spans="1:2" x14ac:dyDescent="0.25">
      <c r="A344" s="31"/>
      <c r="B344" s="39"/>
    </row>
    <row r="345" spans="1:2" x14ac:dyDescent="0.25">
      <c r="A345" s="31"/>
      <c r="B345" s="39"/>
    </row>
    <row r="346" spans="1:2" x14ac:dyDescent="0.25">
      <c r="A346" s="31"/>
      <c r="B346" s="39"/>
    </row>
    <row r="347" spans="1:2" x14ac:dyDescent="0.25">
      <c r="A347" s="31"/>
      <c r="B347" s="39"/>
    </row>
    <row r="348" spans="1:2" x14ac:dyDescent="0.25">
      <c r="B348" s="39"/>
    </row>
    <row r="349" spans="1:2" x14ac:dyDescent="0.25">
      <c r="B349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Charts</vt:lpstr>
      <vt:lpstr>Lynden INF Comp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Kim</dc:creator>
  <cp:lastModifiedBy>Kent Oostra</cp:lastModifiedBy>
  <cp:lastPrinted>2021-03-05T00:24:54Z</cp:lastPrinted>
  <dcterms:created xsi:type="dcterms:W3CDTF">2020-09-04T20:25:17Z</dcterms:created>
  <dcterms:modified xsi:type="dcterms:W3CDTF">2021-07-08T15:19:03Z</dcterms:modified>
</cp:coreProperties>
</file>