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4385" yWindow="45" windowWidth="14430" windowHeight="14595" activeTab="1"/>
  </bookViews>
  <sheets>
    <sheet name="Tabelle1" sheetId="1" r:id="rId1"/>
    <sheet name="Tabelle2" sheetId="2" r:id="rId2"/>
    <sheet name="Tabelle3" sheetId="3" r:id="rId3"/>
    <sheet name="Tabelle4" sheetId="4" r:id="rId4"/>
  </sheets>
  <definedNames>
    <definedName name="_xlnm._FilterDatabase" localSheetId="2" hidden="1">Tabelle3!$A$1:$M$181</definedName>
  </definedName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L19" i="2" l="1"/>
  <c r="K19" i="2"/>
  <c r="J19" i="2"/>
  <c r="J18" i="2"/>
  <c r="K18" i="2"/>
  <c r="L18" i="2"/>
  <c r="O13" i="2" l="1"/>
  <c r="P6" i="2"/>
  <c r="P7" i="2"/>
  <c r="P8" i="2"/>
  <c r="P9" i="2"/>
  <c r="P10" i="2"/>
  <c r="P5" i="2"/>
  <c r="C16" i="2" l="1"/>
  <c r="J16" i="2" s="1"/>
  <c r="D16" i="2"/>
  <c r="R16" i="2" s="1"/>
  <c r="E16" i="2"/>
  <c r="G16" i="2"/>
  <c r="K16" i="2" s="1"/>
  <c r="H16" i="2"/>
  <c r="I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C10" i="2"/>
  <c r="D10" i="2"/>
  <c r="R10" i="2" s="1"/>
  <c r="E10" i="2"/>
  <c r="G10" i="2"/>
  <c r="K10" i="2" s="1"/>
  <c r="H10" i="2"/>
  <c r="I10" i="2" s="1"/>
  <c r="J10" i="2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F16" i="2" l="1"/>
  <c r="L10" i="2"/>
  <c r="F10" i="2"/>
  <c r="N10" i="2"/>
  <c r="X10" i="2"/>
  <c r="L16" i="2"/>
  <c r="O10" i="2" s="1"/>
  <c r="M10" i="2"/>
  <c r="Y10" i="2"/>
  <c r="W5" i="2" a="1"/>
  <c r="W5" i="2" s="1"/>
  <c r="W6" i="2" a="1"/>
  <c r="W6" i="2" s="1"/>
  <c r="W7" i="2" a="1"/>
  <c r="W7" i="2" s="1"/>
  <c r="W8" i="2" a="1"/>
  <c r="W8" i="2" s="1"/>
  <c r="W9" i="2" a="1"/>
  <c r="W9" i="2" s="1"/>
  <c r="W11" i="2" a="1"/>
  <c r="W11" i="2" s="1"/>
  <c r="W12" i="2" a="1"/>
  <c r="W12" i="2" s="1"/>
  <c r="W13" i="2" a="1"/>
  <c r="W13" i="2" s="1"/>
  <c r="W14" i="2" a="1"/>
  <c r="W14" i="2" s="1"/>
  <c r="W15" i="2" a="1"/>
  <c r="W15" i="2" s="1"/>
  <c r="V5" i="2" a="1"/>
  <c r="V5" i="2" s="1"/>
  <c r="V6" i="2" a="1"/>
  <c r="V6" i="2" s="1"/>
  <c r="V7" i="2" a="1"/>
  <c r="V7" i="2" s="1"/>
  <c r="V8" i="2" a="1"/>
  <c r="V8" i="2" s="1"/>
  <c r="V9" i="2" a="1"/>
  <c r="V9" i="2" s="1"/>
  <c r="V11" i="2" a="1"/>
  <c r="V11" i="2" s="1"/>
  <c r="V12" i="2" a="1"/>
  <c r="V12" i="2" s="1"/>
  <c r="V13" i="2" a="1"/>
  <c r="V13" i="2" s="1"/>
  <c r="V14" i="2" a="1"/>
  <c r="V14" i="2" s="1"/>
  <c r="V15" i="2" a="1"/>
  <c r="V15" i="2" s="1"/>
  <c r="G6" i="2"/>
  <c r="K6" i="2" s="1"/>
  <c r="G7" i="2"/>
  <c r="K7" i="2" s="1"/>
  <c r="G8" i="2"/>
  <c r="K8" i="2" s="1"/>
  <c r="G9" i="2"/>
  <c r="K9" i="2" s="1"/>
  <c r="G11" i="2"/>
  <c r="K11" i="2" s="1"/>
  <c r="G12" i="2"/>
  <c r="K12" i="2" s="1"/>
  <c r="G13" i="2"/>
  <c r="K13" i="2" s="1"/>
  <c r="G14" i="2"/>
  <c r="K14" i="2" s="1"/>
  <c r="G15" i="2"/>
  <c r="K15" i="2" s="1"/>
  <c r="G5" i="2"/>
  <c r="K5" i="2" s="1"/>
  <c r="Y7" i="2" l="1"/>
  <c r="Y6" i="2"/>
  <c r="Y8" i="2"/>
  <c r="Y9" i="2"/>
  <c r="N5" i="2"/>
  <c r="N8" i="2"/>
  <c r="N9" i="2"/>
  <c r="N7" i="2"/>
  <c r="N6" i="2"/>
  <c r="Y5" i="2"/>
  <c r="U6" i="2" a="1"/>
  <c r="U6" i="2" s="1"/>
  <c r="U7" i="2" a="1"/>
  <c r="U7" i="2" s="1"/>
  <c r="U8" i="2" a="1"/>
  <c r="U8" i="2" s="1"/>
  <c r="U9" i="2" a="1"/>
  <c r="U9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5" i="2" a="1"/>
  <c r="U5" i="2" s="1"/>
  <c r="S5" i="2" a="1"/>
  <c r="S5" i="2" s="1"/>
  <c r="T11" i="2" a="1"/>
  <c r="T11" i="2" s="1"/>
  <c r="T12" i="2" a="1"/>
  <c r="T12" i="2" s="1"/>
  <c r="T13" i="2" a="1"/>
  <c r="T13" i="2" s="1"/>
  <c r="T14" i="2" a="1"/>
  <c r="T14" i="2" s="1"/>
  <c r="T15" i="2" a="1"/>
  <c r="T15" i="2" s="1"/>
  <c r="T6" i="2" a="1"/>
  <c r="T6" i="2" s="1"/>
  <c r="T7" i="2" a="1"/>
  <c r="T7" i="2" s="1"/>
  <c r="T8" i="2" a="1"/>
  <c r="T8" i="2" s="1"/>
  <c r="T9" i="2" a="1"/>
  <c r="T9" i="2" s="1"/>
  <c r="T5" i="2" a="1"/>
  <c r="T5" i="2" s="1"/>
  <c r="S6" i="2" a="1"/>
  <c r="S6" i="2" s="1"/>
  <c r="S7" i="2" a="1"/>
  <c r="S7" i="2" s="1"/>
  <c r="S8" i="2" a="1"/>
  <c r="S8" i="2" s="1"/>
  <c r="S9" i="2" a="1"/>
  <c r="S9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H11" i="2"/>
  <c r="I11" i="2" s="1"/>
  <c r="H12" i="2"/>
  <c r="I12" i="2" s="1"/>
  <c r="H13" i="2"/>
  <c r="I13" i="2" s="1"/>
  <c r="H14" i="2"/>
  <c r="I14" i="2" s="1"/>
  <c r="H15" i="2"/>
  <c r="I15" i="2" s="1"/>
  <c r="E11" i="2"/>
  <c r="E12" i="2"/>
  <c r="E13" i="2"/>
  <c r="E14" i="2"/>
  <c r="E15" i="2"/>
  <c r="D11" i="2"/>
  <c r="D12" i="2"/>
  <c r="D13" i="2"/>
  <c r="D14" i="2"/>
  <c r="D15" i="2"/>
  <c r="C11" i="2"/>
  <c r="J11" i="2" s="1"/>
  <c r="C12" i="2"/>
  <c r="J12" i="2" s="1"/>
  <c r="C13" i="2"/>
  <c r="J13" i="2" s="1"/>
  <c r="C14" i="2"/>
  <c r="J14" i="2" s="1"/>
  <c r="C15" i="2"/>
  <c r="J15" i="2" s="1"/>
  <c r="C6" i="2"/>
  <c r="J6" i="2" s="1"/>
  <c r="M6" i="2" s="1"/>
  <c r="C7" i="2"/>
  <c r="J7" i="2" s="1"/>
  <c r="C8" i="2"/>
  <c r="J8" i="2" s="1"/>
  <c r="C9" i="2"/>
  <c r="J9" i="2" s="1"/>
  <c r="H6" i="2"/>
  <c r="I6" i="2" s="1"/>
  <c r="H7" i="2"/>
  <c r="I7" i="2" s="1"/>
  <c r="H8" i="2"/>
  <c r="I8" i="2" s="1"/>
  <c r="H9" i="2"/>
  <c r="I9" i="2" s="1"/>
  <c r="H5" i="2"/>
  <c r="I5" i="2" s="1"/>
  <c r="E6" i="2"/>
  <c r="F6" i="2" s="1"/>
  <c r="E7" i="2"/>
  <c r="E8" i="2"/>
  <c r="E9" i="2"/>
  <c r="E5" i="2"/>
  <c r="D6" i="2"/>
  <c r="D7" i="2"/>
  <c r="D8" i="2"/>
  <c r="D9" i="2"/>
  <c r="D5" i="2"/>
  <c r="C5" i="2"/>
  <c r="J5" i="2" s="1"/>
  <c r="M5" i="2" s="1"/>
  <c r="F8" i="2" l="1"/>
  <c r="F5" i="2"/>
  <c r="F15" i="2"/>
  <c r="F11" i="2"/>
  <c r="F9" i="2"/>
  <c r="F14" i="2"/>
  <c r="F13" i="2"/>
  <c r="F7" i="2"/>
  <c r="F12" i="2"/>
  <c r="M9" i="2"/>
  <c r="T28" i="2"/>
  <c r="X5" i="2"/>
  <c r="T25" i="2"/>
  <c r="T22" i="2"/>
  <c r="X8" i="2"/>
  <c r="T27" i="2"/>
  <c r="X7" i="2"/>
  <c r="T21" i="2"/>
  <c r="T26" i="2"/>
  <c r="X6" i="2"/>
  <c r="T20" i="2"/>
  <c r="X9" i="2"/>
  <c r="T23" i="2"/>
  <c r="L8" i="2"/>
  <c r="L14" i="2"/>
  <c r="L9" i="2"/>
  <c r="L15" i="2"/>
  <c r="L7" i="2"/>
  <c r="L13" i="2"/>
  <c r="L5" i="2"/>
  <c r="L11" i="2"/>
  <c r="L6" i="2"/>
  <c r="L12" i="2"/>
  <c r="M7" i="2"/>
  <c r="M8" i="2"/>
  <c r="R8" i="2"/>
  <c r="R7" i="2"/>
  <c r="R5" i="2"/>
  <c r="R6" i="2"/>
  <c r="R15" i="2"/>
  <c r="R13" i="2"/>
  <c r="R14" i="2"/>
  <c r="R9" i="2"/>
  <c r="R12" i="2"/>
  <c r="R11" i="2"/>
  <c r="X17" i="2" l="1"/>
  <c r="X21" i="2"/>
  <c r="X24" i="2"/>
  <c r="X25" i="2"/>
  <c r="X22" i="2"/>
  <c r="X23" i="2"/>
  <c r="O6" i="2"/>
  <c r="O7" i="2"/>
  <c r="O8" i="2"/>
  <c r="O5" i="2"/>
  <c r="O9" i="2"/>
  <c r="Y21" i="2" l="1"/>
</calcChain>
</file>

<file path=xl/sharedStrings.xml><?xml version="1.0" encoding="utf-8"?>
<sst xmlns="http://schemas.openxmlformats.org/spreadsheetml/2006/main" count="410" uniqueCount="268">
  <si>
    <t>time</t>
  </si>
  <si>
    <t>solved</t>
  </si>
  <si>
    <t>gap</t>
  </si>
  <si>
    <t>sv</t>
  </si>
  <si>
    <t>nodes</t>
  </si>
  <si>
    <t>not solved</t>
  </si>
  <si>
    <t>Freight</t>
  </si>
  <si>
    <t>Name</t>
  </si>
  <si>
    <t>Number of Customers</t>
  </si>
  <si>
    <t>Duration</t>
  </si>
  <si>
    <t>isSolved</t>
  </si>
  <si>
    <t>Gap</t>
  </si>
  <si>
    <t>with SVs</t>
  </si>
  <si>
    <t>Objective</t>
  </si>
  <si>
    <t>isInfeasible</t>
  </si>
  <si>
    <t>isFreight</t>
  </si>
  <si>
    <t>isFuel</t>
  </si>
  <si>
    <t>Date</t>
  </si>
  <si>
    <t>Zeilenbeschriftungen</t>
  </si>
  <si>
    <t>Gesamtergebnis</t>
  </si>
  <si>
    <t>Spaltenbeschriftungen</t>
  </si>
  <si>
    <t>FALSCH</t>
  </si>
  <si>
    <t>WAHR</t>
  </si>
  <si>
    <t>Mittelwert von Duration</t>
  </si>
  <si>
    <t>Impr. Obj. only SV</t>
  </si>
  <si>
    <t>Both with SVS</t>
  </si>
  <si>
    <t>Best Know Solution with SVs</t>
  </si>
  <si>
    <t>Best Known Solution</t>
  </si>
  <si>
    <t>Objective All</t>
  </si>
  <si>
    <t>Objective Best Known</t>
  </si>
  <si>
    <t>Improvement ALL</t>
  </si>
  <si>
    <t>Improvement Best Known</t>
  </si>
  <si>
    <t>Comparable Instances</t>
  </si>
  <si>
    <t>Average Gap</t>
  </si>
  <si>
    <t>Calculatated Instances</t>
  </si>
  <si>
    <t>Size</t>
  </si>
  <si>
    <t>Solved t_avg</t>
  </si>
  <si>
    <t>Solved t_min</t>
  </si>
  <si>
    <t>ALL MEDIAN</t>
  </si>
  <si>
    <t>Solved t_max</t>
  </si>
  <si>
    <t>Objective All, only with SV</t>
  </si>
  <si>
    <t>Improvement All, only with SV</t>
  </si>
  <si>
    <t>Both Best Known</t>
  </si>
  <si>
    <t>Best Known Median</t>
  </si>
  <si>
    <t>All, only SV Median</t>
  </si>
  <si>
    <t>ALL Time Factor</t>
  </si>
  <si>
    <t>Time Increasing per each customer</t>
  </si>
  <si>
    <t>N4-C_DV100-C_SV30_F6_0_No_1</t>
  </si>
  <si>
    <t>N4-C_DV100-C_SV30_F6_1_No_1</t>
  </si>
  <si>
    <t>N4-C_DV100-C_SV30_F6_10_No_1</t>
  </si>
  <si>
    <t>N4-C_DV100-C_SV30_F6_11_No_1</t>
  </si>
  <si>
    <t>N4-C_DV100-C_SV30_F6_12_No_1</t>
  </si>
  <si>
    <t>N4-C_DV100-C_SV30_F6_13_No_1</t>
  </si>
  <si>
    <t>N4-C_DV100-C_SV30_F6_14_No_1</t>
  </si>
  <si>
    <t>N4-C_DV100-C_SV30_F6_2_No_1</t>
  </si>
  <si>
    <t>N4-C_DV100-C_SV30_F6_3_No_1</t>
  </si>
  <si>
    <t>N4-C_DV100-C_SV30_F6_4_No_1</t>
  </si>
  <si>
    <t>N4-C_DV100-C_SV30_F6_5_No_1</t>
  </si>
  <si>
    <t>N4-C_DV100-C_SV30_F6_6_No_1</t>
  </si>
  <si>
    <t>N4-C_DV100-C_SV30_F6_7_No_1</t>
  </si>
  <si>
    <t>N4-C_DV100-C_SV30_F6_8_No_1</t>
  </si>
  <si>
    <t>N4-C_DV100-C_SV30_F6_9_No_1</t>
  </si>
  <si>
    <t>N6-C_DV100-C_SV30_F6_0_No_1</t>
  </si>
  <si>
    <t>N6-C_DV100-C_SV30_F6_1_No_1</t>
  </si>
  <si>
    <t>N6-C_DV100-C_SV30_F6_10_No_1</t>
  </si>
  <si>
    <t>N6-C_DV100-C_SV30_F6_11_No_1</t>
  </si>
  <si>
    <t>N6-C_DV100-C_SV30_F6_12_No_1</t>
  </si>
  <si>
    <t>N6-C_DV100-C_SV30_F6_13_No_1</t>
  </si>
  <si>
    <t>N6-C_DV100-C_SV30_F6_14_No_1</t>
  </si>
  <si>
    <t>N6-C_DV100-C_SV30_F6_2_No_1</t>
  </si>
  <si>
    <t>N6-C_DV100-C_SV30_F6_3_No_1</t>
  </si>
  <si>
    <t>N6-C_DV100-C_SV30_F6_4_No_1</t>
  </si>
  <si>
    <t>N6-C_DV100-C_SV30_F6_5_No_1</t>
  </si>
  <si>
    <t>N6-C_DV100-C_SV30_F6_6_No_1</t>
  </si>
  <si>
    <t>N6-C_DV100-C_SV30_F6_7_No_1</t>
  </si>
  <si>
    <t>N6-C_DV100-C_SV30_F6_8_No_1</t>
  </si>
  <si>
    <t>N6-C_DV100-C_SV30_F6_9_No_1</t>
  </si>
  <si>
    <t>N8-C_DV100-C_SV30_F6_0_No_1</t>
  </si>
  <si>
    <t>2015.06.20 - 12:04:16</t>
  </si>
  <si>
    <t>N8-C_DV100-C_SV30_F6_1_No_1</t>
  </si>
  <si>
    <t>2015.06.20 - 12:04:19</t>
  </si>
  <si>
    <t>N8-C_DV100-C_SV30_F6_10_No_1</t>
  </si>
  <si>
    <t>2015.06.20 - 12:04:25</t>
  </si>
  <si>
    <t>N8-C_DV100-C_SV30_F6_11_No_1</t>
  </si>
  <si>
    <t>2015.06.20 - 12:04:34</t>
  </si>
  <si>
    <t>N8-C_DV100-C_SV30_F6_12_No_1</t>
  </si>
  <si>
    <t>2015.06.20 - 12:04:35</t>
  </si>
  <si>
    <t>N8-C_DV100-C_SV30_F6_13_No_1</t>
  </si>
  <si>
    <t>2015.06.20 - 12:04:43</t>
  </si>
  <si>
    <t>N8-C_DV100-C_SV30_F6_14_No_1</t>
  </si>
  <si>
    <t>2015.06.20 - 12:04:44</t>
  </si>
  <si>
    <t>N8-C_DV100-C_SV30_F6_2_No_1</t>
  </si>
  <si>
    <t>2015.06.20 - 12:04:46</t>
  </si>
  <si>
    <t>N8-C_DV100-C_SV30_F6_3_No_1</t>
  </si>
  <si>
    <t>2015.06.20 - 12:04:48</t>
  </si>
  <si>
    <t>N8-C_DV100-C_SV30_F6_4_No_1</t>
  </si>
  <si>
    <t>2015.06.20 - 12:05:20</t>
  </si>
  <si>
    <t>N8-C_DV100-C_SV30_F6_5_No_1</t>
  </si>
  <si>
    <t>2015.06.20 - 12:06:23</t>
  </si>
  <si>
    <t>N8-C_DV100-C_SV30_F6_6_No_1</t>
  </si>
  <si>
    <t>2015.06.20 - 12:06:32</t>
  </si>
  <si>
    <t>N8-C_DV100-C_SV30_F6_7_No_1</t>
  </si>
  <si>
    <t>2015.06.20 - 12:06:35</t>
  </si>
  <si>
    <t>N8-C_DV100-C_SV30_F6_8_No_1</t>
  </si>
  <si>
    <t>2015.06.20 - 12:06:41</t>
  </si>
  <si>
    <t>N8-C_DV100-C_SV30_F6_9_No_1</t>
  </si>
  <si>
    <t>2015.06.20 - 12:06:44</t>
  </si>
  <si>
    <t>2015.06.20 - 12:11:07</t>
  </si>
  <si>
    <t>2015.06.20 - 12:11:10</t>
  </si>
  <si>
    <t>2015.06.20 - 12:11:11</t>
  </si>
  <si>
    <t>2015.06.20 - 12:11:12</t>
  </si>
  <si>
    <t>2015.06.20 - 12:11:15</t>
  </si>
  <si>
    <t>2015.06.20 - 12:11:17</t>
  </si>
  <si>
    <t>2015.06.20 - 12:11:19</t>
  </si>
  <si>
    <t>2015.06.20 - 12:11:22</t>
  </si>
  <si>
    <t>2015.06.20 - 12:11:23</t>
  </si>
  <si>
    <t>2015.06.20 - 12:11:24</t>
  </si>
  <si>
    <t>2015.06.20 - 12:11:25</t>
  </si>
  <si>
    <t>N10-C_DV100-C_SV30_F6_0_No_1</t>
  </si>
  <si>
    <t>2015.06.20 - 12:15:17</t>
  </si>
  <si>
    <t>N10-C_DV100-C_SV30_F6_1_No_1</t>
  </si>
  <si>
    <t>2015.06.20 - 12:15:22</t>
  </si>
  <si>
    <t>N10-C_DV100-C_SV30_F6_10_No_1</t>
  </si>
  <si>
    <t>2015.06.20 - 12:15:23</t>
  </si>
  <si>
    <t>N10-C_DV100-C_SV30_F6_11_No_1</t>
  </si>
  <si>
    <t>2015.06.20 - 12:15:27</t>
  </si>
  <si>
    <t>N10-C_DV100-C_SV30_F6_12_No_1</t>
  </si>
  <si>
    <t>2015.06.20 - 12:15:28</t>
  </si>
  <si>
    <t>N10-C_DV100-C_SV30_F6_13_No_1</t>
  </si>
  <si>
    <t>2015.06.20 - 12:15:29</t>
  </si>
  <si>
    <t>N10-C_DV100-C_SV30_F6_14_No_1</t>
  </si>
  <si>
    <t>N10-C_DV100-C_SV30_F6_2_No_1</t>
  </si>
  <si>
    <t>2015.06.20 - 12:15:35</t>
  </si>
  <si>
    <t>N10-C_DV100-C_SV30_F6_3_No_1</t>
  </si>
  <si>
    <t>2015.06.20 - 12:15:37</t>
  </si>
  <si>
    <t>N10-C_DV100-C_SV30_F6_4_No_1</t>
  </si>
  <si>
    <t>2015.06.20 - 12:15:38</t>
  </si>
  <si>
    <t>N10-C_DV100-C_SV30_F6_5_No_1</t>
  </si>
  <si>
    <t>2015.06.20 - 12:15:43</t>
  </si>
  <si>
    <t>N10-C_DV100-C_SV30_F6_6_No_1</t>
  </si>
  <si>
    <t>2015.06.20 - 12:16:00</t>
  </si>
  <si>
    <t>N10-C_DV100-C_SV30_F6_7_No_1</t>
  </si>
  <si>
    <t>2015.06.20 - 12:16:01</t>
  </si>
  <si>
    <t>N10-C_DV100-C_SV30_F6_8_No_1</t>
  </si>
  <si>
    <t>2015.06.20 - 12:16:02</t>
  </si>
  <si>
    <t>N10-C_DV100-C_SV30_F6_9_No_1</t>
  </si>
  <si>
    <t>2015.06.20 - 12:16:06</t>
  </si>
  <si>
    <t>2015.06.20 - 12:19:42</t>
  </si>
  <si>
    <t>2015.06.20 - 12:21:03</t>
  </si>
  <si>
    <t>2015.06.20 - 12:21:19</t>
  </si>
  <si>
    <t>2015.06.20 - 12:26:15</t>
  </si>
  <si>
    <t>2015.06.20 - 12:26:45</t>
  </si>
  <si>
    <t>2015.06.20 - 12:27:07</t>
  </si>
  <si>
    <t>2015.06.20 - 12:27:33</t>
  </si>
  <si>
    <t>2015.06.20 - 12:29:36</t>
  </si>
  <si>
    <t>2015.06.20 - 12:38:10</t>
  </si>
  <si>
    <t>2015.06.20 - 12:38:15</t>
  </si>
  <si>
    <t>2015.06.20 - 12:41:23</t>
  </si>
  <si>
    <t>2015.06.20 - 12:43:31</t>
  </si>
  <si>
    <t>2015.06.20 - 12:43:47</t>
  </si>
  <si>
    <t>2015.06.20 - 12:44:18</t>
  </si>
  <si>
    <t>2015.06.20 - 12:44:23</t>
  </si>
  <si>
    <t>N12-C_DV100-C_SV30_F6_0_No_1</t>
  </si>
  <si>
    <t>2015.06.20 - 12:49:42</t>
  </si>
  <si>
    <t>N12-C_DV100-C_SV30_F6_1_No_1</t>
  </si>
  <si>
    <t>2015.06.20 - 12:50:43</t>
  </si>
  <si>
    <t>N12-C_DV100-C_SV30_F6_2_No_1</t>
  </si>
  <si>
    <t>2015.06.20 - 12:50:53</t>
  </si>
  <si>
    <t>N12-C_DV100-C_SV30_F6_3_No_1</t>
  </si>
  <si>
    <t>2015.06.20 - 12:51:04</t>
  </si>
  <si>
    <t>N12-C_DV100-C_SV30_F6_4_No_1</t>
  </si>
  <si>
    <t>2015.06.20 - 12:51:05</t>
  </si>
  <si>
    <t>N12-C_DV100-C_SV30_F6_5_No_1</t>
  </si>
  <si>
    <t>2015.06.20 - 12:51:28</t>
  </si>
  <si>
    <t>N12-C_DV100-C_SV30_F6_6_No_1</t>
  </si>
  <si>
    <t>2015.06.20 - 12:51:50</t>
  </si>
  <si>
    <t>N12-C_DV100-C_SV30_F6_7_No_1</t>
  </si>
  <si>
    <t>2015.06.20 - 12:52:34</t>
  </si>
  <si>
    <t>N12-C_DV100-C_SV30_F6_8_No_1</t>
  </si>
  <si>
    <t>2015.06.20 - 12:52:49</t>
  </si>
  <si>
    <t>N12-C_DV100-C_SV30_F6_9_No_1</t>
  </si>
  <si>
    <t>2015.06.20 - 12:53:05</t>
  </si>
  <si>
    <t>2015.06.20 - 14:12:04</t>
  </si>
  <si>
    <t>2015.06.20 - 16:12:34</t>
  </si>
  <si>
    <t>2015.06.20 - 17:53:56</t>
  </si>
  <si>
    <t>2015.06.20 - 18:36:03</t>
  </si>
  <si>
    <t>2015.06.20 - 18:36:07</t>
  </si>
  <si>
    <t>2015.06.20 - 21:36:07</t>
  </si>
  <si>
    <t>2015.06.20 - 22:02:00</t>
  </si>
  <si>
    <t>2015.06.21 - 01:02:00</t>
  </si>
  <si>
    <t>N12-C_DV100-C_SV30_F6_10_No_1</t>
  </si>
  <si>
    <t>2015.06.21 - 01:28:39</t>
  </si>
  <si>
    <t>N12-C_DV100-C_SV30_F6_11_No_1</t>
  </si>
  <si>
    <t>2015.06.21 - 04:28:40</t>
  </si>
  <si>
    <t>N12-C_DV100-C_SV30_F6_12_No_1</t>
  </si>
  <si>
    <t>2015.06.21 - 06:59:46</t>
  </si>
  <si>
    <t>N12-C_DV100-C_SV30_F6_13_No_1</t>
  </si>
  <si>
    <t>2015.06.21 - 07:19:15</t>
  </si>
  <si>
    <t>N12-C_DV100-C_SV30_F6_14_No_1</t>
  </si>
  <si>
    <t>2015.06.21 - 07:26:38</t>
  </si>
  <si>
    <t>N12-C_DV100-C_SV30_F6_15_No_1</t>
  </si>
  <si>
    <t>2015.06.21 - 07:30:36</t>
  </si>
  <si>
    <t>N12-C_DV100-C_SV30_F6_16_No_1</t>
  </si>
  <si>
    <t>2015.06.21 - 10:30:36</t>
  </si>
  <si>
    <t>2015.06.21 - 10:32:20</t>
  </si>
  <si>
    <t>2015.06.21 - 10:32:26</t>
  </si>
  <si>
    <t>2015.06.21 - 10:32:47</t>
  </si>
  <si>
    <t>2015.06.21 - 10:33:01</t>
  </si>
  <si>
    <t>2015.06.21 - 10:33:05</t>
  </si>
  <si>
    <t>2015.06.21 - 10:33:06</t>
  </si>
  <si>
    <t>2015.06.21 - 10:33:31</t>
  </si>
  <si>
    <t>N12-C_DV100-C_SV30_F6_17_No_1</t>
  </si>
  <si>
    <t>2015.06.21 - 10:34:07</t>
  </si>
  <si>
    <t>N12-C_DV100-C_SV30_F6_18_No_1</t>
  </si>
  <si>
    <t>2015.06.21 - 10:38:16</t>
  </si>
  <si>
    <t>N12-C_DV100-C_SV30_F6_19_No_1</t>
  </si>
  <si>
    <t>2015.06.21 - 10:38:17</t>
  </si>
  <si>
    <t>2015.06.21 - 11:27:04</t>
  </si>
  <si>
    <t>2015.06.21 - 11:40:42</t>
  </si>
  <si>
    <t>2015.06.21 - 15:13:11</t>
  </si>
  <si>
    <t>2015.06.21 - 18:13:12</t>
  </si>
  <si>
    <t>2015.06.21 - 18:21:50</t>
  </si>
  <si>
    <t>2015.06.21 - 19:05:31</t>
  </si>
  <si>
    <t>2015.06.21 - 19:05:32</t>
  </si>
  <si>
    <t>2015.06.21 - 19:06:15</t>
  </si>
  <si>
    <t>2015.06.21 - 19:06:16</t>
  </si>
  <si>
    <t>2015.06.21 - 19:09:25</t>
  </si>
  <si>
    <t>2015.06.21 - 19:09:26</t>
  </si>
  <si>
    <t>2015.06.21 - 19:09:27</t>
  </si>
  <si>
    <t>2015.06.21 - 19:09:28</t>
  </si>
  <si>
    <t>2015.06.21 - 19:09:40</t>
  </si>
  <si>
    <t>2015.06.21 - 19:09:41</t>
  </si>
  <si>
    <t>2015.06.21 - 19:09:42</t>
  </si>
  <si>
    <t>2015.06.21 - 19:09:43</t>
  </si>
  <si>
    <t>2015.06.21 - 19:09:44</t>
  </si>
  <si>
    <t>2015.06.21 - 19:09:45</t>
  </si>
  <si>
    <t>2015.06.21 - 19:09:46</t>
  </si>
  <si>
    <t>N14-C_DV100-C_SV30_F6_0_No_2</t>
  </si>
  <si>
    <t>2015.06.21 - 04:19:03</t>
  </si>
  <si>
    <t>N14-C_DV100-C_SV30_F6_1_No_1</t>
  </si>
  <si>
    <t>2015.06.21 - 07:06:56</t>
  </si>
  <si>
    <t>N14-C_DV100-C_SV30_F6_2_No_1</t>
  </si>
  <si>
    <t>2015.06.21 - 09:23:26</t>
  </si>
  <si>
    <t>N14-C_DV100-C_SV30_F6_3_No_1</t>
  </si>
  <si>
    <t>2015.06.21 - 09:23:47</t>
  </si>
  <si>
    <t>N14-C_DV100-C_SV30_F6_4_No_1</t>
  </si>
  <si>
    <t>2015.06.22 - 12:54:28</t>
  </si>
  <si>
    <t>N14-C_DV100-C_SV30_F6_5_No_1</t>
  </si>
  <si>
    <t>2015.06.22 - 15:54:28</t>
  </si>
  <si>
    <t>N14-C_DV100-C_SV30_F6_6_No_1</t>
  </si>
  <si>
    <t>2015.06.22 - 18:54:30</t>
  </si>
  <si>
    <t>N14-C_DV100-C_SV30_F6_7_No_1</t>
  </si>
  <si>
    <t>2015.06.22 - 23:25:29</t>
  </si>
  <si>
    <t>N14-C_DV100-C_SV30_F6_8_No_1</t>
  </si>
  <si>
    <t>2015.06.23 - 02:25:29</t>
  </si>
  <si>
    <t>N14-C_DV100-C_SV30_F6_0_No_1</t>
  </si>
  <si>
    <t>2015.06.23 - 14:04:45</t>
  </si>
  <si>
    <t>2015.06.23 - 14:08:03</t>
  </si>
  <si>
    <t>2015.06.23 - 14:08:24</t>
  </si>
  <si>
    <t>2015.06.23 - 14:08:56</t>
  </si>
  <si>
    <t>2015.06.23 - 14:09:04</t>
  </si>
  <si>
    <t>2015.06.23 - 14:11:09</t>
  </si>
  <si>
    <t>2015.06.23 - 14:11:55</t>
  </si>
  <si>
    <t>2015.06.23 - 14:12:06</t>
  </si>
  <si>
    <t>2015.06.23 - 14:13:32</t>
  </si>
  <si>
    <t>N14-C_DV100-C_SV30_F6_9_No_1</t>
  </si>
  <si>
    <t>2015.06.23 - 18:26:41</t>
  </si>
  <si>
    <t>2015.06.23 - 21:27:37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</si>
</sst>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9" fontId="0" fillId="0" borderId="0" xfId="1" applyFont="1"/>
    <xf numFmtId="0" fontId="0" fillId="0" borderId="0" xfId="0" applyAlignment="1"/>
    <xf numFmtId="0" fontId="2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wrapText="1"/>
    </xf>
    <xf numFmtId="2" fontId="0" fillId="2" borderId="0" xfId="0" applyNumberFormat="1" applyFill="1"/>
    <xf numFmtId="165" fontId="0" fillId="2" borderId="0" xfId="0" applyNumberFormat="1" applyFill="1"/>
    <xf numFmtId="10" fontId="0" fillId="2" borderId="0" xfId="1" applyNumberFormat="1" applyFont="1" applyFill="1"/>
    <xf numFmtId="0" fontId="0" fillId="0" borderId="0" xfId="0" applyFill="1" applyAlignment="1">
      <alignment wrapText="1"/>
    </xf>
    <xf numFmtId="2" fontId="0" fillId="0" borderId="0" xfId="0" applyNumberFormat="1" applyFill="1"/>
    <xf numFmtId="0" fontId="0" fillId="2" borderId="0" xfId="0" applyFill="1"/>
    <xf numFmtId="0" fontId="0" fillId="0" borderId="0" xfId="0" applyFill="1"/>
    <xf numFmtId="9" fontId="0" fillId="0" borderId="0" xfId="1" applyFont="1" applyFill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Tabelle2!$B$4</c:f>
              <c:strCache>
                <c:ptCount val="1"/>
                <c:pt idx="0">
                  <c:v>Size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Tabelle2!$B$5:$B$9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xVal>
          <c:yVal>
            <c:numRef>
              <c:f>Tabelle2!$J$5:$J$9</c:f>
              <c:numCache>
                <c:formatCode>0.00</c:formatCode>
                <c:ptCount val="5"/>
                <c:pt idx="0">
                  <c:v>1982.9399999999998</c:v>
                </c:pt>
                <c:pt idx="1">
                  <c:v>2415.85</c:v>
                </c:pt>
                <c:pt idx="2">
                  <c:v>2716.8033333333328</c:v>
                </c:pt>
                <c:pt idx="3">
                  <c:v>3144.0666666666662</c:v>
                </c:pt>
                <c:pt idx="4">
                  <c:v>3453.6705000000002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Tabelle2!$B$4</c:f>
              <c:strCache>
                <c:ptCount val="1"/>
                <c:pt idx="0">
                  <c:v>Size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Tabelle2!$B$11:$B$15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xVal>
          <c:yVal>
            <c:numRef>
              <c:f>Tabelle2!$J$11:$J$15</c:f>
              <c:numCache>
                <c:formatCode>0.00</c:formatCode>
                <c:ptCount val="5"/>
                <c:pt idx="0">
                  <c:v>1982.9399999999998</c:v>
                </c:pt>
                <c:pt idx="1">
                  <c:v>2482.3680000000004</c:v>
                </c:pt>
                <c:pt idx="2">
                  <c:v>2782.3219999999997</c:v>
                </c:pt>
                <c:pt idx="3">
                  <c:v>3213.3199999999997</c:v>
                </c:pt>
                <c:pt idx="4">
                  <c:v>3696.1089999999995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82272"/>
        <c:axId val="54920320"/>
      </c:scatterChart>
      <c:valAx>
        <c:axId val="5458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920320"/>
        <c:crosses val="autoZero"/>
        <c:crossBetween val="midCat"/>
      </c:valAx>
      <c:valAx>
        <c:axId val="549203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4582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19</xdr:row>
      <xdr:rowOff>90487</xdr:rowOff>
    </xdr:from>
    <xdr:to>
      <xdr:col>15</xdr:col>
      <xdr:colOff>276225</xdr:colOff>
      <xdr:row>33</xdr:row>
      <xdr:rowOff>166687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2173.701567129632" createdVersion="4" refreshedVersion="4" minRefreshableVersion="3" recordCount="111">
  <cacheSource type="worksheet">
    <worksheetSource ref="A1:K1048576" sheet="Tabelle3"/>
  </cacheSource>
  <cacheFields count="11">
    <cacheField name="Name" numFmtId="0">
      <sharedItems containsBlank="1"/>
    </cacheField>
    <cacheField name="Number of Customers" numFmtId="0">
      <sharedItems containsString="0" containsBlank="1" containsNumber="1" containsInteger="1" minValue="4" maxValue="12" count="7">
        <n v="10"/>
        <n v="12"/>
        <n v="4"/>
        <n v="6"/>
        <n v="8"/>
        <m/>
        <n v="9" u="1"/>
      </sharedItems>
    </cacheField>
    <cacheField name="Duration" numFmtId="0">
      <sharedItems containsString="0" containsBlank="1" containsNumber="1" minValue="0" maxValue="10800"/>
    </cacheField>
    <cacheField name="isSolved" numFmtId="0">
      <sharedItems containsBlank="1" count="3">
        <b v="1"/>
        <b v="0"/>
        <m/>
      </sharedItems>
    </cacheField>
    <cacheField name="Gap" numFmtId="0">
      <sharedItems containsString="0" containsBlank="1" containsNumber="1" minValue="0" maxValue="69.351900000000001"/>
    </cacheField>
    <cacheField name="with SVs" numFmtId="0">
      <sharedItems containsBlank="1"/>
    </cacheField>
    <cacheField name="Objective" numFmtId="0">
      <sharedItems containsString="0" containsBlank="1" containsNumber="1" minValue="1135.8800000000001" maxValue="7375.54"/>
    </cacheField>
    <cacheField name="isInfeasible" numFmtId="0">
      <sharedItems containsBlank="1"/>
    </cacheField>
    <cacheField name="isFreight" numFmtId="0">
      <sharedItems containsBlank="1" count="3">
        <b v="0"/>
        <b v="1"/>
        <m/>
      </sharedItems>
    </cacheField>
    <cacheField name="isFuel" numFmtId="0">
      <sharedItems containsBlank="1"/>
    </cacheField>
    <cacheField name="D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">
  <r>
    <s v="N10-C_DV10-C_SV50_F22_0_No_1"/>
    <x v="0"/>
    <n v="1.47"/>
    <x v="0"/>
    <n v="0"/>
    <b v="0"/>
    <n v="4264.8999999999996"/>
    <b v="0"/>
    <x v="0"/>
    <b v="0"/>
    <s v="2015.06.18 - 15:58:41"/>
  </r>
  <r>
    <s v="N10-C_DV10-C_SV50_F22_1_No_1"/>
    <x v="0"/>
    <n v="0.32"/>
    <x v="0"/>
    <n v="0"/>
    <b v="0"/>
    <n v="3256.22"/>
    <b v="0"/>
    <x v="0"/>
    <b v="0"/>
    <s v="2015.06.18 - 15:58:42"/>
  </r>
  <r>
    <s v="N10-C_DV10-C_SV50_F22_2_No_1"/>
    <x v="0"/>
    <n v="22.44"/>
    <x v="0"/>
    <n v="0"/>
    <b v="0"/>
    <n v="4268.67"/>
    <b v="0"/>
    <x v="0"/>
    <b v="0"/>
    <s v="2015.06.18 - 15:59:04"/>
  </r>
  <r>
    <s v="N10-C_DV10-C_SV50_F22_3_No_1"/>
    <x v="0"/>
    <n v="4.8"/>
    <x v="0"/>
    <n v="0"/>
    <b v="0"/>
    <n v="4219.47"/>
    <b v="0"/>
    <x v="0"/>
    <b v="0"/>
    <s v="2015.06.18 - 15:59:09"/>
  </r>
  <r>
    <s v="N10-C_DV10-C_SV50_F22_4_No_1"/>
    <x v="0"/>
    <n v="7.03"/>
    <x v="0"/>
    <n v="0"/>
    <b v="0"/>
    <n v="4259.1000000000004"/>
    <b v="0"/>
    <x v="0"/>
    <b v="0"/>
    <s v="2015.06.18 - 15:59:16"/>
  </r>
  <r>
    <s v="N10-C_DV10-C_SV50_F22_5_No_1"/>
    <x v="0"/>
    <n v="3.89"/>
    <x v="0"/>
    <n v="0"/>
    <b v="0"/>
    <n v="5310.75"/>
    <b v="0"/>
    <x v="0"/>
    <b v="0"/>
    <s v="2015.06.18 - 15:59:20"/>
  </r>
  <r>
    <s v="N10-C_DV10-C_SV50_F22_6_No_1"/>
    <x v="0"/>
    <n v="0.68"/>
    <x v="0"/>
    <n v="0"/>
    <b v="0"/>
    <n v="6316.49"/>
    <b v="0"/>
    <x v="0"/>
    <b v="0"/>
    <s v="2015.06.18 - 15:59:21"/>
  </r>
  <r>
    <s v="N10-C_DV10-C_SV50_F22_7_No_1"/>
    <x v="0"/>
    <n v="3.85"/>
    <x v="0"/>
    <n v="0"/>
    <b v="0"/>
    <n v="4247.13"/>
    <b v="0"/>
    <x v="0"/>
    <b v="0"/>
    <s v="2015.06.18 - 15:59:25"/>
  </r>
  <r>
    <s v="N10-C_DV10-C_SV50_F22_8_No_1"/>
    <x v="0"/>
    <n v="10.08"/>
    <x v="0"/>
    <n v="0"/>
    <b v="0"/>
    <n v="4230.7700000000004"/>
    <b v="0"/>
    <x v="0"/>
    <b v="0"/>
    <s v="2015.06.18 - 15:59:35"/>
  </r>
  <r>
    <s v="N10-C_DV10-C_SV50_F22_9_No_1"/>
    <x v="0"/>
    <n v="15.35"/>
    <x v="0"/>
    <n v="0"/>
    <b v="0"/>
    <n v="4208.0600000000004"/>
    <b v="0"/>
    <x v="0"/>
    <b v="0"/>
    <s v="2015.06.18 - 15:59:50"/>
  </r>
  <r>
    <s v="N12-C_DV10-C_SV50_F26_0_No_1"/>
    <x v="1"/>
    <n v="49.05"/>
    <x v="0"/>
    <n v="0"/>
    <b v="0"/>
    <n v="4274.04"/>
    <b v="0"/>
    <x v="0"/>
    <b v="0"/>
    <s v="2015.06.18 - 16:00:39"/>
  </r>
  <r>
    <s v="N12-C_DV10-C_SV50_F26_1_No_1"/>
    <x v="1"/>
    <n v="10.8"/>
    <x v="0"/>
    <n v="0"/>
    <b v="0"/>
    <n v="7375.54"/>
    <b v="0"/>
    <x v="0"/>
    <b v="0"/>
    <s v="2015.06.18 - 16:00:50"/>
  </r>
  <r>
    <s v="N12-C_DV10-C_SV50_F26_2_No_1"/>
    <x v="1"/>
    <n v="6.6"/>
    <x v="0"/>
    <n v="0"/>
    <b v="0"/>
    <n v="5404.09"/>
    <b v="0"/>
    <x v="0"/>
    <b v="0"/>
    <s v="2015.06.18 - 16:00:57"/>
  </r>
  <r>
    <s v="N12-C_DV10-C_SV50_F26_3_No_1"/>
    <x v="1"/>
    <n v="0.99"/>
    <x v="0"/>
    <n v="0"/>
    <b v="0"/>
    <n v="6408.04"/>
    <b v="0"/>
    <x v="0"/>
    <b v="0"/>
    <s v="2015.06.18 - 16:00:58"/>
  </r>
  <r>
    <s v="N12-C_DV10-C_SV50_F26_4_No_1"/>
    <x v="1"/>
    <n v="2.2200000000000002"/>
    <x v="0"/>
    <n v="0"/>
    <b v="0"/>
    <n v="6367.3"/>
    <b v="0"/>
    <x v="0"/>
    <b v="0"/>
    <s v="2015.06.18 - 16:01:00"/>
  </r>
  <r>
    <s v="N12-C_DV10-C_SV50_F26_5_No_1"/>
    <x v="1"/>
    <n v="24.14"/>
    <x v="0"/>
    <n v="0"/>
    <b v="0"/>
    <n v="6303.77"/>
    <b v="0"/>
    <x v="0"/>
    <b v="0"/>
    <s v="2015.06.18 - 16:01:24"/>
  </r>
  <r>
    <s v="N12-C_DV10-C_SV50_F26_6_No_1"/>
    <x v="1"/>
    <n v="31.81"/>
    <x v="0"/>
    <n v="0"/>
    <b v="0"/>
    <n v="5315.24"/>
    <b v="0"/>
    <x v="0"/>
    <b v="0"/>
    <s v="2015.06.18 - 16:01:56"/>
  </r>
  <r>
    <s v="N12-C_DV10-C_SV50_F26_7_No_1"/>
    <x v="1"/>
    <n v="42.74"/>
    <x v="0"/>
    <n v="0"/>
    <b v="0"/>
    <n v="5331.13"/>
    <b v="0"/>
    <x v="0"/>
    <b v="0"/>
    <s v="2015.06.18 - 16:02:39"/>
  </r>
  <r>
    <s v="N12-C_DV10-C_SV50_F26_8_No_1"/>
    <x v="1"/>
    <n v="33.07"/>
    <x v="0"/>
    <n v="0"/>
    <b v="0"/>
    <n v="5178.51"/>
    <b v="0"/>
    <x v="0"/>
    <b v="0"/>
    <s v="2015.06.18 - 16:03:12"/>
  </r>
  <r>
    <s v="N12-C_DV10-C_SV50_F26_9_No_1"/>
    <x v="1"/>
    <n v="0.37"/>
    <x v="0"/>
    <n v="0"/>
    <b v="0"/>
    <n v="7357.44"/>
    <b v="0"/>
    <x v="0"/>
    <b v="0"/>
    <s v="2015.06.18 - 16:03:12"/>
  </r>
  <r>
    <s v="N4-C_DV10-C_SV50_F10_0_No_1"/>
    <x v="2"/>
    <n v="0.01"/>
    <x v="0"/>
    <n v="0"/>
    <b v="0"/>
    <n v="2099.6"/>
    <b v="0"/>
    <x v="0"/>
    <b v="0"/>
    <s v="2015.06.18 - 16:03:12"/>
  </r>
  <r>
    <s v="N4-C_DV10-C_SV50_F10_1_No_1"/>
    <x v="2"/>
    <n v="0.04"/>
    <x v="0"/>
    <n v="0"/>
    <b v="0"/>
    <n v="2089.0700000000002"/>
    <b v="0"/>
    <x v="0"/>
    <b v="0"/>
    <s v="2015.06.18 - 16:03:12"/>
  </r>
  <r>
    <s v="N4-C_DV10-C_SV50_F10_2_No_1"/>
    <x v="2"/>
    <n v="0.01"/>
    <x v="0"/>
    <n v="0"/>
    <b v="0"/>
    <n v="3125.43"/>
    <b v="0"/>
    <x v="0"/>
    <b v="0"/>
    <s v="2015.06.18 - 16:03:12"/>
  </r>
  <r>
    <s v="N4-C_DV10-C_SV50_F10_3_No_1"/>
    <x v="2"/>
    <n v="0.04"/>
    <x v="0"/>
    <n v="0"/>
    <b v="0"/>
    <n v="2122.6999999999998"/>
    <b v="0"/>
    <x v="0"/>
    <b v="0"/>
    <s v="2015.06.18 - 16:03:13"/>
  </r>
  <r>
    <s v="N4-C_DV10-C_SV50_F10_4_No_1"/>
    <x v="2"/>
    <n v="0.01"/>
    <x v="0"/>
    <n v="0"/>
    <b v="0"/>
    <n v="2100.4899999999998"/>
    <b v="0"/>
    <x v="0"/>
    <b v="0"/>
    <s v="2015.06.18 - 16:03:13"/>
  </r>
  <r>
    <s v="N4-C_DV10-C_SV50_F10_5_No_1"/>
    <x v="2"/>
    <n v="0.01"/>
    <x v="0"/>
    <n v="0"/>
    <b v="0"/>
    <n v="1135.8800000000001"/>
    <b v="0"/>
    <x v="0"/>
    <b v="0"/>
    <s v="2015.06.18 - 16:03:13"/>
  </r>
  <r>
    <s v="N4-C_DV10-C_SV50_F10_6_No_1"/>
    <x v="2"/>
    <n v="0.01"/>
    <x v="0"/>
    <n v="0"/>
    <b v="0"/>
    <n v="2128.8000000000002"/>
    <b v="0"/>
    <x v="0"/>
    <b v="0"/>
    <s v="2015.06.18 - 16:03:13"/>
  </r>
  <r>
    <s v="N4-C_DV10-C_SV50_F10_7_No_1"/>
    <x v="2"/>
    <n v="0"/>
    <x v="0"/>
    <n v="0"/>
    <b v="0"/>
    <n v="2169.12"/>
    <b v="0"/>
    <x v="0"/>
    <b v="0"/>
    <s v="2015.06.18 - 16:03:13"/>
  </r>
  <r>
    <s v="N4-C_DV10-C_SV50_F10_8_No_1"/>
    <x v="2"/>
    <n v="0.01"/>
    <x v="0"/>
    <n v="0"/>
    <b v="0"/>
    <n v="2096.87"/>
    <b v="0"/>
    <x v="0"/>
    <b v="0"/>
    <s v="2015.06.18 - 16:03:13"/>
  </r>
  <r>
    <s v="N4-C_DV10-C_SV50_F10_9_No_1"/>
    <x v="2"/>
    <n v="0.01"/>
    <x v="0"/>
    <n v="0"/>
    <b v="0"/>
    <n v="2107.08"/>
    <b v="0"/>
    <x v="0"/>
    <b v="0"/>
    <s v="2015.06.18 - 16:03:13"/>
  </r>
  <r>
    <s v="N6-C_DV10-C_SV50_F14_0_No_1"/>
    <x v="3"/>
    <n v="0.1"/>
    <x v="0"/>
    <n v="0"/>
    <b v="0"/>
    <n v="3212.33"/>
    <b v="0"/>
    <x v="0"/>
    <b v="0"/>
    <s v="2015.06.18 - 16:03:13"/>
  </r>
  <r>
    <s v="N6-C_DV10-C_SV50_F14_1_No_1"/>
    <x v="3"/>
    <n v="0.08"/>
    <x v="0"/>
    <n v="0"/>
    <b v="0"/>
    <n v="2175.9299999999998"/>
    <b v="0"/>
    <x v="0"/>
    <b v="0"/>
    <s v="2015.06.18 - 16:03:13"/>
  </r>
  <r>
    <s v="N6-C_DV10-C_SV50_F14_2_No_1"/>
    <x v="3"/>
    <n v="0.09"/>
    <x v="0"/>
    <n v="0"/>
    <b v="0"/>
    <n v="3168.46"/>
    <b v="0"/>
    <x v="0"/>
    <b v="0"/>
    <s v="2015.06.18 - 16:03:13"/>
  </r>
  <r>
    <s v="N6-C_DV10-C_SV50_F14_3_No_1"/>
    <x v="3"/>
    <n v="0.12"/>
    <x v="0"/>
    <n v="0"/>
    <b v="0"/>
    <n v="4190.38"/>
    <b v="0"/>
    <x v="0"/>
    <b v="0"/>
    <s v="2015.06.18 - 16:03:13"/>
  </r>
  <r>
    <s v="N6-C_DV10-C_SV50_F14_4_No_1"/>
    <x v="3"/>
    <n v="0.14000000000000001"/>
    <x v="0"/>
    <n v="0"/>
    <b v="0"/>
    <n v="2140.73"/>
    <b v="0"/>
    <x v="0"/>
    <b v="0"/>
    <s v="2015.06.18 - 16:03:13"/>
  </r>
  <r>
    <s v="N6-C_DV10-C_SV50_F14_5_No_1"/>
    <x v="3"/>
    <n v="0.06"/>
    <x v="0"/>
    <n v="0"/>
    <b v="0"/>
    <n v="4189.88"/>
    <b v="0"/>
    <x v="0"/>
    <b v="0"/>
    <s v="2015.06.18 - 16:03:13"/>
  </r>
  <r>
    <s v="N6-C_DV10-C_SV50_F14_6_No_1"/>
    <x v="3"/>
    <n v="0.11"/>
    <x v="0"/>
    <n v="0"/>
    <b v="0"/>
    <n v="4232.3500000000004"/>
    <b v="0"/>
    <x v="0"/>
    <b v="0"/>
    <s v="2015.06.18 - 16:03:13"/>
  </r>
  <r>
    <s v="N6-C_DV10-C_SV50_F14_7_No_1"/>
    <x v="3"/>
    <n v="0.09"/>
    <x v="0"/>
    <n v="0"/>
    <b v="0"/>
    <n v="3190.97"/>
    <b v="0"/>
    <x v="0"/>
    <b v="0"/>
    <s v="2015.06.18 - 16:03:14"/>
  </r>
  <r>
    <s v="N6-C_DV10-C_SV50_F14_8_No_1"/>
    <x v="3"/>
    <n v="0.15"/>
    <x v="0"/>
    <n v="0"/>
    <b v="0"/>
    <n v="3234.27"/>
    <b v="0"/>
    <x v="0"/>
    <b v="0"/>
    <s v="2015.06.18 - 16:03:14"/>
  </r>
  <r>
    <s v="N6-C_DV10-C_SV50_F14_9_No_1"/>
    <x v="3"/>
    <n v="0.08"/>
    <x v="0"/>
    <n v="0"/>
    <b v="0"/>
    <n v="2198.09"/>
    <b v="0"/>
    <x v="0"/>
    <b v="0"/>
    <s v="2015.06.18 - 16:03:14"/>
  </r>
  <r>
    <s v="N8-C_DV10-C_SV50_F18_0_No_1"/>
    <x v="4"/>
    <n v="1.45"/>
    <x v="0"/>
    <n v="0"/>
    <b v="0"/>
    <n v="4222.1000000000004"/>
    <b v="0"/>
    <x v="0"/>
    <b v="0"/>
    <s v="2015.06.18 - 16:03:15"/>
  </r>
  <r>
    <s v="N8-C_DV10-C_SV50_F18_1_No_1"/>
    <x v="4"/>
    <n v="0.15"/>
    <x v="0"/>
    <n v="0"/>
    <b v="0"/>
    <n v="4211.2299999999996"/>
    <b v="0"/>
    <x v="0"/>
    <b v="0"/>
    <s v="2015.06.18 - 16:03:15"/>
  </r>
  <r>
    <s v="N8-C_DV10-C_SV50_F18_2_No_1"/>
    <x v="4"/>
    <n v="0.23"/>
    <x v="0"/>
    <n v="0"/>
    <b v="0"/>
    <n v="4213.63"/>
    <b v="0"/>
    <x v="0"/>
    <b v="0"/>
    <s v="2015.06.18 - 16:03:16"/>
  </r>
  <r>
    <s v="N8-C_DV10-C_SV50_F18_3_No_1"/>
    <x v="4"/>
    <n v="0.17"/>
    <x v="0"/>
    <n v="0"/>
    <b v="0"/>
    <n v="3203.95"/>
    <b v="0"/>
    <x v="0"/>
    <b v="0"/>
    <s v="2015.06.18 - 16:03:16"/>
  </r>
  <r>
    <s v="N8-C_DV10-C_SV50_F18_4_No_1"/>
    <x v="4"/>
    <n v="0.26"/>
    <x v="0"/>
    <n v="0"/>
    <b v="0"/>
    <n v="4174.2299999999996"/>
    <b v="0"/>
    <x v="0"/>
    <b v="0"/>
    <s v="2015.06.18 - 16:03:16"/>
  </r>
  <r>
    <s v="N8-C_DV10-C_SV50_F18_5_No_1"/>
    <x v="4"/>
    <n v="0.41"/>
    <x v="0"/>
    <n v="0"/>
    <b v="0"/>
    <n v="4251.76"/>
    <b v="0"/>
    <x v="0"/>
    <b v="0"/>
    <s v="2015.06.18 - 16:03:17"/>
  </r>
  <r>
    <s v="N8-C_DV10-C_SV50_F18_6_No_1"/>
    <x v="4"/>
    <n v="0.31"/>
    <x v="0"/>
    <n v="0"/>
    <b v="0"/>
    <n v="3191.32"/>
    <b v="0"/>
    <x v="0"/>
    <b v="0"/>
    <s v="2015.06.18 - 16:03:17"/>
  </r>
  <r>
    <s v="N8-C_DV10-C_SV50_F18_7_No_1"/>
    <x v="4"/>
    <n v="0.4"/>
    <x v="0"/>
    <n v="0"/>
    <b v="0"/>
    <n v="3268.56"/>
    <b v="0"/>
    <x v="0"/>
    <b v="0"/>
    <s v="2015.06.18 - 16:03:17"/>
  </r>
  <r>
    <s v="N8-C_DV10-C_SV50_F18_8_No_1"/>
    <x v="4"/>
    <n v="1.57"/>
    <x v="0"/>
    <n v="0"/>
    <b v="0"/>
    <n v="4218.9399999999996"/>
    <b v="0"/>
    <x v="0"/>
    <b v="0"/>
    <s v="2015.06.18 - 16:03:19"/>
  </r>
  <r>
    <s v="N8-C_DV10-C_SV50_F18_9_No_1"/>
    <x v="4"/>
    <n v="0.36"/>
    <x v="0"/>
    <n v="0"/>
    <b v="0"/>
    <n v="4206.5"/>
    <b v="0"/>
    <x v="0"/>
    <b v="0"/>
    <s v="2015.06.18 - 16:03:19"/>
  </r>
  <r>
    <s v="N4-C_DV10-C_SV50_F10_0_No_1"/>
    <x v="2"/>
    <n v="0.05"/>
    <x v="0"/>
    <n v="0"/>
    <b v="0"/>
    <n v="2099.6"/>
    <b v="0"/>
    <x v="1"/>
    <b v="0"/>
    <s v="2015.06.18 - 16:07:37"/>
  </r>
  <r>
    <s v="N4-C_DV10-C_SV50_F10_1_No_1"/>
    <x v="2"/>
    <n v="0.05"/>
    <x v="0"/>
    <n v="0"/>
    <b v="0"/>
    <n v="2089.0700000000002"/>
    <b v="0"/>
    <x v="1"/>
    <b v="0"/>
    <s v="2015.06.18 - 16:07:37"/>
  </r>
  <r>
    <s v="N4-C_DV10-C_SV50_F10_2_No_1"/>
    <x v="2"/>
    <n v="0.08"/>
    <x v="0"/>
    <n v="0"/>
    <b v="0"/>
    <n v="3125.43"/>
    <b v="0"/>
    <x v="1"/>
    <b v="0"/>
    <s v="2015.06.18 - 16:07:37"/>
  </r>
  <r>
    <s v="N4-C_DV10-C_SV50_F10_3_No_1"/>
    <x v="2"/>
    <n v="0.1"/>
    <x v="0"/>
    <n v="0"/>
    <b v="0"/>
    <n v="2122.6999999999998"/>
    <b v="0"/>
    <x v="1"/>
    <b v="0"/>
    <s v="2015.06.18 - 16:07:37"/>
  </r>
  <r>
    <s v="N4-C_DV10-C_SV50_F10_4_No_1"/>
    <x v="2"/>
    <n v="0.02"/>
    <x v="0"/>
    <n v="0"/>
    <b v="0"/>
    <n v="2100.4899999999998"/>
    <b v="0"/>
    <x v="1"/>
    <b v="0"/>
    <s v="2015.06.18 - 16:07:37"/>
  </r>
  <r>
    <s v="N4-C_DV10-C_SV50_F10_5_No_1"/>
    <x v="2"/>
    <n v="0.03"/>
    <x v="0"/>
    <n v="0"/>
    <b v="0"/>
    <n v="1135.8800000000001"/>
    <b v="0"/>
    <x v="1"/>
    <b v="0"/>
    <s v="2015.06.18 - 16:07:38"/>
  </r>
  <r>
    <s v="N4-C_DV10-C_SV50_F10_6_No_1"/>
    <x v="2"/>
    <n v="0.02"/>
    <x v="0"/>
    <n v="0"/>
    <b v="0"/>
    <n v="2128.8000000000002"/>
    <b v="0"/>
    <x v="1"/>
    <b v="0"/>
    <s v="2015.06.18 - 16:07:38"/>
  </r>
  <r>
    <s v="N4-C_DV10-C_SV50_F10_7_No_1"/>
    <x v="2"/>
    <n v="0.05"/>
    <x v="0"/>
    <n v="0"/>
    <b v="0"/>
    <n v="2169.12"/>
    <b v="0"/>
    <x v="1"/>
    <b v="0"/>
    <s v="2015.06.18 - 16:07:38"/>
  </r>
  <r>
    <s v="N4-C_DV10-C_SV50_F10_8_No_1"/>
    <x v="2"/>
    <n v="0.05"/>
    <x v="0"/>
    <n v="0"/>
    <b v="0"/>
    <n v="2096.87"/>
    <b v="0"/>
    <x v="1"/>
    <b v="0"/>
    <s v="2015.06.18 - 16:07:38"/>
  </r>
  <r>
    <s v="N4-C_DV10-C_SV50_F10_9_No_1"/>
    <x v="2"/>
    <n v="0.11"/>
    <x v="0"/>
    <n v="0"/>
    <b v="0"/>
    <n v="2107.08"/>
    <b v="0"/>
    <x v="1"/>
    <b v="0"/>
    <s v="2015.06.18 - 16:07:38"/>
  </r>
  <r>
    <s v="N6-C_DV10-C_SV50_F14_0_No_1"/>
    <x v="3"/>
    <n v="0.99"/>
    <x v="0"/>
    <n v="0"/>
    <b v="0"/>
    <n v="3212.33"/>
    <b v="0"/>
    <x v="1"/>
    <b v="0"/>
    <s v="2015.06.18 - 16:07:39"/>
  </r>
  <r>
    <s v="N6-C_DV10-C_SV50_F14_1_No_1"/>
    <x v="3"/>
    <n v="0.31"/>
    <x v="0"/>
    <n v="0"/>
    <b v="0"/>
    <n v="2175.9299999999998"/>
    <b v="0"/>
    <x v="1"/>
    <b v="0"/>
    <s v="2015.06.18 - 16:07:39"/>
  </r>
  <r>
    <s v="N6-C_DV10-C_SV50_F14_2_No_1"/>
    <x v="3"/>
    <n v="1.2"/>
    <x v="0"/>
    <n v="0"/>
    <b v="0"/>
    <n v="3168.46"/>
    <b v="0"/>
    <x v="1"/>
    <b v="0"/>
    <s v="2015.06.18 - 16:07:40"/>
  </r>
  <r>
    <s v="N6-C_DV10-C_SV50_F14_3_No_1"/>
    <x v="3"/>
    <n v="1.79"/>
    <x v="0"/>
    <n v="0"/>
    <b v="1"/>
    <n v="3199.06"/>
    <b v="0"/>
    <x v="1"/>
    <b v="0"/>
    <s v="2015.06.18 - 16:07:42"/>
  </r>
  <r>
    <s v="N6-C_DV10-C_SV50_F14_4_No_1"/>
    <x v="3"/>
    <n v="0.27"/>
    <x v="0"/>
    <n v="0"/>
    <b v="0"/>
    <n v="2140.73"/>
    <b v="0"/>
    <x v="1"/>
    <b v="0"/>
    <s v="2015.06.18 - 16:07:42"/>
  </r>
  <r>
    <s v="N6-C_DV10-C_SV50_F14_5_No_1"/>
    <x v="3"/>
    <n v="0.71"/>
    <x v="0"/>
    <n v="0"/>
    <b v="1"/>
    <n v="3199.21"/>
    <b v="0"/>
    <x v="1"/>
    <b v="0"/>
    <s v="2015.06.18 - 16:07:43"/>
  </r>
  <r>
    <s v="N6-C_DV10-C_SV50_F14_6_No_1"/>
    <x v="3"/>
    <n v="1.0900000000000001"/>
    <x v="0"/>
    <n v="0"/>
    <b v="1"/>
    <n v="3242.25"/>
    <b v="0"/>
    <x v="1"/>
    <b v="0"/>
    <s v="2015.06.18 - 16:07:44"/>
  </r>
  <r>
    <s v="N6-C_DV10-C_SV50_F14_7_No_1"/>
    <x v="3"/>
    <n v="0.82"/>
    <x v="0"/>
    <n v="0"/>
    <b v="0"/>
    <n v="3190.97"/>
    <b v="0"/>
    <x v="1"/>
    <b v="0"/>
    <s v="2015.06.18 - 16:07:45"/>
  </r>
  <r>
    <s v="N6-C_DV10-C_SV50_F14_8_No_1"/>
    <x v="3"/>
    <n v="0.51"/>
    <x v="0"/>
    <n v="0"/>
    <b v="0"/>
    <n v="3234.27"/>
    <b v="0"/>
    <x v="1"/>
    <b v="0"/>
    <s v="2015.06.18 - 16:07:46"/>
  </r>
  <r>
    <s v="N6-C_DV10-C_SV50_F14_9_No_1"/>
    <x v="3"/>
    <n v="0.69"/>
    <x v="0"/>
    <n v="0"/>
    <b v="0"/>
    <n v="2198.09"/>
    <b v="0"/>
    <x v="1"/>
    <b v="0"/>
    <s v="2015.06.18 - 16:07:46"/>
  </r>
  <r>
    <s v="N8-C_DV10-C_SV50_F18_0_No_1"/>
    <x v="4"/>
    <n v="55.37"/>
    <x v="0"/>
    <n v="0"/>
    <b v="1"/>
    <n v="3237.29"/>
    <b v="0"/>
    <x v="1"/>
    <b v="0"/>
    <s v="2015.06.18 - 16:10:53"/>
  </r>
  <r>
    <s v="N8-C_DV10-C_SV50_F18_1_No_1"/>
    <x v="4"/>
    <n v="9.82"/>
    <x v="0"/>
    <n v="0"/>
    <b v="1"/>
    <n v="3237.39"/>
    <b v="0"/>
    <x v="1"/>
    <b v="0"/>
    <s v="2015.06.18 - 16:11:02"/>
  </r>
  <r>
    <s v="N8-C_DV10-C_SV50_F18_2_No_1"/>
    <x v="4"/>
    <n v="71.13"/>
    <x v="0"/>
    <n v="0"/>
    <b v="1"/>
    <n v="3233.74"/>
    <b v="0"/>
    <x v="1"/>
    <b v="0"/>
    <s v="2015.06.18 - 16:12:14"/>
  </r>
  <r>
    <s v="N8-C_DV10-C_SV50_F18_3_No_1"/>
    <x v="4"/>
    <n v="8.0299999999999994"/>
    <x v="0"/>
    <n v="0"/>
    <b v="0"/>
    <n v="3203.95"/>
    <b v="0"/>
    <x v="1"/>
    <b v="0"/>
    <s v="2015.06.18 - 16:12:22"/>
  </r>
  <r>
    <s v="N8-C_DV10-C_SV50_F18_4_No_1"/>
    <x v="4"/>
    <n v="8.3800000000000008"/>
    <x v="0"/>
    <n v="0"/>
    <b v="1"/>
    <n v="3220.23"/>
    <b v="0"/>
    <x v="1"/>
    <b v="0"/>
    <s v="2015.06.18 - 16:12:30"/>
  </r>
  <r>
    <s v="N8-C_DV10-C_SV50_F18_5_No_1"/>
    <x v="4"/>
    <n v="8.6199999999999992"/>
    <x v="0"/>
    <n v="0"/>
    <b v="1"/>
    <n v="3299.93"/>
    <b v="0"/>
    <x v="1"/>
    <b v="0"/>
    <s v="2015.06.18 - 16:12:39"/>
  </r>
  <r>
    <s v="N8-C_DV10-C_SV50_F18_6_No_1"/>
    <x v="4"/>
    <n v="37.229999999999997"/>
    <x v="0"/>
    <n v="0"/>
    <b v="0"/>
    <n v="3191.32"/>
    <b v="0"/>
    <x v="1"/>
    <b v="0"/>
    <s v="2015.06.18 - 16:13:16"/>
  </r>
  <r>
    <s v="N8-C_DV10-C_SV50_F18_7_No_1"/>
    <x v="4"/>
    <n v="27.31"/>
    <x v="0"/>
    <n v="0"/>
    <b v="0"/>
    <n v="3268.56"/>
    <b v="0"/>
    <x v="1"/>
    <b v="0"/>
    <s v="2015.06.18 - 16:13:43"/>
  </r>
  <r>
    <s v="N8-C_DV10-C_SV50_F18_8_No_1"/>
    <x v="4"/>
    <n v="40.659999999999997"/>
    <x v="0"/>
    <n v="0"/>
    <b v="1"/>
    <n v="3230.17"/>
    <b v="0"/>
    <x v="1"/>
    <b v="0"/>
    <s v="2015.06.18 - 16:14:24"/>
  </r>
  <r>
    <s v="N8-C_DV10-C_SV50_F18_9_No_1"/>
    <x v="4"/>
    <n v="140.1"/>
    <x v="0"/>
    <n v="0"/>
    <b v="1"/>
    <n v="3212.79"/>
    <b v="0"/>
    <x v="1"/>
    <b v="0"/>
    <s v="2015.06.18 - 16:16:44"/>
  </r>
  <r>
    <s v="N10-C_DV10-C_SV50_F22_8_No_1"/>
    <x v="0"/>
    <n v="338.35"/>
    <x v="0"/>
    <n v="0"/>
    <b v="1"/>
    <n v="3227.41"/>
    <b v="0"/>
    <x v="1"/>
    <b v="0"/>
    <m/>
  </r>
  <r>
    <s v="N10-C_DV10-C_SV50_F22_7_No_1"/>
    <x v="0"/>
    <n v="351.94"/>
    <x v="0"/>
    <n v="0"/>
    <b v="1"/>
    <n v="3258.85"/>
    <b v="0"/>
    <x v="1"/>
    <b v="0"/>
    <m/>
  </r>
  <r>
    <s v="N10-C_DV10-C_SV50_F22_0_No_1"/>
    <x v="0"/>
    <n v="104.09"/>
    <x v="0"/>
    <n v="0"/>
    <b v="1"/>
    <n v="3296.99"/>
    <b v="0"/>
    <x v="1"/>
    <b v="0"/>
    <m/>
  </r>
  <r>
    <s v="N10-C_DV10-C_SV50_F22_4_No_1"/>
    <x v="0"/>
    <n v="10800"/>
    <x v="1"/>
    <n v="42.621200000000002"/>
    <m/>
    <m/>
    <b v="0"/>
    <x v="1"/>
    <b v="0"/>
    <m/>
  </r>
  <r>
    <s v="N10-C_DV10-C_SV50_F22_6_No_1"/>
    <x v="0"/>
    <n v="2106.86"/>
    <x v="0"/>
    <n v="0"/>
    <b v="1"/>
    <n v="4350.58"/>
    <b v="0"/>
    <x v="1"/>
    <b v="0"/>
    <m/>
  </r>
  <r>
    <s v="N10-C_DV10-C_SV50_F22_9_No_1"/>
    <x v="0"/>
    <n v="1109.58"/>
    <x v="0"/>
    <n v="0"/>
    <b v="1"/>
    <n v="3233.72"/>
    <b v="0"/>
    <x v="1"/>
    <b v="0"/>
    <m/>
  </r>
  <r>
    <s v="N10-C_DV10-C_SV50_F22_5_No_1"/>
    <x v="0"/>
    <n v="10800"/>
    <x v="1"/>
    <n v="66.460400000000007"/>
    <m/>
    <m/>
    <b v="0"/>
    <x v="1"/>
    <b v="0"/>
    <m/>
  </r>
  <r>
    <s v="N10-C_DV10-C_SV50_F22_2_No_1"/>
    <x v="0"/>
    <n v="4401.07"/>
    <x v="0"/>
    <n v="0"/>
    <b v="1"/>
    <n v="3335.65"/>
    <b v="0"/>
    <x v="1"/>
    <b v="0"/>
    <m/>
  </r>
  <r>
    <s v="N10-C_DV10-C_SV50_F22_3_No_1"/>
    <x v="0"/>
    <n v="10800"/>
    <x v="1"/>
    <n v="68.7697"/>
    <m/>
    <m/>
    <b v="0"/>
    <x v="1"/>
    <b v="0"/>
    <m/>
  </r>
  <r>
    <s v="N10-C_DV10-C_SV50_F22_1_No_1"/>
    <x v="0"/>
    <n v="17.510000000000002"/>
    <x v="0"/>
    <n v="0"/>
    <b v="0"/>
    <n v="3256.22"/>
    <b v="0"/>
    <x v="1"/>
    <b v="0"/>
    <m/>
  </r>
  <r>
    <s v="N12-C_DV10-C_SV50_F26_9_No_1"/>
    <x v="1"/>
    <n v="10800"/>
    <x v="1"/>
    <n v="55.795299999999997"/>
    <m/>
    <m/>
    <b v="0"/>
    <x v="1"/>
    <b v="0"/>
    <m/>
  </r>
  <r>
    <s v="N12-C_DV10-C_SV50_F26_3_No_1"/>
    <x v="1"/>
    <n v="10800"/>
    <x v="1"/>
    <n v="36.295099999999998"/>
    <m/>
    <m/>
    <b v="0"/>
    <x v="1"/>
    <b v="0"/>
    <m/>
  </r>
  <r>
    <s v="N12-C_DV10-C_SV50_F26_5_No_1"/>
    <x v="1"/>
    <n v="10800"/>
    <x v="1"/>
    <n v="52.007800000000003"/>
    <m/>
    <m/>
    <b v="0"/>
    <x v="1"/>
    <b v="0"/>
    <m/>
  </r>
  <r>
    <s v="N12-C_DV10-C_SV50_F26_2_No_1"/>
    <x v="1"/>
    <n v="10800"/>
    <x v="1"/>
    <n v="22.494800000000001"/>
    <m/>
    <m/>
    <b v="0"/>
    <x v="1"/>
    <b v="0"/>
    <m/>
  </r>
  <r>
    <s v="N12-C_DV10-C_SV50_F26_6_No_1"/>
    <x v="1"/>
    <n v="10800"/>
    <x v="1"/>
    <n v="44.087000000000003"/>
    <m/>
    <m/>
    <b v="0"/>
    <x v="1"/>
    <b v="0"/>
    <m/>
  </r>
  <r>
    <s v="N12-C_DV10-C_SV50_F26_4_No_1"/>
    <x v="1"/>
    <n v="10800"/>
    <x v="1"/>
    <n v="36.478499999999997"/>
    <m/>
    <m/>
    <b v="0"/>
    <x v="1"/>
    <b v="0"/>
    <m/>
  </r>
  <r>
    <s v="N12-C_DV10-C_SV50_F26_7_No_1"/>
    <x v="1"/>
    <n v="10800"/>
    <x v="1"/>
    <n v="69.351900000000001"/>
    <m/>
    <m/>
    <b v="0"/>
    <x v="1"/>
    <b v="0"/>
    <m/>
  </r>
  <r>
    <s v="N12-C_DV10-C_SV50_F26_8_No_1"/>
    <x v="1"/>
    <n v="10800"/>
    <x v="1"/>
    <n v="45.792200000000001"/>
    <m/>
    <m/>
    <b v="0"/>
    <x v="1"/>
    <b v="0"/>
    <m/>
  </r>
  <r>
    <s v="N12-C_DV10-C_SV50_F26_0_No_1"/>
    <x v="1"/>
    <n v="3498.45"/>
    <x v="0"/>
    <n v="0"/>
    <b v="1"/>
    <n v="3327.37"/>
    <b v="0"/>
    <x v="1"/>
    <b v="0"/>
    <m/>
  </r>
  <r>
    <s v="N12-C_DV10-C_SV50_F26_1_No_1"/>
    <x v="1"/>
    <n v="10800"/>
    <x v="1"/>
    <n v="37.036000000000001"/>
    <m/>
    <m/>
    <b v="0"/>
    <x v="1"/>
    <b v="0"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3:D10" firstHeaderRow="1" firstDataRow="2" firstDataCol="1" rowPageCount="1" colPageCount="1"/>
  <pivotFields count="11">
    <pivotField showAll="0"/>
    <pivotField axis="axisRow" showAll="0">
      <items count="8">
        <item x="2"/>
        <item x="3"/>
        <item x="4"/>
        <item m="1" x="6"/>
        <item x="0"/>
        <item x="1"/>
        <item h="1" x="5"/>
        <item t="default"/>
      </items>
    </pivotField>
    <pivotField dataField="1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1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8"/>
  </colFields>
  <colItems count="3">
    <i>
      <x/>
    </i>
    <i>
      <x v="1"/>
    </i>
    <i t="grand">
      <x/>
    </i>
  </colItems>
  <pageFields count="1">
    <pageField fld="3" item="1" hier="-1"/>
  </pageFields>
  <dataFields count="1">
    <dataField name="Mittelwert von Duration" fld="2" subtotal="average" baseField="1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7"/>
  <sheetViews>
    <sheetView workbookViewId="0">
      <selection activeCell="J43" sqref="J43"/>
    </sheetView>
  </sheetViews>
  <sheetFormatPr baseColWidth="10" defaultColWidth="9.140625" defaultRowHeight="15" x14ac:dyDescent="0.25"/>
  <sheetData>
    <row r="1" spans="2:22" x14ac:dyDescent="0.25">
      <c r="C1" s="2"/>
      <c r="D1" s="2"/>
      <c r="E1" s="2"/>
      <c r="F1" s="2"/>
      <c r="G1" s="2"/>
      <c r="H1" s="2"/>
      <c r="I1" s="2"/>
      <c r="J1" s="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2:22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22" x14ac:dyDescent="0.25">
      <c r="B3">
        <v>0</v>
      </c>
      <c r="C3">
        <v>0.05</v>
      </c>
      <c r="D3" t="b">
        <v>1</v>
      </c>
      <c r="E3" s="1">
        <v>0</v>
      </c>
      <c r="F3" t="b">
        <v>0</v>
      </c>
      <c r="G3">
        <v>4</v>
      </c>
      <c r="Q3" s="1"/>
      <c r="U3" s="1"/>
    </row>
    <row r="4" spans="2:22" x14ac:dyDescent="0.25">
      <c r="B4">
        <v>1</v>
      </c>
      <c r="C4">
        <v>0.09</v>
      </c>
      <c r="D4" t="b">
        <v>1</v>
      </c>
      <c r="E4" s="1">
        <v>0</v>
      </c>
      <c r="F4" t="b">
        <v>0</v>
      </c>
      <c r="G4">
        <v>4</v>
      </c>
      <c r="Q4" s="1"/>
      <c r="U4" s="1"/>
    </row>
    <row r="5" spans="2:22" x14ac:dyDescent="0.25">
      <c r="B5">
        <v>2</v>
      </c>
      <c r="C5">
        <v>0.09</v>
      </c>
      <c r="D5" t="b">
        <v>1</v>
      </c>
      <c r="E5" s="1">
        <v>0</v>
      </c>
      <c r="F5" t="b">
        <v>0</v>
      </c>
      <c r="G5">
        <v>4</v>
      </c>
      <c r="Q5" s="1"/>
      <c r="U5" s="1"/>
    </row>
    <row r="6" spans="2:22" x14ac:dyDescent="0.25">
      <c r="B6">
        <v>3</v>
      </c>
      <c r="C6">
        <v>0.12</v>
      </c>
      <c r="D6" t="b">
        <v>1</v>
      </c>
      <c r="E6" s="1">
        <v>0</v>
      </c>
      <c r="F6" t="b">
        <v>0</v>
      </c>
      <c r="G6">
        <v>4</v>
      </c>
      <c r="Q6" s="1"/>
      <c r="U6" s="1"/>
    </row>
    <row r="7" spans="2:22" x14ac:dyDescent="0.25">
      <c r="B7">
        <v>4</v>
      </c>
      <c r="C7">
        <v>0.03</v>
      </c>
      <c r="D7" t="b">
        <v>1</v>
      </c>
      <c r="E7" s="1">
        <v>0</v>
      </c>
      <c r="F7" t="b">
        <v>0</v>
      </c>
      <c r="G7">
        <v>4</v>
      </c>
      <c r="Q7" s="1"/>
      <c r="U7" s="1"/>
    </row>
    <row r="8" spans="2:22" x14ac:dyDescent="0.25">
      <c r="B8">
        <v>5</v>
      </c>
      <c r="C8">
        <v>0.03</v>
      </c>
      <c r="D8" t="b">
        <v>1</v>
      </c>
      <c r="E8" s="1">
        <v>0</v>
      </c>
      <c r="F8" t="b">
        <v>0</v>
      </c>
      <c r="G8">
        <v>4</v>
      </c>
      <c r="Q8" s="1"/>
      <c r="U8" s="1"/>
    </row>
    <row r="9" spans="2:22" x14ac:dyDescent="0.25">
      <c r="B9">
        <v>6</v>
      </c>
      <c r="C9">
        <v>0.02</v>
      </c>
      <c r="D9" t="b">
        <v>1</v>
      </c>
      <c r="E9" s="1">
        <v>0</v>
      </c>
      <c r="F9" t="b">
        <v>0</v>
      </c>
      <c r="G9">
        <v>4</v>
      </c>
      <c r="Q9" s="1"/>
      <c r="U9" s="1"/>
    </row>
    <row r="10" spans="2:22" x14ac:dyDescent="0.25">
      <c r="B10">
        <v>7</v>
      </c>
      <c r="C10">
        <v>0.05</v>
      </c>
      <c r="D10" t="b">
        <v>1</v>
      </c>
      <c r="E10" s="1">
        <v>0</v>
      </c>
      <c r="F10" t="b">
        <v>0</v>
      </c>
      <c r="G10">
        <v>4</v>
      </c>
      <c r="Q10" s="1"/>
      <c r="U10" s="1"/>
    </row>
    <row r="11" spans="2:22" x14ac:dyDescent="0.25">
      <c r="B11">
        <v>8</v>
      </c>
      <c r="C11">
        <v>0.05</v>
      </c>
      <c r="D11" t="b">
        <v>1</v>
      </c>
      <c r="E11" s="1">
        <v>0</v>
      </c>
      <c r="F11" t="b">
        <v>0</v>
      </c>
      <c r="G11">
        <v>4</v>
      </c>
      <c r="Q11" s="1"/>
      <c r="U11" s="1"/>
    </row>
    <row r="12" spans="2:22" x14ac:dyDescent="0.25">
      <c r="B12">
        <v>9</v>
      </c>
      <c r="C12">
        <v>0.13</v>
      </c>
      <c r="D12" t="b">
        <v>1</v>
      </c>
      <c r="E12" s="1">
        <v>0</v>
      </c>
      <c r="F12" t="b">
        <v>0</v>
      </c>
      <c r="G12">
        <v>4</v>
      </c>
      <c r="Q12" s="1"/>
      <c r="U12" s="1"/>
    </row>
    <row r="13" spans="2:22" x14ac:dyDescent="0.25">
      <c r="B13">
        <v>0</v>
      </c>
      <c r="C13">
        <v>1.02</v>
      </c>
      <c r="D13" t="b">
        <v>1</v>
      </c>
      <c r="E13" s="1">
        <v>0</v>
      </c>
      <c r="F13" t="b">
        <v>0</v>
      </c>
      <c r="G13">
        <v>6</v>
      </c>
      <c r="Q13" s="1"/>
      <c r="U13" s="1"/>
    </row>
    <row r="14" spans="2:22" x14ac:dyDescent="0.25">
      <c r="B14">
        <v>1</v>
      </c>
      <c r="C14">
        <v>0.74</v>
      </c>
      <c r="D14" t="b">
        <v>1</v>
      </c>
      <c r="E14" s="1">
        <v>0</v>
      </c>
      <c r="F14" t="b">
        <v>1</v>
      </c>
      <c r="G14">
        <v>6</v>
      </c>
      <c r="Q14" s="1"/>
      <c r="U14" s="1"/>
    </row>
    <row r="15" spans="2:22" x14ac:dyDescent="0.25">
      <c r="B15">
        <v>2</v>
      </c>
      <c r="C15">
        <v>1.28</v>
      </c>
      <c r="D15" t="b">
        <v>1</v>
      </c>
      <c r="E15" s="1">
        <v>0</v>
      </c>
      <c r="F15" t="b">
        <v>0</v>
      </c>
      <c r="G15">
        <v>6</v>
      </c>
      <c r="Q15" s="1"/>
      <c r="U15" s="1"/>
    </row>
    <row r="16" spans="2:22" x14ac:dyDescent="0.25">
      <c r="B16">
        <v>3</v>
      </c>
      <c r="C16">
        <v>1.85</v>
      </c>
      <c r="D16" t="b">
        <v>1</v>
      </c>
      <c r="E16" s="1">
        <v>0</v>
      </c>
      <c r="F16" t="b">
        <v>1</v>
      </c>
      <c r="G16">
        <v>6</v>
      </c>
      <c r="Q16" s="1"/>
      <c r="U16" s="1"/>
    </row>
    <row r="17" spans="2:21" x14ac:dyDescent="0.25">
      <c r="B17">
        <v>4</v>
      </c>
      <c r="C17">
        <v>0.31</v>
      </c>
      <c r="D17" t="b">
        <v>1</v>
      </c>
      <c r="E17" s="1">
        <v>0</v>
      </c>
      <c r="F17" t="b">
        <v>0</v>
      </c>
      <c r="G17">
        <v>6</v>
      </c>
      <c r="Q17" s="1"/>
      <c r="U17" s="1"/>
    </row>
    <row r="18" spans="2:21" x14ac:dyDescent="0.25">
      <c r="B18">
        <v>5</v>
      </c>
      <c r="C18">
        <v>0.36</v>
      </c>
      <c r="D18" t="b">
        <v>1</v>
      </c>
      <c r="E18" s="1">
        <v>0</v>
      </c>
      <c r="F18" t="b">
        <v>0</v>
      </c>
      <c r="G18">
        <v>6</v>
      </c>
    </row>
    <row r="19" spans="2:21" x14ac:dyDescent="0.25">
      <c r="B19">
        <v>6</v>
      </c>
      <c r="C19">
        <v>1.1499999999999999</v>
      </c>
      <c r="D19" t="b">
        <v>1</v>
      </c>
      <c r="E19" s="1">
        <v>0</v>
      </c>
      <c r="F19" t="b">
        <v>1</v>
      </c>
      <c r="G19">
        <v>6</v>
      </c>
    </row>
    <row r="20" spans="2:21" x14ac:dyDescent="0.25">
      <c r="B20">
        <v>7</v>
      </c>
      <c r="C20">
        <v>0.84</v>
      </c>
      <c r="D20" t="b">
        <v>1</v>
      </c>
      <c r="E20" s="1">
        <v>0</v>
      </c>
      <c r="F20" t="b">
        <v>0</v>
      </c>
      <c r="G20">
        <v>6</v>
      </c>
    </row>
    <row r="21" spans="2:21" x14ac:dyDescent="0.25">
      <c r="B21">
        <v>8</v>
      </c>
      <c r="C21">
        <v>0.53</v>
      </c>
      <c r="D21" t="b">
        <v>1</v>
      </c>
      <c r="E21" s="1">
        <v>0</v>
      </c>
      <c r="F21" t="b">
        <v>0</v>
      </c>
      <c r="G21">
        <v>6</v>
      </c>
    </row>
    <row r="22" spans="2:21" x14ac:dyDescent="0.25">
      <c r="B22">
        <v>9</v>
      </c>
      <c r="C22">
        <v>0.72</v>
      </c>
      <c r="D22" t="b">
        <v>1</v>
      </c>
      <c r="E22" s="1">
        <v>0</v>
      </c>
      <c r="F22" t="b">
        <v>0</v>
      </c>
      <c r="G22">
        <v>6</v>
      </c>
    </row>
    <row r="23" spans="2:21" x14ac:dyDescent="0.25">
      <c r="B23">
        <v>0</v>
      </c>
      <c r="C23">
        <v>59.59</v>
      </c>
      <c r="D23" t="b">
        <v>1</v>
      </c>
      <c r="E23" s="1">
        <v>0</v>
      </c>
      <c r="F23" t="b">
        <v>1</v>
      </c>
      <c r="G23">
        <v>8</v>
      </c>
    </row>
    <row r="24" spans="2:21" x14ac:dyDescent="0.25">
      <c r="B24">
        <v>1</v>
      </c>
      <c r="C24">
        <v>10.29</v>
      </c>
      <c r="D24" t="b">
        <v>1</v>
      </c>
      <c r="E24" s="1">
        <v>0</v>
      </c>
      <c r="F24" t="b">
        <v>1</v>
      </c>
      <c r="G24">
        <v>8</v>
      </c>
    </row>
    <row r="25" spans="2:21" x14ac:dyDescent="0.25">
      <c r="B25">
        <v>2</v>
      </c>
      <c r="C25">
        <v>76.430000000000007</v>
      </c>
      <c r="D25" t="b">
        <v>1</v>
      </c>
      <c r="E25" s="1">
        <v>0</v>
      </c>
      <c r="F25" t="b">
        <v>1</v>
      </c>
      <c r="G25">
        <v>8</v>
      </c>
    </row>
    <row r="26" spans="2:21" x14ac:dyDescent="0.25">
      <c r="B26">
        <v>3</v>
      </c>
      <c r="C26">
        <v>8.1999999999999993</v>
      </c>
      <c r="D26" t="b">
        <v>1</v>
      </c>
      <c r="E26" s="1">
        <v>0</v>
      </c>
      <c r="F26" t="b">
        <v>0</v>
      </c>
      <c r="G26">
        <v>8</v>
      </c>
    </row>
    <row r="27" spans="2:21" x14ac:dyDescent="0.25">
      <c r="B27">
        <v>4</v>
      </c>
      <c r="C27">
        <v>7.95</v>
      </c>
      <c r="D27" t="b">
        <v>1</v>
      </c>
      <c r="E27" s="1">
        <v>0</v>
      </c>
      <c r="F27" t="b">
        <v>1</v>
      </c>
      <c r="G27">
        <v>8</v>
      </c>
    </row>
    <row r="28" spans="2:21" x14ac:dyDescent="0.25">
      <c r="B28">
        <v>5</v>
      </c>
      <c r="C28">
        <v>8.65</v>
      </c>
      <c r="D28" t="b">
        <v>1</v>
      </c>
      <c r="E28" s="1">
        <v>0</v>
      </c>
      <c r="F28" t="b">
        <v>1</v>
      </c>
      <c r="G28">
        <v>8</v>
      </c>
    </row>
    <row r="29" spans="2:21" x14ac:dyDescent="0.25">
      <c r="B29">
        <v>6</v>
      </c>
      <c r="C29">
        <v>38.270000000000003</v>
      </c>
      <c r="D29" t="b">
        <v>1</v>
      </c>
      <c r="E29" s="1">
        <v>0</v>
      </c>
      <c r="F29" t="b">
        <v>0</v>
      </c>
      <c r="G29">
        <v>8</v>
      </c>
    </row>
    <row r="30" spans="2:21" x14ac:dyDescent="0.25">
      <c r="B30">
        <v>7</v>
      </c>
      <c r="C30">
        <v>26.78</v>
      </c>
      <c r="D30" t="b">
        <v>1</v>
      </c>
      <c r="E30" s="1">
        <v>0</v>
      </c>
      <c r="F30" t="b">
        <v>0</v>
      </c>
      <c r="G30">
        <v>8</v>
      </c>
    </row>
    <row r="31" spans="2:21" x14ac:dyDescent="0.25">
      <c r="B31">
        <v>8</v>
      </c>
      <c r="C31">
        <v>39.049999999999997</v>
      </c>
      <c r="D31" t="b">
        <v>1</v>
      </c>
      <c r="E31" s="1">
        <v>0</v>
      </c>
      <c r="F31" t="b">
        <v>1</v>
      </c>
      <c r="G31">
        <v>8</v>
      </c>
    </row>
    <row r="32" spans="2:21" x14ac:dyDescent="0.25">
      <c r="B32">
        <v>9</v>
      </c>
      <c r="C32">
        <v>107.11</v>
      </c>
      <c r="D32" t="b">
        <v>1</v>
      </c>
      <c r="E32" s="1">
        <v>0</v>
      </c>
      <c r="F32" t="b">
        <v>1</v>
      </c>
      <c r="G32">
        <v>8</v>
      </c>
    </row>
    <row r="33" spans="2:7" x14ac:dyDescent="0.25">
      <c r="B33">
        <v>0</v>
      </c>
      <c r="C33">
        <v>104.09</v>
      </c>
      <c r="D33" t="b">
        <v>1</v>
      </c>
      <c r="E33" s="1">
        <v>0</v>
      </c>
      <c r="F33" t="b">
        <v>1</v>
      </c>
      <c r="G33">
        <v>10</v>
      </c>
    </row>
    <row r="34" spans="2:7" x14ac:dyDescent="0.25">
      <c r="B34">
        <v>1</v>
      </c>
      <c r="C34">
        <v>17.510000000000002</v>
      </c>
      <c r="D34" t="b">
        <v>1</v>
      </c>
      <c r="E34" s="1">
        <v>0</v>
      </c>
      <c r="F34" t="b">
        <v>0</v>
      </c>
      <c r="G34">
        <v>10</v>
      </c>
    </row>
    <row r="35" spans="2:7" x14ac:dyDescent="0.25">
      <c r="B35">
        <v>2</v>
      </c>
      <c r="C35">
        <v>4401.07</v>
      </c>
      <c r="D35" t="b">
        <v>1</v>
      </c>
      <c r="E35" s="1">
        <v>0</v>
      </c>
      <c r="F35" t="b">
        <v>1</v>
      </c>
      <c r="G35">
        <v>10</v>
      </c>
    </row>
    <row r="36" spans="2:7" x14ac:dyDescent="0.25">
      <c r="B36">
        <v>3</v>
      </c>
      <c r="C36">
        <v>10800</v>
      </c>
      <c r="D36" t="b">
        <v>0</v>
      </c>
      <c r="E36" s="1">
        <v>0.687697</v>
      </c>
      <c r="G36">
        <v>10</v>
      </c>
    </row>
    <row r="37" spans="2:7" x14ac:dyDescent="0.25">
      <c r="B37">
        <v>4</v>
      </c>
      <c r="C37">
        <v>10800</v>
      </c>
      <c r="D37" t="b">
        <v>0</v>
      </c>
      <c r="E37" s="1">
        <v>0.42621199999999998</v>
      </c>
      <c r="G37">
        <v>10</v>
      </c>
    </row>
    <row r="38" spans="2:7" x14ac:dyDescent="0.25">
      <c r="B38">
        <v>5</v>
      </c>
      <c r="C38">
        <v>10800</v>
      </c>
      <c r="D38" t="b">
        <v>0</v>
      </c>
      <c r="E38" s="1">
        <v>0.66460399999999997</v>
      </c>
      <c r="G38">
        <v>10</v>
      </c>
    </row>
    <row r="39" spans="2:7" x14ac:dyDescent="0.25">
      <c r="B39">
        <v>6</v>
      </c>
      <c r="C39">
        <v>2106.86</v>
      </c>
      <c r="D39" t="b">
        <v>1</v>
      </c>
      <c r="E39" s="1">
        <v>0</v>
      </c>
      <c r="F39" t="b">
        <v>1</v>
      </c>
      <c r="G39">
        <v>10</v>
      </c>
    </row>
    <row r="40" spans="2:7" x14ac:dyDescent="0.25">
      <c r="B40">
        <v>7</v>
      </c>
      <c r="C40">
        <v>351.94</v>
      </c>
      <c r="D40" t="b">
        <v>1</v>
      </c>
      <c r="E40" s="1">
        <v>0</v>
      </c>
      <c r="F40" t="b">
        <v>1</v>
      </c>
      <c r="G40">
        <v>10</v>
      </c>
    </row>
    <row r="41" spans="2:7" x14ac:dyDescent="0.25">
      <c r="B41">
        <v>8</v>
      </c>
      <c r="C41">
        <v>338.35</v>
      </c>
      <c r="D41" t="b">
        <v>1</v>
      </c>
      <c r="E41" s="1">
        <v>0</v>
      </c>
      <c r="F41" t="b">
        <v>1</v>
      </c>
      <c r="G41">
        <v>10</v>
      </c>
    </row>
    <row r="42" spans="2:7" x14ac:dyDescent="0.25">
      <c r="B42">
        <v>9</v>
      </c>
      <c r="C42">
        <v>1109.58</v>
      </c>
      <c r="D42" t="b">
        <v>1</v>
      </c>
      <c r="E42" s="1">
        <v>0</v>
      </c>
      <c r="F42" t="b">
        <v>1</v>
      </c>
      <c r="G42">
        <v>10</v>
      </c>
    </row>
    <row r="43" spans="2:7" x14ac:dyDescent="0.25">
      <c r="B43">
        <v>0</v>
      </c>
      <c r="C43">
        <v>3498.45</v>
      </c>
      <c r="D43" t="b">
        <v>1</v>
      </c>
      <c r="E43" s="1">
        <v>0</v>
      </c>
      <c r="F43" t="b">
        <v>1</v>
      </c>
      <c r="G43">
        <v>12</v>
      </c>
    </row>
    <row r="44" spans="2:7" x14ac:dyDescent="0.25">
      <c r="B44">
        <v>1</v>
      </c>
      <c r="C44">
        <v>10800</v>
      </c>
      <c r="D44" t="b">
        <v>0</v>
      </c>
      <c r="E44" s="1">
        <v>0.37036000000000002</v>
      </c>
      <c r="G44">
        <v>12</v>
      </c>
    </row>
    <row r="45" spans="2:7" x14ac:dyDescent="0.25">
      <c r="B45">
        <v>2</v>
      </c>
      <c r="C45">
        <v>10800</v>
      </c>
      <c r="D45" t="b">
        <v>0</v>
      </c>
      <c r="E45" s="1">
        <v>0.22494800000000001</v>
      </c>
      <c r="G45">
        <v>12</v>
      </c>
    </row>
    <row r="46" spans="2:7" x14ac:dyDescent="0.25">
      <c r="B46">
        <v>3</v>
      </c>
      <c r="C46">
        <v>10800</v>
      </c>
      <c r="D46" t="b">
        <v>0</v>
      </c>
      <c r="E46" s="1">
        <v>0.36295100000000002</v>
      </c>
      <c r="G46">
        <v>12</v>
      </c>
    </row>
    <row r="47" spans="2:7" x14ac:dyDescent="0.25">
      <c r="B47">
        <v>4</v>
      </c>
      <c r="C47">
        <v>10800</v>
      </c>
      <c r="D47" t="b">
        <v>0</v>
      </c>
      <c r="E47" s="1">
        <v>0.36478500000000003</v>
      </c>
      <c r="G47">
        <v>12</v>
      </c>
    </row>
    <row r="48" spans="2:7" x14ac:dyDescent="0.25">
      <c r="B48">
        <v>5</v>
      </c>
      <c r="C48">
        <v>10800</v>
      </c>
      <c r="D48" t="b">
        <v>0</v>
      </c>
      <c r="E48" s="1">
        <v>0.52007800000000004</v>
      </c>
      <c r="G48">
        <v>12</v>
      </c>
    </row>
    <row r="49" spans="2:7" x14ac:dyDescent="0.25">
      <c r="B49">
        <v>6</v>
      </c>
      <c r="C49">
        <v>10800</v>
      </c>
      <c r="D49" t="b">
        <v>0</v>
      </c>
      <c r="E49" s="1">
        <v>0.44086999999999998</v>
      </c>
      <c r="G49">
        <v>12</v>
      </c>
    </row>
    <row r="50" spans="2:7" x14ac:dyDescent="0.25">
      <c r="B50">
        <v>7</v>
      </c>
      <c r="C50">
        <v>10800</v>
      </c>
      <c r="D50" t="b">
        <v>0</v>
      </c>
      <c r="E50" s="1">
        <v>0.693519</v>
      </c>
      <c r="G50">
        <v>12</v>
      </c>
    </row>
    <row r="51" spans="2:7" x14ac:dyDescent="0.25">
      <c r="B51">
        <v>8</v>
      </c>
      <c r="C51">
        <v>10800</v>
      </c>
      <c r="D51" t="b">
        <v>0</v>
      </c>
      <c r="E51" s="1">
        <v>0.457922</v>
      </c>
      <c r="G51">
        <v>12</v>
      </c>
    </row>
    <row r="52" spans="2:7" x14ac:dyDescent="0.25">
      <c r="B52">
        <v>9</v>
      </c>
      <c r="C52">
        <v>10800</v>
      </c>
      <c r="D52" t="b">
        <v>0</v>
      </c>
      <c r="E52" s="1">
        <v>0.55795300000000003</v>
      </c>
      <c r="G52">
        <v>12</v>
      </c>
    </row>
    <row r="53" spans="2:7" x14ac:dyDescent="0.25">
      <c r="E53" s="1"/>
    </row>
    <row r="54" spans="2:7" x14ac:dyDescent="0.25">
      <c r="E54" s="1"/>
    </row>
    <row r="55" spans="2:7" x14ac:dyDescent="0.25">
      <c r="E55" s="1"/>
    </row>
    <row r="56" spans="2:7" x14ac:dyDescent="0.25">
      <c r="E56" s="1"/>
    </row>
    <row r="57" spans="2:7" x14ac:dyDescent="0.25">
      <c r="E57" s="1"/>
    </row>
    <row r="58" spans="2:7" x14ac:dyDescent="0.25">
      <c r="E58" s="1"/>
    </row>
    <row r="59" spans="2:7" x14ac:dyDescent="0.25">
      <c r="E59" s="1"/>
    </row>
    <row r="60" spans="2:7" x14ac:dyDescent="0.25">
      <c r="E60" s="1"/>
    </row>
    <row r="61" spans="2:7" x14ac:dyDescent="0.25">
      <c r="E61" s="1"/>
    </row>
    <row r="62" spans="2:7" x14ac:dyDescent="0.25">
      <c r="E62" s="1"/>
    </row>
    <row r="63" spans="2:7" x14ac:dyDescent="0.25">
      <c r="E63" s="1"/>
    </row>
    <row r="64" spans="2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</sheetData>
  <mergeCells count="3">
    <mergeCell ref="K1:N1"/>
    <mergeCell ref="O1:R1"/>
    <mergeCell ref="S1:V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8"/>
  <sheetViews>
    <sheetView tabSelected="1" topLeftCell="G1" workbookViewId="0">
      <selection activeCell="L20" sqref="L20"/>
    </sheetView>
  </sheetViews>
  <sheetFormatPr baseColWidth="10" defaultColWidth="9.140625" defaultRowHeight="15" outlineLevelCol="1" x14ac:dyDescent="0.25"/>
  <cols>
    <col min="1" max="1" width="7.5703125" bestFit="1" customWidth="1"/>
    <col min="2" max="2" width="4.5703125" bestFit="1" customWidth="1"/>
    <col min="3" max="3" width="12" bestFit="1" customWidth="1"/>
    <col min="4" max="4" width="11.42578125" bestFit="1" customWidth="1"/>
    <col min="5" max="5" width="10.28515625" bestFit="1" customWidth="1"/>
    <col min="6" max="6" width="4.5703125" bestFit="1" customWidth="1"/>
    <col min="7" max="7" width="11.7109375" bestFit="1" customWidth="1"/>
    <col min="8" max="8" width="10.28515625" bestFit="1" customWidth="1"/>
    <col min="9" max="9" width="8.28515625" customWidth="1" outlineLevel="1"/>
    <col min="10" max="10" width="9.5703125" customWidth="1" outlineLevel="1"/>
    <col min="11" max="11" width="11.42578125" customWidth="1" outlineLevel="1"/>
    <col min="12" max="12" width="9.5703125" customWidth="1" outlineLevel="1"/>
    <col min="13" max="15" width="13.140625" customWidth="1" outlineLevel="1"/>
    <col min="17" max="17" width="9.5703125" bestFit="1" customWidth="1"/>
    <col min="18" max="19" width="7.5703125" bestFit="1" customWidth="1"/>
    <col min="20" max="21" width="8.5703125" bestFit="1" customWidth="1"/>
    <col min="22" max="22" width="11.42578125" bestFit="1" customWidth="1"/>
    <col min="23" max="24" width="11" customWidth="1"/>
    <col min="25" max="25" width="14.7109375" bestFit="1" customWidth="1"/>
    <col min="26" max="26" width="8.5703125" bestFit="1" customWidth="1"/>
    <col min="27" max="27" width="12.7109375" bestFit="1" customWidth="1"/>
    <col min="28" max="28" width="13.42578125" bestFit="1" customWidth="1"/>
    <col min="29" max="29" width="17" bestFit="1" customWidth="1"/>
    <col min="30" max="30" width="11.5703125" bestFit="1" customWidth="1"/>
  </cols>
  <sheetData>
    <row r="3" spans="1:25" x14ac:dyDescent="0.25">
      <c r="I3" s="1"/>
      <c r="L3" s="20"/>
      <c r="W3" s="4"/>
      <c r="X3" s="4"/>
    </row>
    <row r="4" spans="1:25" s="9" customFormat="1" ht="45" x14ac:dyDescent="0.25">
      <c r="A4" s="9" t="s">
        <v>6</v>
      </c>
      <c r="B4" s="9" t="s">
        <v>35</v>
      </c>
      <c r="C4" s="13" t="s">
        <v>34</v>
      </c>
      <c r="D4" s="13" t="s">
        <v>27</v>
      </c>
      <c r="E4" s="13" t="s">
        <v>26</v>
      </c>
      <c r="F4" s="17"/>
      <c r="G4" s="9" t="s">
        <v>32</v>
      </c>
      <c r="H4" s="9" t="s">
        <v>5</v>
      </c>
      <c r="I4" s="13" t="s">
        <v>33</v>
      </c>
      <c r="J4" s="13" t="s">
        <v>28</v>
      </c>
      <c r="K4" s="17" t="s">
        <v>29</v>
      </c>
      <c r="L4" s="13" t="s">
        <v>40</v>
      </c>
      <c r="M4" s="9" t="s">
        <v>30</v>
      </c>
      <c r="N4" s="9" t="s">
        <v>31</v>
      </c>
      <c r="O4" s="9" t="s">
        <v>41</v>
      </c>
      <c r="R4" s="13" t="s">
        <v>36</v>
      </c>
      <c r="S4" s="13" t="s">
        <v>37</v>
      </c>
      <c r="T4" s="13" t="s">
        <v>38</v>
      </c>
      <c r="U4" s="13" t="s">
        <v>39</v>
      </c>
      <c r="V4" s="9" t="s">
        <v>43</v>
      </c>
      <c r="W4" s="9" t="s">
        <v>44</v>
      </c>
      <c r="X4" s="9" t="s">
        <v>45</v>
      </c>
      <c r="Y4" s="9" t="s">
        <v>24</v>
      </c>
    </row>
    <row r="5" spans="1:25" x14ac:dyDescent="0.25">
      <c r="A5" t="b">
        <v>1</v>
      </c>
      <c r="B5">
        <v>4</v>
      </c>
      <c r="C5" s="19">
        <f>COUNTIFS(Tabelle3!B:B,Tabelle2!B5,Tabelle3!I:I,Tabelle2!A5)</f>
        <v>15</v>
      </c>
      <c r="D5" s="19">
        <f>COUNTIFS(Tabelle3!D:D,TRUE,Tabelle3!B:B,Tabelle2!B5,Tabelle3!I:I,Tabelle2!A5)</f>
        <v>15</v>
      </c>
      <c r="E5" s="19">
        <f>COUNTIFS(Tabelle3!B:B,Tabelle2!B5,Tabelle3!F:F,TRUE,Tabelle3!I:I,Tabelle2!A5)</f>
        <v>0</v>
      </c>
      <c r="F5" s="21">
        <f>E5/C5</f>
        <v>0</v>
      </c>
      <c r="G5">
        <f>COUNTIFS(Tabelle3!B:B,Tabelle2!B5,Tabelle3!L:L,TRUE)/2</f>
        <v>15</v>
      </c>
      <c r="H5">
        <f>COUNTIFS(Tabelle3!B:B,Tabelle2!B5,Tabelle3!D:D,FALSE,Tabelle3!I:I,Tabelle2!A5)</f>
        <v>0</v>
      </c>
      <c r="I5" s="16" t="e">
        <f>SUMIFS(Tabelle3!E:E,Tabelle3!B:B,Tabelle2!B5,Tabelle3!I:I,Tabelle2!A5,Tabelle3!D:D,FALSE)/H5</f>
        <v>#DIV/0!</v>
      </c>
      <c r="J5" s="14">
        <f>SUMIFS(Tabelle3!G:G,Tabelle3!B:B,Tabelle2!B5,Tabelle3!I:I,Tabelle2!A5)/C5</f>
        <v>1982.9399999999998</v>
      </c>
      <c r="K5" s="18">
        <f>SUMIFS(Tabelle3!G:G,Tabelle3!B:B,Tabelle2!B5,Tabelle3!I:I,Tabelle2!A5,Tabelle3!D:D,TRUE,Tabelle3!L:L,TRUE)/G5</f>
        <v>1982.9399999999998</v>
      </c>
      <c r="L5" s="19" t="e">
        <f>SUMIFS(Tabelle3!G:G,Tabelle3!B:B,Tabelle2!B5,Tabelle3!I:I,Tabelle2!A5,Tabelle3!M:M,TRUE)/E5</f>
        <v>#DIV/0!</v>
      </c>
      <c r="M5" s="10">
        <f t="shared" ref="M5:N10" si="0">J5/J11-1</f>
        <v>0</v>
      </c>
      <c r="N5" s="10">
        <f t="shared" si="0"/>
        <v>0</v>
      </c>
      <c r="O5" s="10" t="e">
        <f t="shared" ref="O5:O10" si="1">L5/L11 - 1</f>
        <v>#DIV/0!</v>
      </c>
      <c r="P5" s="4" t="e">
        <f>L11-L5</f>
        <v>#DIV/0!</v>
      </c>
      <c r="R5" s="14">
        <f>SUMIFS(Tabelle3!C:C,Tabelle3!B:B,Tabelle2!B5,Tabelle3!I:I,Tabelle2!A5,Tabelle3!D:D,TRUE)/D5</f>
        <v>7.0000000000000007E-2</v>
      </c>
      <c r="S5" s="14">
        <f t="array" ref="S5">MIN(IF(Tabelle3!B$1:B$499=B5,IF(Tabelle3!I$1:I$499=Tabelle2!A5,Tabelle3!C$1:C$499)))</f>
        <v>0.02</v>
      </c>
      <c r="T5" s="14">
        <f t="array" ref="T5">MEDIAN(IF(Tabelle3!B$1:B$499=B5,IF(Tabelle3!I$1:I$499=A5,Tabelle3!C$1:C$499)))</f>
        <v>7.0000000000000007E-2</v>
      </c>
      <c r="U5" s="14">
        <f t="array" ref="U5">MAX(IF(Tabelle3!B$1:B$499=B5,IF(Tabelle3!I$1:I$499=Tabelle2!A5,IF(Tabelle3!D$1:D$499=TRUE,Tabelle3!C$1:C$499,0),0),0))</f>
        <v>0.11</v>
      </c>
      <c r="V5">
        <f t="array" ref="V5">MEDIAN(IF(Tabelle3!B$1:B$499=B5,IF(Tabelle3!I$1:I$499=A5,IF(Tabelle3!L$1:L$499,Tabelle3!C$1:C$499))))</f>
        <v>7.0000000000000007E-2</v>
      </c>
      <c r="W5" t="e">
        <f t="array" ref="W5">MEDIAN(IF(Tabelle3!B$1:B$499=B5,IF(Tabelle3!I$1:I$499=A5,IF(Tabelle3!M$1:M$499,Tabelle3!C$1:C$499))))</f>
        <v>#NUM!</v>
      </c>
      <c r="X5" s="10">
        <f t="shared" ref="X5:X10" si="2">T5/T11</f>
        <v>7.0000000000000009</v>
      </c>
      <c r="Y5" t="e">
        <f t="shared" ref="Y5:Y10" si="3">W5/W11</f>
        <v>#NUM!</v>
      </c>
    </row>
    <row r="6" spans="1:25" x14ac:dyDescent="0.25">
      <c r="A6" t="b">
        <v>1</v>
      </c>
      <c r="B6">
        <v>6</v>
      </c>
      <c r="C6" s="19">
        <f>COUNTIFS(Tabelle3!B:B,Tabelle2!B6,Tabelle3!I:I,Tabelle2!A6)</f>
        <v>15</v>
      </c>
      <c r="D6" s="19">
        <f>COUNTIFS(Tabelle3!D:D,TRUE,Tabelle3!B:B,Tabelle2!B6,Tabelle3!I:I,Tabelle2!A6)</f>
        <v>15</v>
      </c>
      <c r="E6" s="19">
        <f>COUNTIFS(Tabelle3!B:B,Tabelle2!B6,Tabelle3!F:F,TRUE,Tabelle3!I:I,Tabelle2!A6)</f>
        <v>1</v>
      </c>
      <c r="F6" s="21">
        <f t="shared" ref="F6:F16" si="4">E6/C6</f>
        <v>6.6666666666666666E-2</v>
      </c>
      <c r="G6">
        <f>COUNTIFS(Tabelle3!B:B,Tabelle2!B6,Tabelle3!L:L,TRUE)/2</f>
        <v>15</v>
      </c>
      <c r="H6">
        <f>COUNTIFS(Tabelle3!B:B,Tabelle2!B6,Tabelle3!D:D,FALSE,Tabelle3!I:I,Tabelle2!A6)</f>
        <v>0</v>
      </c>
      <c r="I6" s="16" t="e">
        <f>SUMIFS(Tabelle3!E:E,Tabelle3!B:B,Tabelle2!B6,Tabelle3!I:I,Tabelle2!A6,Tabelle3!D:D,FALSE)/H6</f>
        <v>#DIV/0!</v>
      </c>
      <c r="J6" s="14">
        <f>SUMIFS(Tabelle3!G:G,Tabelle3!B:B,Tabelle2!B6,Tabelle3!I:I,Tabelle2!A6)/C6</f>
        <v>2415.85</v>
      </c>
      <c r="K6" s="18">
        <f>SUMIFS(Tabelle3!G:G,Tabelle3!B:B,Tabelle2!B6,Tabelle3!I:I,Tabelle2!A6,Tabelle3!D:D,TRUE,Tabelle3!L:L,TRUE)/G6</f>
        <v>2415.85</v>
      </c>
      <c r="L6" s="14">
        <f>SUMIFS(Tabelle3!G:G,Tabelle3!B:B,Tabelle2!B6,Tabelle3!I:I,Tabelle2!A6,Tabelle3!M:M,TRUE)/E6</f>
        <v>2173.6999999999998</v>
      </c>
      <c r="M6" s="10">
        <f t="shared" si="0"/>
        <v>-2.6796188155825629E-2</v>
      </c>
      <c r="N6" s="10">
        <f t="shared" si="0"/>
        <v>-2.6796188155825629E-2</v>
      </c>
      <c r="O6" s="10">
        <f t="shared" si="1"/>
        <v>-0.31460805241733325</v>
      </c>
      <c r="P6" s="4">
        <f t="shared" ref="P6:P10" si="5">L12-L6</f>
        <v>997.77</v>
      </c>
      <c r="R6" s="14">
        <f>SUMIFS(Tabelle3!C:C,Tabelle3!B:B,Tabelle2!B6,Tabelle3!I:I,Tabelle2!A6,Tabelle3!D:D,TRUE)/D6</f>
        <v>0.37599999999999995</v>
      </c>
      <c r="S6" s="14">
        <f t="array" ref="S6">MIN(IF(Tabelle3!B$1:B$499=B6,IF(Tabelle3!I$1:I$499=Tabelle2!A6,Tabelle3!C$1:C$499)))</f>
        <v>0.1</v>
      </c>
      <c r="T6" s="14">
        <f t="array" ref="T6">MEDIAN(IF(Tabelle3!B$1:B$499=B6,IF(Tabelle3!I$1:I$499=A6,Tabelle3!C$1:C$499)))</f>
        <v>0.34</v>
      </c>
      <c r="U6" s="14">
        <f t="array" ref="U6">MAX(IF(Tabelle3!B$1:B$499=B6,IF(Tabelle3!I$1:I$499=Tabelle2!A6,IF(Tabelle3!D$1:D$499=TRUE,Tabelle3!C$1:C$499,0),0),0))</f>
        <v>0.94</v>
      </c>
      <c r="V6">
        <f t="array" ref="V6">MEDIAN(IF(Tabelle3!B$1:B$499=B6,IF(Tabelle3!I$1:I$499=A6,IF(Tabelle3!L$1:L$499,Tabelle3!C$1:C$499))))</f>
        <v>0.34</v>
      </c>
      <c r="W6">
        <f t="array" ref="W6">MEDIAN(IF(Tabelle3!B$1:B$499=B6,IF(Tabelle3!I$1:I$499=A6,IF(Tabelle3!M$1:M$499,Tabelle3!C$1:C$499))))</f>
        <v>0.47</v>
      </c>
      <c r="X6" s="10">
        <f t="shared" si="2"/>
        <v>2.2666666666666671</v>
      </c>
      <c r="Y6" s="8">
        <f t="shared" si="3"/>
        <v>5.2222222222222223</v>
      </c>
    </row>
    <row r="7" spans="1:25" x14ac:dyDescent="0.25">
      <c r="A7" t="b">
        <v>1</v>
      </c>
      <c r="B7">
        <v>8</v>
      </c>
      <c r="C7" s="19">
        <f>COUNTIFS(Tabelle3!B:B,Tabelle2!B7,Tabelle3!I:I,Tabelle2!A7)</f>
        <v>15</v>
      </c>
      <c r="D7" s="19">
        <f>COUNTIFS(Tabelle3!D:D,TRUE,Tabelle3!B:B,Tabelle2!B7,Tabelle3!I:I,Tabelle2!A7)</f>
        <v>15</v>
      </c>
      <c r="E7" s="19">
        <f>COUNTIFS(Tabelle3!B:B,Tabelle2!B7,Tabelle3!F:F,TRUE,Tabelle3!I:I,Tabelle2!A7)</f>
        <v>1</v>
      </c>
      <c r="F7" s="21">
        <f t="shared" si="4"/>
        <v>6.6666666666666666E-2</v>
      </c>
      <c r="G7">
        <f>COUNTIFS(Tabelle3!B:B,Tabelle2!B7,Tabelle3!L:L,TRUE)/2</f>
        <v>15</v>
      </c>
      <c r="H7">
        <f>COUNTIFS(Tabelle3!B:B,Tabelle2!B7,Tabelle3!D:D,FALSE,Tabelle3!I:I,Tabelle2!A7)</f>
        <v>0</v>
      </c>
      <c r="I7" s="16" t="e">
        <f>SUMIFS(Tabelle3!E:E,Tabelle3!B:B,Tabelle2!B7,Tabelle3!I:I,Tabelle2!A7,Tabelle3!D:D,FALSE)/H7</f>
        <v>#DIV/0!</v>
      </c>
      <c r="J7" s="14">
        <f>SUMIFS(Tabelle3!G:G,Tabelle3!B:B,Tabelle2!B7,Tabelle3!I:I,Tabelle2!A7)/C7</f>
        <v>2716.8033333333328</v>
      </c>
      <c r="K7" s="18">
        <f>SUMIFS(Tabelle3!G:G,Tabelle3!B:B,Tabelle2!B7,Tabelle3!I:I,Tabelle2!A7,Tabelle3!D:D,TRUE,Tabelle3!L:L,TRUE)/G7</f>
        <v>2716.8033333333328</v>
      </c>
      <c r="L7" s="14">
        <f>SUMIFS(Tabelle3!G:G,Tabelle3!B:B,Tabelle2!B7,Tabelle3!I:I,Tabelle2!A7,Tabelle3!M:M,TRUE)/E7</f>
        <v>2199.25</v>
      </c>
      <c r="M7" s="10">
        <f t="shared" si="0"/>
        <v>-2.3548197033508966E-2</v>
      </c>
      <c r="N7" s="10">
        <f t="shared" si="0"/>
        <v>-2.3548197033508966E-2</v>
      </c>
      <c r="O7" s="10">
        <f t="shared" si="1"/>
        <v>-0.3088531534900677</v>
      </c>
      <c r="P7" s="4">
        <f t="shared" si="5"/>
        <v>982.7800000000002</v>
      </c>
      <c r="R7" s="14">
        <f>SUMIFS(Tabelle3!C:C,Tabelle3!B:B,Tabelle2!B7,Tabelle3!I:I,Tabelle2!A7,Tabelle3!D:D,TRUE)/D7</f>
        <v>10.720666666666668</v>
      </c>
      <c r="S7" s="14">
        <f t="array" ref="S7">MIN(IF(Tabelle3!B$1:B$499=B7,IF(Tabelle3!I$1:I$499=Tabelle2!A7,Tabelle3!C$1:C$499)))</f>
        <v>0.72</v>
      </c>
      <c r="T7" s="14">
        <f t="array" ref="T7">MEDIAN(IF(Tabelle3!B$1:B$499=B7,IF(Tabelle3!I$1:I$499=A7,Tabelle3!C$1:C$499)))</f>
        <v>5.71</v>
      </c>
      <c r="U7" s="14">
        <f t="array" ref="U7">MAX(IF(Tabelle3!B$1:B$499=B7,IF(Tabelle3!I$1:I$499=Tabelle2!A7,IF(Tabelle3!D$1:D$499=TRUE,Tabelle3!C$1:C$499,0),0),0))</f>
        <v>62.95</v>
      </c>
      <c r="V7">
        <f t="array" ref="V7">MEDIAN(IF(Tabelle3!B$1:B$499=B7,IF(Tabelle3!I$1:I$499=A7,IF(Tabelle3!L$1:L$499,Tabelle3!C$1:C$499))))</f>
        <v>5.71</v>
      </c>
      <c r="W7">
        <f t="array" ref="W7">MEDIAN(IF(Tabelle3!B$1:B$499=B7,IF(Tabelle3!I$1:I$499=A7,IF(Tabelle3!M$1:M$499,Tabelle3!C$1:C$499))))</f>
        <v>62.95</v>
      </c>
      <c r="X7" s="10">
        <f t="shared" si="2"/>
        <v>7.1374999999999993</v>
      </c>
      <c r="Y7" s="8">
        <f t="shared" si="3"/>
        <v>18.352769679300291</v>
      </c>
    </row>
    <row r="8" spans="1:25" x14ac:dyDescent="0.25">
      <c r="A8" t="b">
        <v>1</v>
      </c>
      <c r="B8">
        <v>10</v>
      </c>
      <c r="C8" s="19">
        <f>COUNTIFS(Tabelle3!B:B,Tabelle2!B8,Tabelle3!I:I,Tabelle2!A8)</f>
        <v>15</v>
      </c>
      <c r="D8" s="19">
        <f>COUNTIFS(Tabelle3!D:D,TRUE,Tabelle3!B:B,Tabelle2!B8,Tabelle3!I:I,Tabelle2!A8)</f>
        <v>15</v>
      </c>
      <c r="E8" s="19">
        <f>COUNTIFS(Tabelle3!B:B,Tabelle2!B8,Tabelle3!F:F,TRUE,Tabelle3!I:I,Tabelle2!A8)</f>
        <v>2</v>
      </c>
      <c r="F8" s="21">
        <f t="shared" si="4"/>
        <v>0.13333333333333333</v>
      </c>
      <c r="G8">
        <f>COUNTIFS(Tabelle3!B:B,Tabelle2!B8,Tabelle3!L:L,TRUE)/2</f>
        <v>15</v>
      </c>
      <c r="H8">
        <f>COUNTIFS(Tabelle3!B:B,Tabelle2!B8,Tabelle3!D:D,FALSE,Tabelle3!I:I,Tabelle2!A8)</f>
        <v>0</v>
      </c>
      <c r="I8" s="16" t="e">
        <f>SUMIFS(Tabelle3!E:E,Tabelle3!B:B,Tabelle2!B8,Tabelle3!I:I,Tabelle2!A8,Tabelle3!D:D,FALSE)/H8</f>
        <v>#DIV/0!</v>
      </c>
      <c r="J8" s="14">
        <f>SUMIFS(Tabelle3!G:G,Tabelle3!B:B,Tabelle2!B8,Tabelle3!I:I,Tabelle2!A8)/C8</f>
        <v>3144.0666666666662</v>
      </c>
      <c r="K8" s="18">
        <f>SUMIFS(Tabelle3!G:G,Tabelle3!B:B,Tabelle2!B8,Tabelle3!I:I,Tabelle2!A8,Tabelle3!D:D,TRUE,Tabelle3!L:L,TRUE)/G8</f>
        <v>3144.0666666666662</v>
      </c>
      <c r="L8" s="14">
        <f>SUMIFS(Tabelle3!G:G,Tabelle3!B:B,Tabelle2!B8,Tabelle3!I:I,Tabelle2!A8,Tabelle3!M:M,TRUE)/E8</f>
        <v>3267.3050000000003</v>
      </c>
      <c r="M8" s="10">
        <f t="shared" si="0"/>
        <v>-2.1551956647123061E-2</v>
      </c>
      <c r="N8" s="10">
        <f t="shared" si="0"/>
        <v>-2.1551956647123061E-2</v>
      </c>
      <c r="O8" s="10">
        <f t="shared" si="1"/>
        <v>-0.13716410441267535</v>
      </c>
      <c r="P8" s="4">
        <f t="shared" si="5"/>
        <v>519.39999999999964</v>
      </c>
      <c r="R8" s="14">
        <f>SUMIFS(Tabelle3!C:C,Tabelle3!B:B,Tabelle2!B8,Tabelle3!I:I,Tabelle2!A8,Tabelle3!D:D,TRUE)/D8</f>
        <v>105.19933333333331</v>
      </c>
      <c r="S8" s="14">
        <f t="array" ref="S8">MIN(IF(Tabelle3!B$1:B$499=B8,IF(Tabelle3!I$1:I$499=Tabelle2!A8,Tabelle3!C$1:C$499)))</f>
        <v>4.78</v>
      </c>
      <c r="T8" s="14">
        <f t="array" ref="T8">MEDIAN(IF(Tabelle3!B$1:B$499=B8,IF(Tabelle3!I$1:I$499=A8,Tabelle3!C$1:C$499)))</f>
        <v>30.9</v>
      </c>
      <c r="U8" s="14">
        <f t="array" ref="U8">MAX(IF(Tabelle3!B$1:B$499=B8,IF(Tabelle3!I$1:I$499=Tabelle2!A8,IF(Tabelle3!D$1:D$499=TRUE,Tabelle3!C$1:C$499,0),0),0))</f>
        <v>513.65</v>
      </c>
      <c r="V8">
        <f t="array" ref="V8">MEDIAN(IF(Tabelle3!B$1:B$499=B8,IF(Tabelle3!I$1:I$499=A8,IF(Tabelle3!L$1:L$499,Tabelle3!C$1:C$499))))</f>
        <v>30.9</v>
      </c>
      <c r="W8">
        <f t="array" ref="W8">MEDIAN(IF(Tabelle3!B$1:B$499=B8,IF(Tabelle3!I$1:I$499=A8,IF(Tabelle3!M$1:M$499,Tabelle3!C$1:C$499))))</f>
        <v>161.07</v>
      </c>
      <c r="X8" s="10">
        <f t="shared" si="2"/>
        <v>13.261802575107295</v>
      </c>
      <c r="Y8" s="8">
        <f t="shared" si="3"/>
        <v>60.89603024574668</v>
      </c>
    </row>
    <row r="9" spans="1:25" x14ac:dyDescent="0.25">
      <c r="A9" t="b">
        <v>1</v>
      </c>
      <c r="B9">
        <v>12</v>
      </c>
      <c r="C9" s="19">
        <f>COUNTIFS(Tabelle3!B:B,Tabelle2!B9,Tabelle3!I:I,Tabelle2!A9)</f>
        <v>20</v>
      </c>
      <c r="D9" s="19">
        <f>COUNTIFS(Tabelle3!D:D,TRUE,Tabelle3!B:B,Tabelle2!B9,Tabelle3!I:I,Tabelle2!A9)</f>
        <v>14</v>
      </c>
      <c r="E9" s="19">
        <f>COUNTIFS(Tabelle3!B:B,Tabelle2!B9,Tabelle3!F:F,TRUE,Tabelle3!I:I,Tabelle2!A9)</f>
        <v>6</v>
      </c>
      <c r="F9" s="21">
        <f t="shared" si="4"/>
        <v>0.3</v>
      </c>
      <c r="G9">
        <f>COUNTIFS(Tabelle3!B:B,Tabelle2!B9,Tabelle3!L:L,TRUE)/2</f>
        <v>14</v>
      </c>
      <c r="H9">
        <f>COUNTIFS(Tabelle3!B:B,Tabelle2!B9,Tabelle3!D:D,FALSE,Tabelle3!I:I,Tabelle2!A9)</f>
        <v>6</v>
      </c>
      <c r="I9" s="16">
        <f>SUMIFS(Tabelle3!E:E,Tabelle3!B:B,Tabelle2!B9,Tabelle3!I:I,Tabelle2!A9,Tabelle3!D:D,FALSE)/H9</f>
        <v>0.30833333333333335</v>
      </c>
      <c r="J9" s="14">
        <f>SUMIFS(Tabelle3!G:G,Tabelle3!B:B,Tabelle2!B9,Tabelle3!I:I,Tabelle2!A9)/C9</f>
        <v>3453.6705000000002</v>
      </c>
      <c r="K9" s="18">
        <f>SUMIFS(Tabelle3!G:G,Tabelle3!B:B,Tabelle2!B9,Tabelle3!I:I,Tabelle2!A9,Tabelle3!D:D,TRUE,Tabelle3!L:L,TRUE)/G9</f>
        <v>3476.1807142857142</v>
      </c>
      <c r="L9" s="14">
        <f>SUMIFS(Tabelle3!G:G,Tabelle3!B:B,Tabelle2!B9,Tabelle3!I:I,Tabelle2!A9,Tabelle3!M:M,TRUE)/E9</f>
        <v>3475.7899999999995</v>
      </c>
      <c r="M9" s="10">
        <f t="shared" si="0"/>
        <v>-6.5592897828499974E-2</v>
      </c>
      <c r="N9" s="10">
        <f t="shared" si="0"/>
        <v>-7.3826099831423186E-2</v>
      </c>
      <c r="O9" s="10">
        <f t="shared" si="1"/>
        <v>-0.18864232939392345</v>
      </c>
      <c r="P9" s="4">
        <f t="shared" si="5"/>
        <v>808.12833333333447</v>
      </c>
      <c r="R9" s="14">
        <f>SUMIFS(Tabelle3!C:C,Tabelle3!B:B,Tabelle2!B9,Tabelle3!I:I,Tabelle2!A9,Tabelle3!D:D,TRUE)/D9</f>
        <v>2591.3014285714294</v>
      </c>
      <c r="S9" s="14">
        <f t="array" ref="S9">MIN(IF(Tabelle3!B$1:B$499=B9,IF(Tabelle3!I$1:I$499=Tabelle2!A9,Tabelle3!C$1:C$499)))</f>
        <v>4.3600000000000003</v>
      </c>
      <c r="T9" s="14">
        <f t="array" ref="T9">MEDIAN(IF(Tabelle3!B$1:B$499=B9,IF(Tabelle3!I$1:I$499=A9,Tabelle3!C$1:C$499)))</f>
        <v>3318.8550000000005</v>
      </c>
      <c r="U9" s="14">
        <f t="array" ref="U9">MAX(IF(Tabelle3!B$1:B$499=B9,IF(Tabelle3!I$1:I$499=Tabelle2!A9,IF(Tabelle3!D$1:D$499=TRUE,Tabelle3!C$1:C$499,0),0),0))</f>
        <v>9065.67</v>
      </c>
      <c r="V9">
        <f t="array" ref="V9">MEDIAN(IF(Tabelle3!B$1:B$499=B9,IF(Tabelle3!I$1:I$499=A9,IF(Tabelle3!L$1:L$499,Tabelle3!C$1:C$499))))</f>
        <v>1360.2849999999999</v>
      </c>
      <c r="W9">
        <f t="array" ref="W9">MEDIAN(IF(Tabelle3!B$1:B$499=B9,IF(Tabelle3!I$1:I$499=A9,IF(Tabelle3!M$1:M$499,Tabelle3!C$1:C$499))))</f>
        <v>1841.595</v>
      </c>
      <c r="X9" s="10">
        <f t="shared" si="2"/>
        <v>233.31142355008791</v>
      </c>
      <c r="Y9" s="8">
        <f t="shared" si="3"/>
        <v>120.05182529335072</v>
      </c>
    </row>
    <row r="10" spans="1:25" x14ac:dyDescent="0.25">
      <c r="A10" t="b">
        <v>1</v>
      </c>
      <c r="B10">
        <v>14</v>
      </c>
      <c r="C10" s="19">
        <f>COUNTIFS(Tabelle3!B:B,Tabelle2!B10,Tabelle3!I:I,Tabelle2!A10)</f>
        <v>10</v>
      </c>
      <c r="D10" s="19">
        <f>COUNTIFS(Tabelle3!D:D,TRUE,Tabelle3!B:B,Tabelle2!B10,Tabelle3!I:I,Tabelle2!A10)</f>
        <v>5</v>
      </c>
      <c r="E10" s="19">
        <f>COUNTIFS(Tabelle3!B:B,Tabelle2!B10,Tabelle3!F:F,TRUE,Tabelle3!I:I,Tabelle2!A10)</f>
        <v>3</v>
      </c>
      <c r="F10" s="21">
        <f t="shared" si="4"/>
        <v>0.3</v>
      </c>
      <c r="G10">
        <f>COUNTIFS(Tabelle3!B:B,Tabelle2!B10,Tabelle3!L:L,TRUE)/2</f>
        <v>5</v>
      </c>
      <c r="H10">
        <f>COUNTIFS(Tabelle3!B:B,Tabelle2!B10,Tabelle3!D:D,FALSE,Tabelle3!I:I,Tabelle2!A10)</f>
        <v>5</v>
      </c>
      <c r="I10" s="16">
        <f>SUMIFS(Tabelle3!E:E,Tabelle3!B:B,Tabelle2!B10,Tabelle3!I:I,Tabelle2!A10,Tabelle3!D:D,FALSE)/H10</f>
        <v>0.192</v>
      </c>
      <c r="J10" s="14">
        <f>SUMIFS(Tabelle3!G:G,Tabelle3!B:B,Tabelle2!B10,Tabelle3!I:I,Tabelle2!A10)/C10</f>
        <v>3895.3880000000004</v>
      </c>
      <c r="K10" s="18">
        <f>SUMIFS(Tabelle3!G:G,Tabelle3!B:B,Tabelle2!B10,Tabelle3!I:I,Tabelle2!A10,Tabelle3!D:D,TRUE,Tabelle3!L:L,TRUE)/G10</f>
        <v>3889.4540000000002</v>
      </c>
      <c r="L10" s="14">
        <f>SUMIFS(Tabelle3!G:G,Tabelle3!B:B,Tabelle2!B10,Tabelle3!I:I,Tabelle2!A10,Tabelle3!M:M,TRUE)/E10</f>
        <v>3670.6566666666663</v>
      </c>
      <c r="M10" s="10">
        <f t="shared" si="0"/>
        <v>-6.8898696946554816E-2</v>
      </c>
      <c r="N10" s="10">
        <f t="shared" si="0"/>
        <v>-4.6590752544047986E-2</v>
      </c>
      <c r="O10" s="10">
        <f t="shared" si="1"/>
        <v>-0.20745492441580948</v>
      </c>
      <c r="P10" s="4">
        <f t="shared" si="5"/>
        <v>960.82333333333327</v>
      </c>
      <c r="R10" s="14">
        <f>SUMIFS(Tabelle3!C:C,Tabelle3!B:B,Tabelle2!B10,Tabelle3!I:I,Tabelle2!A10,Tabelle3!D:D,TRUE)/D10</f>
        <v>5633.5079999999998</v>
      </c>
      <c r="S10" s="14">
        <f t="array" ref="S10">MIN(IF(Tabelle3!B$1:B$499=B10,IF(Tabelle3!I$1:I$499=Tabelle2!A10,Tabelle3!C$1:C$499)))</f>
        <v>20.97</v>
      </c>
      <c r="T10" s="14">
        <f t="array" ref="T10">MEDIAN(IF(Tabelle3!B$1:B$499=B10,IF(Tabelle3!I$1:I$499=A10,Tabelle3!C$1:C$499)))</f>
        <v>10435.36</v>
      </c>
      <c r="U10" s="14">
        <f t="array" ref="U10">MAX(IF(Tabelle3!B$1:B$499=B10,IF(Tabelle3!I$1:I$499=Tabelle2!A10,IF(Tabelle3!D$1:D$499=TRUE,Tabelle3!C$1:C$499,0),0),0))</f>
        <v>10070.69</v>
      </c>
      <c r="V10">
        <f t="array" ref="V10">MEDIAN(IF(Tabelle3!B$1:B$499=B10,IF(Tabelle3!I$1:I$499=A10,IF(Tabelle3!L$1:L$499,Tabelle3!C$1:C$499))))</f>
        <v>7775.95</v>
      </c>
      <c r="W10">
        <f t="array" ref="W10">MEDIAN(IF(Tabelle3!B$1:B$499=B10,IF(Tabelle3!I$1:I$499=A10,IF(Tabelle3!M$1:M$499,Tabelle3!C$1:C$499))))</f>
        <v>10800.03</v>
      </c>
      <c r="X10" s="10">
        <f t="shared" si="2"/>
        <v>399.0577437858509</v>
      </c>
      <c r="Y10" s="8">
        <f t="shared" si="3"/>
        <v>124.76929297597043</v>
      </c>
    </row>
    <row r="11" spans="1:25" x14ac:dyDescent="0.25">
      <c r="A11" t="b">
        <v>0</v>
      </c>
      <c r="B11">
        <v>4</v>
      </c>
      <c r="C11" s="19">
        <f>COUNTIFS(Tabelle3!B:B,Tabelle2!B11,Tabelle3!I:I,Tabelle2!A11)</f>
        <v>15</v>
      </c>
      <c r="D11" s="19">
        <f>COUNTIFS(Tabelle3!D:D,TRUE,Tabelle3!B:B,Tabelle2!B11,Tabelle3!I:I,Tabelle2!A11)</f>
        <v>15</v>
      </c>
      <c r="E11" s="19">
        <f>COUNTIFS(Tabelle3!B:B,Tabelle2!B11,Tabelle3!F:F,TRUE,Tabelle3!I:I,Tabelle2!A11)</f>
        <v>0</v>
      </c>
      <c r="F11" s="21">
        <f t="shared" si="4"/>
        <v>0</v>
      </c>
      <c r="G11">
        <f>COUNTIFS(Tabelle3!B:B,Tabelle2!B11,Tabelle3!L:L,TRUE)/2</f>
        <v>15</v>
      </c>
      <c r="H11">
        <f>COUNTIFS(Tabelle3!B:B,Tabelle2!B11,Tabelle3!D:D,FALSE,Tabelle3!I:I,Tabelle2!A11)</f>
        <v>0</v>
      </c>
      <c r="I11" s="16" t="e">
        <f>SUMIFS(Tabelle3!E:E,Tabelle3!B:B,Tabelle2!B11,Tabelle3!I:I,Tabelle2!A11,Tabelle3!D:D,FALSE)/H11</f>
        <v>#DIV/0!</v>
      </c>
      <c r="J11" s="14">
        <f>SUMIFS(Tabelle3!G:G,Tabelle3!B:B,Tabelle2!B11,Tabelle3!I:I,Tabelle2!A11)/C11</f>
        <v>1982.9399999999998</v>
      </c>
      <c r="K11" s="18">
        <f>SUMIFS(Tabelle3!G:G,Tabelle3!B:B,Tabelle2!B11,Tabelle3!I:I,Tabelle2!A11,Tabelle3!D:D,TRUE,Tabelle3!L:L,TRUE)/G11</f>
        <v>1982.9399999999998</v>
      </c>
      <c r="L11" s="19" t="e">
        <f>SUMIFS(Tabelle3!G:G,Tabelle3!B:B,Tabelle2!B11,Tabelle3!I:I,Tabelle2!A11,Tabelle3!D:D,TRUE,Tabelle3!M:M,TRUE)/E5</f>
        <v>#DIV/0!</v>
      </c>
      <c r="M11" s="11"/>
      <c r="N11" s="11"/>
      <c r="O11" s="11"/>
      <c r="R11" s="14">
        <f>SUMIFS(Tabelle3!C:C,Tabelle3!B:B,Tabelle2!B11,Tabelle3!I:I,Tabelle2!A11,Tabelle3!D:D,TRUE)/D11</f>
        <v>1.3333333333333332E-2</v>
      </c>
      <c r="S11" s="15">
        <f t="array" ref="S11">MIN(IF(Tabelle3!B$1:B$499=B11,IF(Tabelle3!I$1:I$499=Tabelle2!A11,Tabelle3!C$1:C$499)))</f>
        <v>0</v>
      </c>
      <c r="T11" s="14">
        <f t="array" ref="T11">MEDIAN(IF(Tabelle3!B$1:B$499=B11,IF(Tabelle3!I$1:I$499=A11,Tabelle3!C$1:C$499)))</f>
        <v>0.01</v>
      </c>
      <c r="U11" s="14">
        <f t="array" ref="U11">MAX(IF(Tabelle3!B$1:B$499=B11,IF(Tabelle3!I$1:I$499=Tabelle2!A11,IF(Tabelle3!D$1:D$499=TRUE,Tabelle3!C$1:C$499,0),0),0))</f>
        <v>0.03</v>
      </c>
      <c r="V11">
        <f t="array" ref="V11">MEDIAN(IF(Tabelle3!B$1:B$499=B11,IF(Tabelle3!I$1:I$499=A11,IF(Tabelle3!L$1:L$499,Tabelle3!C$1:C$499))))</f>
        <v>0.01</v>
      </c>
      <c r="W11" t="e">
        <f t="array" ref="W11">MEDIAN(IF(Tabelle3!B$1:B$499=B11,IF(Tabelle3!I$1:I$499=A11,IF(Tabelle3!M$1:M$499,Tabelle3!C$1:C$499))))</f>
        <v>#NUM!</v>
      </c>
    </row>
    <row r="12" spans="1:25" x14ac:dyDescent="0.25">
      <c r="A12" t="b">
        <v>0</v>
      </c>
      <c r="B12">
        <v>6</v>
      </c>
      <c r="C12" s="19">
        <f>COUNTIFS(Tabelle3!B:B,Tabelle2!B12,Tabelle3!I:I,Tabelle2!A12)</f>
        <v>15</v>
      </c>
      <c r="D12" s="19">
        <f>COUNTIFS(Tabelle3!D:D,TRUE,Tabelle3!B:B,Tabelle2!B12,Tabelle3!I:I,Tabelle2!A12)</f>
        <v>15</v>
      </c>
      <c r="E12" s="19">
        <f>COUNTIFS(Tabelle3!B:B,Tabelle2!B12,Tabelle3!F:F,TRUE,Tabelle3!I:I,Tabelle2!A12)</f>
        <v>0</v>
      </c>
      <c r="F12" s="21">
        <f t="shared" si="4"/>
        <v>0</v>
      </c>
      <c r="G12">
        <f>COUNTIFS(Tabelle3!B:B,Tabelle2!B12,Tabelle3!L:L,TRUE)/2</f>
        <v>15</v>
      </c>
      <c r="H12">
        <f>COUNTIFS(Tabelle3!B:B,Tabelle2!B12,Tabelle3!D:D,FALSE,Tabelle3!I:I,Tabelle2!A12)</f>
        <v>0</v>
      </c>
      <c r="I12" s="16" t="e">
        <f>SUMIFS(Tabelle3!E:E,Tabelle3!B:B,Tabelle2!B12,Tabelle3!I:I,Tabelle2!A12,Tabelle3!D:D,FALSE)/H12</f>
        <v>#DIV/0!</v>
      </c>
      <c r="J12" s="14">
        <f>SUMIFS(Tabelle3!G:G,Tabelle3!B:B,Tabelle2!B12,Tabelle3!I:I,Tabelle2!A12)/C12</f>
        <v>2482.3680000000004</v>
      </c>
      <c r="K12" s="18">
        <f>SUMIFS(Tabelle3!G:G,Tabelle3!B:B,Tabelle2!B12,Tabelle3!I:I,Tabelle2!A12,Tabelle3!D:D,TRUE,Tabelle3!L:L,TRUE)/G12</f>
        <v>2482.3680000000004</v>
      </c>
      <c r="L12" s="14">
        <f>SUMIFS(Tabelle3!G:G,Tabelle3!B:B,Tabelle2!B12,Tabelle3!I:I,Tabelle2!A12,Tabelle3!D:D,TRUE,Tabelle3!M:M,TRUE)/E6</f>
        <v>3171.47</v>
      </c>
      <c r="M12" s="4"/>
      <c r="N12" s="4"/>
      <c r="O12" s="4"/>
      <c r="R12" s="14">
        <f>SUMIFS(Tabelle3!C:C,Tabelle3!B:B,Tabelle2!B12,Tabelle3!I:I,Tabelle2!A12,Tabelle3!D:D,TRUE)/D12</f>
        <v>0.16600000000000004</v>
      </c>
      <c r="S12" s="14">
        <f t="array" ref="S12">MIN(IF(Tabelle3!B$1:B$499=B12,IF(Tabelle3!I$1:I$499=Tabelle2!A12,Tabelle3!C$1:C$499)))</f>
        <v>0.01</v>
      </c>
      <c r="T12" s="14">
        <f t="array" ref="T12">MEDIAN(IF(Tabelle3!B$1:B$499=B12,IF(Tabelle3!I$1:I$499=A12,Tabelle3!C$1:C$499)))</f>
        <v>0.15</v>
      </c>
      <c r="U12" s="14">
        <f t="array" ref="U12">MAX(IF(Tabelle3!B$1:B$499=B12,IF(Tabelle3!I$1:I$499=Tabelle2!A12,IF(Tabelle3!D$1:D$499=TRUE,Tabelle3!C$1:C$499,0),0),0))</f>
        <v>0.56999999999999995</v>
      </c>
      <c r="V12">
        <f t="array" ref="V12">MEDIAN(IF(Tabelle3!B$1:B$499=B12,IF(Tabelle3!I$1:I$499=A12,IF(Tabelle3!L$1:L$499,Tabelle3!C$1:C$499))))</f>
        <v>0.15</v>
      </c>
      <c r="W12">
        <f t="array" ref="W12">MEDIAN(IF(Tabelle3!B$1:B$499=B12,IF(Tabelle3!I$1:I$499=A12,IF(Tabelle3!M$1:M$499,Tabelle3!C$1:C$499))))</f>
        <v>0.09</v>
      </c>
    </row>
    <row r="13" spans="1:25" x14ac:dyDescent="0.25">
      <c r="A13" t="b">
        <v>0</v>
      </c>
      <c r="B13">
        <v>8</v>
      </c>
      <c r="C13" s="19">
        <f>COUNTIFS(Tabelle3!B:B,Tabelle2!B13,Tabelle3!I:I,Tabelle2!A13)</f>
        <v>15</v>
      </c>
      <c r="D13" s="19">
        <f>COUNTIFS(Tabelle3!D:D,TRUE,Tabelle3!B:B,Tabelle2!B13,Tabelle3!I:I,Tabelle2!A13)</f>
        <v>15</v>
      </c>
      <c r="E13" s="19">
        <f>COUNTIFS(Tabelle3!B:B,Tabelle2!B13,Tabelle3!F:F,TRUE,Tabelle3!I:I,Tabelle2!A13)</f>
        <v>0</v>
      </c>
      <c r="F13" s="21">
        <f t="shared" si="4"/>
        <v>0</v>
      </c>
      <c r="G13">
        <f>COUNTIFS(Tabelle3!B:B,Tabelle2!B13,Tabelle3!L:L,TRUE)/2</f>
        <v>15</v>
      </c>
      <c r="H13">
        <f>COUNTIFS(Tabelle3!B:B,Tabelle2!B13,Tabelle3!D:D,FALSE,Tabelle3!I:I,Tabelle2!A13)</f>
        <v>0</v>
      </c>
      <c r="I13" s="16" t="e">
        <f>SUMIFS(Tabelle3!E:E,Tabelle3!B:B,Tabelle2!B13,Tabelle3!I:I,Tabelle2!A13,Tabelle3!D:D,FALSE)/H13</f>
        <v>#DIV/0!</v>
      </c>
      <c r="J13" s="14">
        <f>SUMIFS(Tabelle3!G:G,Tabelle3!B:B,Tabelle2!B13,Tabelle3!I:I,Tabelle2!A13)/C13</f>
        <v>2782.3219999999997</v>
      </c>
      <c r="K13" s="18">
        <f>SUMIFS(Tabelle3!G:G,Tabelle3!B:B,Tabelle2!B13,Tabelle3!I:I,Tabelle2!A13,Tabelle3!D:D,TRUE,Tabelle3!L:L,TRUE)/G13</f>
        <v>2782.3219999999997</v>
      </c>
      <c r="L13" s="14">
        <f>SUMIFS(Tabelle3!G:G,Tabelle3!B:B,Tabelle2!B13,Tabelle3!I:I,Tabelle2!A13,Tabelle3!D:D,TRUE,Tabelle3!M:M,TRUE)/E7</f>
        <v>3182.03</v>
      </c>
      <c r="M13" s="4"/>
      <c r="N13" s="4"/>
      <c r="O13" s="4">
        <f>L16*(1-O10)</f>
        <v>5592.3033333333324</v>
      </c>
      <c r="R13" s="14">
        <f>SUMIFS(Tabelle3!C:C,Tabelle3!B:B,Tabelle2!B13,Tabelle3!I:I,Tabelle2!A13,Tabelle3!D:D,TRUE)/D13</f>
        <v>1.230666666666667</v>
      </c>
      <c r="S13" s="14">
        <f t="array" ref="S13">MIN(IF(Tabelle3!B$1:B$499=B13,IF(Tabelle3!I$1:I$499=Tabelle2!A13,Tabelle3!C$1:C$499)))</f>
        <v>0.24</v>
      </c>
      <c r="T13" s="14">
        <f t="array" ref="T13">MEDIAN(IF(Tabelle3!B$1:B$499=B13,IF(Tabelle3!I$1:I$499=A13,Tabelle3!C$1:C$499)))</f>
        <v>0.8</v>
      </c>
      <c r="U13" s="14">
        <f t="array" ref="U13">MAX(IF(Tabelle3!B$1:B$499=B13,IF(Tabelle3!I$1:I$499=Tabelle2!A13,IF(Tabelle3!D$1:D$499=TRUE,Tabelle3!C$1:C$499,0),0),0))</f>
        <v>3.43</v>
      </c>
      <c r="V13">
        <f t="array" ref="V13">MEDIAN(IF(Tabelle3!B$1:B$499=B13,IF(Tabelle3!I$1:I$499=A13,IF(Tabelle3!L$1:L$499,Tabelle3!C$1:C$499))))</f>
        <v>0.8</v>
      </c>
      <c r="W13">
        <f t="array" ref="W13">MEDIAN(IF(Tabelle3!B$1:B$499=B13,IF(Tabelle3!I$1:I$499=A13,IF(Tabelle3!M$1:M$499,Tabelle3!C$1:C$499))))</f>
        <v>3.43</v>
      </c>
    </row>
    <row r="14" spans="1:25" x14ac:dyDescent="0.25">
      <c r="A14" t="b">
        <v>0</v>
      </c>
      <c r="B14">
        <v>10</v>
      </c>
      <c r="C14" s="19">
        <f>COUNTIFS(Tabelle3!B:B,Tabelle2!B14,Tabelle3!I:I,Tabelle2!A14)</f>
        <v>15</v>
      </c>
      <c r="D14" s="19">
        <f>COUNTIFS(Tabelle3!D:D,TRUE,Tabelle3!B:B,Tabelle2!B14,Tabelle3!I:I,Tabelle2!A14)</f>
        <v>15</v>
      </c>
      <c r="E14" s="19">
        <f>COUNTIFS(Tabelle3!B:B,Tabelle2!B14,Tabelle3!F:F,TRUE,Tabelle3!I:I,Tabelle2!A14)</f>
        <v>0</v>
      </c>
      <c r="F14" s="21">
        <f t="shared" si="4"/>
        <v>0</v>
      </c>
      <c r="G14">
        <f>COUNTIFS(Tabelle3!B:B,Tabelle2!B14,Tabelle3!L:L,TRUE)/2</f>
        <v>15</v>
      </c>
      <c r="H14">
        <f>COUNTIFS(Tabelle3!B:B,Tabelle2!B14,Tabelle3!D:D,FALSE,Tabelle3!I:I,Tabelle2!A14)</f>
        <v>0</v>
      </c>
      <c r="I14" s="16" t="e">
        <f>SUMIFS(Tabelle3!E:E,Tabelle3!B:B,Tabelle2!B14,Tabelle3!I:I,Tabelle2!A14,Tabelle3!D:D,FALSE)/H14</f>
        <v>#DIV/0!</v>
      </c>
      <c r="J14" s="14">
        <f>SUMIFS(Tabelle3!G:G,Tabelle3!B:B,Tabelle2!B14,Tabelle3!I:I,Tabelle2!A14)/C14</f>
        <v>3213.3199999999997</v>
      </c>
      <c r="K14" s="18">
        <f>SUMIFS(Tabelle3!G:G,Tabelle3!B:B,Tabelle2!B14,Tabelle3!I:I,Tabelle2!A14,Tabelle3!D:D,TRUE,Tabelle3!L:L,TRUE)/G14</f>
        <v>3213.3199999999997</v>
      </c>
      <c r="L14" s="14">
        <f>SUMIFS(Tabelle3!G:G,Tabelle3!B:B,Tabelle2!B14,Tabelle3!I:I,Tabelle2!A14,Tabelle3!D:D,TRUE,Tabelle3!M:M,TRUE)/E8</f>
        <v>3786.7049999999999</v>
      </c>
      <c r="M14" s="4"/>
      <c r="N14" s="4"/>
      <c r="O14" s="4"/>
      <c r="R14" s="14">
        <f>SUMIFS(Tabelle3!C:C,Tabelle3!B:B,Tabelle2!B14,Tabelle3!I:I,Tabelle2!A14,Tabelle3!D:D,TRUE)/D14</f>
        <v>4.1620000000000008</v>
      </c>
      <c r="S14" s="14">
        <f t="array" ref="S14">MIN(IF(Tabelle3!B$1:B$499=B14,IF(Tabelle3!I$1:I$499=Tabelle2!A14,Tabelle3!C$1:C$499)))</f>
        <v>0.42</v>
      </c>
      <c r="T14" s="14">
        <f t="array" ref="T14">MEDIAN(IF(Tabelle3!B$1:B$499=B14,IF(Tabelle3!I$1:I$499=A14,Tabelle3!C$1:C$499)))</f>
        <v>2.33</v>
      </c>
      <c r="U14" s="14">
        <f t="array" ref="U14">MAX(IF(Tabelle3!B$1:B$499=B14,IF(Tabelle3!I$1:I$499=Tabelle2!A14,IF(Tabelle3!D$1:D$499=TRUE,Tabelle3!C$1:C$499,0),0),0))</f>
        <v>16.87</v>
      </c>
      <c r="V14">
        <f t="array" ref="V14">MEDIAN(IF(Tabelle3!B$1:B$499=B14,IF(Tabelle3!I$1:I$499=A14,IF(Tabelle3!L$1:L$499,Tabelle3!C$1:C$499))))</f>
        <v>2.33</v>
      </c>
      <c r="W14">
        <f t="array" ref="W14">MEDIAN(IF(Tabelle3!B$1:B$499=B14,IF(Tabelle3!I$1:I$499=A14,IF(Tabelle3!M$1:M$499,Tabelle3!C$1:C$499))))</f>
        <v>2.6450000000000005</v>
      </c>
    </row>
    <row r="15" spans="1:25" x14ac:dyDescent="0.25">
      <c r="A15" t="b">
        <v>0</v>
      </c>
      <c r="B15">
        <v>12</v>
      </c>
      <c r="C15" s="19">
        <f>COUNTIFS(Tabelle3!B:B,Tabelle2!B15,Tabelle3!I:I,Tabelle2!A15)</f>
        <v>20</v>
      </c>
      <c r="D15" s="19">
        <f>COUNTIFS(Tabelle3!D:D,TRUE,Tabelle3!B:B,Tabelle2!B15,Tabelle3!I:I,Tabelle2!A15)</f>
        <v>20</v>
      </c>
      <c r="E15" s="19">
        <f>COUNTIFS(Tabelle3!B:B,Tabelle2!B15,Tabelle3!F:F,TRUE,Tabelle3!I:I,Tabelle2!A15)</f>
        <v>0</v>
      </c>
      <c r="F15" s="21">
        <f t="shared" si="4"/>
        <v>0</v>
      </c>
      <c r="G15">
        <f>COUNTIFS(Tabelle3!B:B,Tabelle2!B15,Tabelle3!L:L,TRUE)/2</f>
        <v>14</v>
      </c>
      <c r="H15">
        <f>COUNTIFS(Tabelle3!B:B,Tabelle2!B15,Tabelle3!D:D,FALSE,Tabelle3!I:I,Tabelle2!A15)</f>
        <v>0</v>
      </c>
      <c r="I15" s="16" t="e">
        <f>SUMIFS(Tabelle3!E:E,Tabelle3!B:B,Tabelle2!B15,Tabelle3!I:I,Tabelle2!A15,Tabelle3!D:D,FALSE)/H15</f>
        <v>#DIV/0!</v>
      </c>
      <c r="J15" s="14">
        <f>SUMIFS(Tabelle3!G:G,Tabelle3!B:B,Tabelle2!B15,Tabelle3!I:I,Tabelle2!A15)/C15</f>
        <v>3696.1089999999995</v>
      </c>
      <c r="K15" s="18">
        <f>SUMIFS(Tabelle3!G:G,Tabelle3!B:B,Tabelle2!B15,Tabelle3!I:I,Tabelle2!A15,Tabelle3!D:D,TRUE,Tabelle3!L:L,TRUE)/G15</f>
        <v>3753.27</v>
      </c>
      <c r="L15" s="14">
        <f>SUMIFS(Tabelle3!G:G,Tabelle3!B:B,Tabelle2!B15,Tabelle3!I:I,Tabelle2!A15,Tabelle3!D:D,TRUE,Tabelle3!M:M,TRUE)/E9</f>
        <v>4283.918333333334</v>
      </c>
      <c r="M15" s="4"/>
      <c r="N15" s="4"/>
      <c r="O15" s="4"/>
      <c r="R15" s="14">
        <f>SUMIFS(Tabelle3!C:C,Tabelle3!B:B,Tabelle2!B15,Tabelle3!I:I,Tabelle2!A15,Tabelle3!D:D,TRUE)/D15</f>
        <v>28.307499999999997</v>
      </c>
      <c r="S15" s="14">
        <f t="array" ref="S15">MIN(IF(Tabelle3!B$1:B$499=B15,IF(Tabelle3!I$1:I$499=Tabelle2!A15,Tabelle3!C$1:C$499)))</f>
        <v>0.91</v>
      </c>
      <c r="T15" s="14">
        <f t="array" ref="T15">MEDIAN(IF(Tabelle3!B$1:B$499=B15,IF(Tabelle3!I$1:I$499=A15,Tabelle3!C$1:C$499)))</f>
        <v>14.225</v>
      </c>
      <c r="U15" s="14">
        <f t="array" ref="U15">MAX(IF(Tabelle3!B$1:B$499=B15,IF(Tabelle3!I$1:I$499=Tabelle2!A15,IF(Tabelle3!D$1:D$499=TRUE,Tabelle3!C$1:C$499,0),0),0))</f>
        <v>249.06</v>
      </c>
      <c r="V15">
        <f t="array" ref="V15">MEDIAN(IF(Tabelle3!B$1:B$499=B15,IF(Tabelle3!I$1:I$499=A15,IF(Tabelle3!L$1:L$499,Tabelle3!C$1:C$499))))</f>
        <v>10.484999999999999</v>
      </c>
      <c r="W15">
        <f t="array" ref="W15">MEDIAN(IF(Tabelle3!B$1:B$499=B15,IF(Tabelle3!I$1:I$499=A15,IF(Tabelle3!M$1:M$499,Tabelle3!C$1:C$499))))</f>
        <v>15.34</v>
      </c>
    </row>
    <row r="16" spans="1:25" x14ac:dyDescent="0.25">
      <c r="A16" t="b">
        <v>0</v>
      </c>
      <c r="B16">
        <v>14</v>
      </c>
      <c r="C16" s="19">
        <f>COUNTIFS(Tabelle3!B:B,Tabelle2!B16,Tabelle3!I:I,Tabelle2!A16)</f>
        <v>10</v>
      </c>
      <c r="D16" s="19">
        <f>COUNTIFS(Tabelle3!D:D,TRUE,Tabelle3!B:B,Tabelle2!B16,Tabelle3!I:I,Tabelle2!A16)</f>
        <v>10</v>
      </c>
      <c r="E16" s="19">
        <f>COUNTIFS(Tabelle3!B:B,Tabelle2!B16,Tabelle3!F:F,TRUE,Tabelle3!I:I,Tabelle2!A16)</f>
        <v>0</v>
      </c>
      <c r="F16" s="21">
        <f t="shared" si="4"/>
        <v>0</v>
      </c>
      <c r="G16">
        <f>COUNTIFS(Tabelle3!B:B,Tabelle2!B16,Tabelle3!L:L,TRUE)/2</f>
        <v>5</v>
      </c>
      <c r="H16">
        <f>COUNTIFS(Tabelle3!B:B,Tabelle2!B16,Tabelle3!D:D,FALSE,Tabelle3!I:I,Tabelle2!A16)</f>
        <v>0</v>
      </c>
      <c r="I16" s="16" t="e">
        <f>SUMIFS(Tabelle3!E:E,Tabelle3!B:B,Tabelle2!B16,Tabelle3!I:I,Tabelle2!A16,Tabelle3!D:D,FALSE)/H16</f>
        <v>#DIV/0!</v>
      </c>
      <c r="J16" s="14">
        <f>SUMIFS(Tabelle3!G:G,Tabelle3!B:B,Tabelle2!B16,Tabelle3!I:I,Tabelle2!A16)/C16</f>
        <v>4183.6350000000002</v>
      </c>
      <c r="K16" s="18">
        <f>SUMIFS(Tabelle3!G:G,Tabelle3!B:B,Tabelle2!B16,Tabelle3!I:I,Tabelle2!A16,Tabelle3!D:D,TRUE,Tabelle3!L:L,TRUE)/G16</f>
        <v>4079.5219999999999</v>
      </c>
      <c r="L16" s="14">
        <f>SUMIFS(Tabelle3!G:G,Tabelle3!B:B,Tabelle2!B16,Tabelle3!I:I,Tabelle2!A16,Tabelle3!D:D,TRUE,Tabelle3!M:M,TRUE)/E10</f>
        <v>4631.4799999999996</v>
      </c>
      <c r="M16" s="4"/>
      <c r="N16" s="4"/>
      <c r="O16" s="4"/>
      <c r="R16" s="14">
        <f>SUMIFS(Tabelle3!C:C,Tabelle3!B:B,Tabelle2!B16,Tabelle3!I:I,Tabelle2!A16,Tabelle3!D:D,TRUE)/D16</f>
        <v>55.121000000000002</v>
      </c>
      <c r="S16" s="14">
        <f t="array" ref="S16">MIN(IF(Tabelle3!B$1:B$499=B16,IF(Tabelle3!I$1:I$499=Tabelle2!A16,Tabelle3!C$1:C$499)))</f>
        <v>4.3899999999999997</v>
      </c>
      <c r="T16" s="14">
        <f t="array" ref="T16">MEDIAN(IF(Tabelle3!B$1:B$499=B16,IF(Tabelle3!I$1:I$499=A16,Tabelle3!C$1:C$499)))</f>
        <v>26.15</v>
      </c>
      <c r="U16" s="14">
        <f t="array" ref="U16">MAX(IF(Tabelle3!B$1:B$499=B16,IF(Tabelle3!I$1:I$499=Tabelle2!A16,IF(Tabelle3!D$1:D$499=TRUE,Tabelle3!C$1:C$499,0),0),0))</f>
        <v>198.43</v>
      </c>
      <c r="V16">
        <f t="array" ref="V16">MEDIAN(IF(Tabelle3!B$1:B$499=B16,IF(Tabelle3!I$1:I$499=A16,IF(Tabelle3!L$1:L$499,Tabelle3!C$1:C$499))))</f>
        <v>20.39</v>
      </c>
      <c r="W16">
        <f t="array" ref="W16">MEDIAN(IF(Tabelle3!B$1:B$499=B16,IF(Tabelle3!I$1:I$499=A16,IF(Tabelle3!M$1:M$499,Tabelle3!C$1:C$499))))</f>
        <v>86.56</v>
      </c>
    </row>
    <row r="17" spans="10:25" x14ac:dyDescent="0.25">
      <c r="X17" s="8">
        <f>AVERAGE(X5:X9)</f>
        <v>52.595478558372371</v>
      </c>
    </row>
    <row r="18" spans="10:25" x14ac:dyDescent="0.25">
      <c r="J18">
        <f>SUM(J5:J10)/SUM(J11:J16)-1</f>
        <v>-3.9909912896425648E-2</v>
      </c>
      <c r="K18">
        <f t="shared" ref="K18" si="6">SUM(K5:K10)/SUM(K11:K16)-1</f>
        <v>-3.6539669451678414E-2</v>
      </c>
      <c r="L18">
        <f>SUM(L6:L10)/SUM(L12:L16)-1</f>
        <v>-0.22402343247769119</v>
      </c>
    </row>
    <row r="19" spans="10:25" x14ac:dyDescent="0.25">
      <c r="J19" s="4">
        <f>SUM(J11:J16)-SUM(J5:J10)</f>
        <v>731.97549999999683</v>
      </c>
      <c r="K19" s="4">
        <f t="shared" ref="K19:L19" si="7">SUM(K11:K16)-SUM(K5:K10)</f>
        <v>668.44728571428641</v>
      </c>
      <c r="L19" s="4">
        <f>SUM(L12:L16)-SUM(L6:L10)</f>
        <v>4268.9016666666666</v>
      </c>
      <c r="T19" t="s">
        <v>46</v>
      </c>
    </row>
    <row r="20" spans="10:25" x14ac:dyDescent="0.25">
      <c r="T20" s="12">
        <f>T6/T5</f>
        <v>4.8571428571428568</v>
      </c>
    </row>
    <row r="21" spans="10:25" x14ac:dyDescent="0.25">
      <c r="T21" s="12">
        <f>T7/T6</f>
        <v>16.794117647058822</v>
      </c>
      <c r="X21" s="12">
        <f>R5/R11</f>
        <v>5.2500000000000009</v>
      </c>
      <c r="Y21" s="4">
        <f>AVERAGE(X21:X24)</f>
        <v>10.375619283449828</v>
      </c>
    </row>
    <row r="22" spans="10:25" x14ac:dyDescent="0.25">
      <c r="T22" s="12">
        <f>T8/T7</f>
        <v>5.4115586690017512</v>
      </c>
      <c r="X22" s="12">
        <f>R6/R12</f>
        <v>2.2650602409638547</v>
      </c>
      <c r="Y22" s="4"/>
    </row>
    <row r="23" spans="10:25" x14ac:dyDescent="0.25">
      <c r="T23" s="12">
        <f>T9/T8</f>
        <v>107.40631067961166</v>
      </c>
      <c r="X23" s="12">
        <f>R7/R13</f>
        <v>8.7112676056338021</v>
      </c>
      <c r="Y23" s="4"/>
    </row>
    <row r="24" spans="10:25" x14ac:dyDescent="0.25">
      <c r="T24" s="12"/>
      <c r="X24" s="12">
        <f>R8/R14</f>
        <v>25.276149287201655</v>
      </c>
      <c r="Y24" s="4"/>
    </row>
    <row r="25" spans="10:25" x14ac:dyDescent="0.25">
      <c r="T25" s="12">
        <f t="shared" ref="T25:T28" si="8">T12/T11</f>
        <v>15</v>
      </c>
      <c r="X25" s="12">
        <f>R9/R15</f>
        <v>91.541161479163819</v>
      </c>
      <c r="Y25" s="4"/>
    </row>
    <row r="26" spans="10:25" x14ac:dyDescent="0.25">
      <c r="T26" s="12">
        <f t="shared" si="8"/>
        <v>5.3333333333333339</v>
      </c>
    </row>
    <row r="27" spans="10:25" x14ac:dyDescent="0.25">
      <c r="T27" s="12">
        <f t="shared" si="8"/>
        <v>2.9125000000000001</v>
      </c>
    </row>
    <row r="28" spans="10:25" x14ac:dyDescent="0.25">
      <c r="T28" s="12">
        <f t="shared" si="8"/>
        <v>6.1051502145922747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81"/>
  <sheetViews>
    <sheetView workbookViewId="0">
      <pane ySplit="1" topLeftCell="A2" activePane="bottomLeft" state="frozen"/>
      <selection pane="bottomLeft" activeCell="C74" sqref="C74"/>
    </sheetView>
  </sheetViews>
  <sheetFormatPr baseColWidth="10" defaultRowHeight="15" x14ac:dyDescent="0.25"/>
  <cols>
    <col min="1" max="1" width="32.140625" bestFit="1" customWidth="1"/>
    <col min="2" max="2" width="22.85546875" bestFit="1" customWidth="1"/>
    <col min="3" max="3" width="11" bestFit="1" customWidth="1"/>
    <col min="4" max="4" width="10.7109375" bestFit="1" customWidth="1"/>
    <col min="5" max="5" width="6.7109375" bestFit="1" customWidth="1"/>
    <col min="6" max="6" width="10.85546875" bestFit="1" customWidth="1"/>
    <col min="7" max="7" width="11.85546875" bestFit="1" customWidth="1"/>
    <col min="8" max="8" width="13.5703125" bestFit="1" customWidth="1"/>
    <col min="9" max="9" width="8.5703125" bestFit="1" customWidth="1"/>
    <col min="10" max="10" width="11" bestFit="1" customWidth="1"/>
    <col min="11" max="11" width="19" bestFit="1" customWidth="1"/>
    <col min="12" max="12" width="18.42578125" bestFit="1" customWidth="1"/>
    <col min="13" max="13" width="15.5703125" bestFit="1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  <c r="J1" t="s">
        <v>15</v>
      </c>
      <c r="K1" t="s">
        <v>17</v>
      </c>
      <c r="L1" t="s">
        <v>42</v>
      </c>
      <c r="M1" t="s">
        <v>25</v>
      </c>
    </row>
    <row r="2" spans="1:13" hidden="1" x14ac:dyDescent="0.25">
      <c r="A2" t="s">
        <v>118</v>
      </c>
      <c r="B2">
        <v>10</v>
      </c>
      <c r="C2">
        <v>14.77</v>
      </c>
      <c r="D2" t="b">
        <v>1</v>
      </c>
      <c r="E2">
        <v>0</v>
      </c>
      <c r="F2" t="b">
        <v>0</v>
      </c>
      <c r="G2">
        <v>2144.6</v>
      </c>
      <c r="H2" t="b">
        <v>0</v>
      </c>
      <c r="I2" t="b">
        <v>0</v>
      </c>
      <c r="J2" t="b">
        <v>0</v>
      </c>
      <c r="K2" t="s">
        <v>119</v>
      </c>
      <c r="L2" t="b">
        <v>1</v>
      </c>
      <c r="M2" t="b">
        <v>0</v>
      </c>
    </row>
    <row r="3" spans="1:13" hidden="1" x14ac:dyDescent="0.25">
      <c r="A3" t="s">
        <v>118</v>
      </c>
      <c r="B3">
        <v>10</v>
      </c>
      <c r="C3">
        <v>98.2</v>
      </c>
      <c r="D3" t="b">
        <v>1</v>
      </c>
      <c r="E3">
        <v>0</v>
      </c>
      <c r="F3" t="b">
        <v>0</v>
      </c>
      <c r="G3">
        <v>2144.6</v>
      </c>
      <c r="H3" t="b">
        <v>0</v>
      </c>
      <c r="I3" t="b">
        <v>1</v>
      </c>
      <c r="J3" t="b">
        <v>0</v>
      </c>
      <c r="K3" t="s">
        <v>147</v>
      </c>
      <c r="L3" t="b">
        <v>1</v>
      </c>
      <c r="M3" t="b">
        <v>0</v>
      </c>
    </row>
    <row r="4" spans="1:13" hidden="1" x14ac:dyDescent="0.25">
      <c r="A4" t="s">
        <v>120</v>
      </c>
      <c r="B4">
        <v>10</v>
      </c>
      <c r="C4">
        <v>4.07</v>
      </c>
      <c r="D4" t="b">
        <v>1</v>
      </c>
      <c r="E4">
        <v>0</v>
      </c>
      <c r="F4" t="b">
        <v>0</v>
      </c>
      <c r="G4">
        <v>3186.06</v>
      </c>
      <c r="H4" t="b">
        <v>0</v>
      </c>
      <c r="I4" t="b">
        <v>0</v>
      </c>
      <c r="J4" t="b">
        <v>0</v>
      </c>
      <c r="K4" t="s">
        <v>121</v>
      </c>
      <c r="L4" t="b">
        <v>1</v>
      </c>
      <c r="M4" t="b">
        <v>0</v>
      </c>
    </row>
    <row r="5" spans="1:13" hidden="1" x14ac:dyDescent="0.25">
      <c r="A5" t="s">
        <v>120</v>
      </c>
      <c r="B5">
        <v>10</v>
      </c>
      <c r="C5">
        <v>80.91</v>
      </c>
      <c r="D5" t="b">
        <v>1</v>
      </c>
      <c r="E5">
        <v>0</v>
      </c>
      <c r="F5" t="b">
        <v>0</v>
      </c>
      <c r="G5">
        <v>3186.06</v>
      </c>
      <c r="H5" t="b">
        <v>0</v>
      </c>
      <c r="I5" t="b">
        <v>1</v>
      </c>
      <c r="J5" t="b">
        <v>0</v>
      </c>
      <c r="K5" t="s">
        <v>148</v>
      </c>
      <c r="L5" t="b">
        <v>1</v>
      </c>
      <c r="M5" t="b">
        <v>0</v>
      </c>
    </row>
    <row r="6" spans="1:13" hidden="1" x14ac:dyDescent="0.25">
      <c r="A6" t="s">
        <v>122</v>
      </c>
      <c r="B6">
        <v>10</v>
      </c>
      <c r="C6">
        <v>0.93</v>
      </c>
      <c r="D6" t="b">
        <v>1</v>
      </c>
      <c r="E6">
        <v>0</v>
      </c>
      <c r="F6" t="b">
        <v>0</v>
      </c>
      <c r="G6">
        <v>3232.78</v>
      </c>
      <c r="H6" t="b">
        <v>0</v>
      </c>
      <c r="I6" t="b">
        <v>0</v>
      </c>
      <c r="J6" t="b">
        <v>0</v>
      </c>
      <c r="K6" t="s">
        <v>123</v>
      </c>
      <c r="L6" t="b">
        <v>1</v>
      </c>
      <c r="M6" t="b">
        <v>0</v>
      </c>
    </row>
    <row r="7" spans="1:13" hidden="1" x14ac:dyDescent="0.25">
      <c r="A7" t="s">
        <v>122</v>
      </c>
      <c r="B7">
        <v>10</v>
      </c>
      <c r="C7">
        <v>15.88</v>
      </c>
      <c r="D7" t="b">
        <v>1</v>
      </c>
      <c r="E7">
        <v>0</v>
      </c>
      <c r="F7" t="b">
        <v>0</v>
      </c>
      <c r="G7">
        <v>3232.78</v>
      </c>
      <c r="H7" t="b">
        <v>0</v>
      </c>
      <c r="I7" t="b">
        <v>1</v>
      </c>
      <c r="J7" t="b">
        <v>0</v>
      </c>
      <c r="K7" t="s">
        <v>149</v>
      </c>
      <c r="L7" t="b">
        <v>1</v>
      </c>
      <c r="M7" t="b">
        <v>0</v>
      </c>
    </row>
    <row r="8" spans="1:13" hidden="1" x14ac:dyDescent="0.25">
      <c r="A8" t="s">
        <v>124</v>
      </c>
      <c r="B8">
        <v>10</v>
      </c>
      <c r="C8">
        <v>4.82</v>
      </c>
      <c r="D8" t="b">
        <v>1</v>
      </c>
      <c r="E8">
        <v>0</v>
      </c>
      <c r="F8" t="b">
        <v>0</v>
      </c>
      <c r="G8">
        <v>4321.58</v>
      </c>
      <c r="H8" t="b">
        <v>0</v>
      </c>
      <c r="I8" t="b">
        <v>0</v>
      </c>
      <c r="J8" t="b">
        <v>0</v>
      </c>
      <c r="K8" t="s">
        <v>125</v>
      </c>
      <c r="L8" t="b">
        <v>1</v>
      </c>
      <c r="M8" t="b">
        <v>1</v>
      </c>
    </row>
    <row r="9" spans="1:13" hidden="1" x14ac:dyDescent="0.25">
      <c r="A9" t="s">
        <v>124</v>
      </c>
      <c r="B9">
        <v>10</v>
      </c>
      <c r="C9">
        <v>295.58999999999997</v>
      </c>
      <c r="D9" t="b">
        <v>1</v>
      </c>
      <c r="E9">
        <v>0</v>
      </c>
      <c r="F9" t="b">
        <v>1</v>
      </c>
      <c r="G9">
        <v>3294.81</v>
      </c>
      <c r="H9" t="b">
        <v>0</v>
      </c>
      <c r="I9" t="b">
        <v>1</v>
      </c>
      <c r="J9" t="b">
        <v>0</v>
      </c>
      <c r="K9" t="s">
        <v>150</v>
      </c>
      <c r="L9" t="b">
        <v>1</v>
      </c>
      <c r="M9" t="b">
        <v>1</v>
      </c>
    </row>
    <row r="10" spans="1:13" hidden="1" x14ac:dyDescent="0.25">
      <c r="A10" t="s">
        <v>126</v>
      </c>
      <c r="B10">
        <v>10</v>
      </c>
      <c r="C10">
        <v>0.44</v>
      </c>
      <c r="D10" t="b">
        <v>1</v>
      </c>
      <c r="E10">
        <v>0</v>
      </c>
      <c r="F10" t="b">
        <v>0</v>
      </c>
      <c r="G10">
        <v>3209.64</v>
      </c>
      <c r="H10" t="b">
        <v>0</v>
      </c>
      <c r="I10" t="b">
        <v>0</v>
      </c>
      <c r="J10" t="b">
        <v>0</v>
      </c>
      <c r="K10" t="s">
        <v>127</v>
      </c>
      <c r="L10" t="b">
        <v>1</v>
      </c>
      <c r="M10" t="b">
        <v>0</v>
      </c>
    </row>
    <row r="11" spans="1:13" hidden="1" x14ac:dyDescent="0.25">
      <c r="A11" t="s">
        <v>126</v>
      </c>
      <c r="B11">
        <v>10</v>
      </c>
      <c r="C11">
        <v>30.57</v>
      </c>
      <c r="D11" t="b">
        <v>1</v>
      </c>
      <c r="E11">
        <v>0</v>
      </c>
      <c r="F11" t="b">
        <v>0</v>
      </c>
      <c r="G11">
        <v>3209.64</v>
      </c>
      <c r="H11" t="b">
        <v>0</v>
      </c>
      <c r="I11" t="b">
        <v>1</v>
      </c>
      <c r="J11" t="b">
        <v>0</v>
      </c>
      <c r="K11" t="s">
        <v>151</v>
      </c>
      <c r="L11" t="b">
        <v>1</v>
      </c>
      <c r="M11" t="b">
        <v>0</v>
      </c>
    </row>
    <row r="12" spans="1:13" hidden="1" x14ac:dyDescent="0.25">
      <c r="A12" t="s">
        <v>128</v>
      </c>
      <c r="B12">
        <v>10</v>
      </c>
      <c r="C12">
        <v>0.76</v>
      </c>
      <c r="D12" t="b">
        <v>1</v>
      </c>
      <c r="E12">
        <v>0</v>
      </c>
      <c r="F12" t="b">
        <v>0</v>
      </c>
      <c r="G12">
        <v>3211.23</v>
      </c>
      <c r="H12" t="b">
        <v>0</v>
      </c>
      <c r="I12" t="b">
        <v>0</v>
      </c>
      <c r="J12" t="b">
        <v>0</v>
      </c>
      <c r="K12" t="s">
        <v>129</v>
      </c>
      <c r="L12" t="b">
        <v>1</v>
      </c>
      <c r="M12" t="b">
        <v>0</v>
      </c>
    </row>
    <row r="13" spans="1:13" hidden="1" x14ac:dyDescent="0.25">
      <c r="A13" t="s">
        <v>128</v>
      </c>
      <c r="B13">
        <v>10</v>
      </c>
      <c r="C13">
        <v>21.52</v>
      </c>
      <c r="D13" t="b">
        <v>1</v>
      </c>
      <c r="E13">
        <v>0</v>
      </c>
      <c r="F13" t="b">
        <v>0</v>
      </c>
      <c r="G13">
        <v>3211.23</v>
      </c>
      <c r="H13" t="b">
        <v>0</v>
      </c>
      <c r="I13" t="b">
        <v>1</v>
      </c>
      <c r="J13" t="b">
        <v>0</v>
      </c>
      <c r="K13" t="s">
        <v>152</v>
      </c>
      <c r="L13" t="b">
        <v>1</v>
      </c>
      <c r="M13" t="b">
        <v>0</v>
      </c>
    </row>
    <row r="14" spans="1:13" hidden="1" x14ac:dyDescent="0.25">
      <c r="A14" t="s">
        <v>130</v>
      </c>
      <c r="B14">
        <v>10</v>
      </c>
      <c r="C14">
        <v>0.47</v>
      </c>
      <c r="D14" t="b">
        <v>1</v>
      </c>
      <c r="E14">
        <v>0</v>
      </c>
      <c r="F14" t="b">
        <v>0</v>
      </c>
      <c r="G14">
        <v>3251.83</v>
      </c>
      <c r="H14" t="b">
        <v>0</v>
      </c>
      <c r="I14" t="b">
        <v>0</v>
      </c>
      <c r="J14" t="b">
        <v>0</v>
      </c>
      <c r="K14" t="s">
        <v>129</v>
      </c>
      <c r="L14" t="b">
        <v>1</v>
      </c>
      <c r="M14" t="b">
        <v>1</v>
      </c>
    </row>
    <row r="15" spans="1:13" hidden="1" x14ac:dyDescent="0.25">
      <c r="A15" t="s">
        <v>130</v>
      </c>
      <c r="B15">
        <v>10</v>
      </c>
      <c r="C15">
        <v>26.55</v>
      </c>
      <c r="D15" t="b">
        <v>1</v>
      </c>
      <c r="E15">
        <v>0</v>
      </c>
      <c r="F15" t="b">
        <v>1</v>
      </c>
      <c r="G15">
        <v>3239.8</v>
      </c>
      <c r="H15" t="b">
        <v>0</v>
      </c>
      <c r="I15" t="b">
        <v>1</v>
      </c>
      <c r="J15" t="b">
        <v>0</v>
      </c>
      <c r="K15" t="s">
        <v>153</v>
      </c>
      <c r="L15" t="b">
        <v>1</v>
      </c>
      <c r="M15" t="b">
        <v>1</v>
      </c>
    </row>
    <row r="16" spans="1:13" hidden="1" x14ac:dyDescent="0.25">
      <c r="A16" t="s">
        <v>131</v>
      </c>
      <c r="B16">
        <v>10</v>
      </c>
      <c r="C16">
        <v>5.75</v>
      </c>
      <c r="D16" t="b">
        <v>1</v>
      </c>
      <c r="E16">
        <v>0</v>
      </c>
      <c r="F16" t="b">
        <v>0</v>
      </c>
      <c r="G16">
        <v>3202.96</v>
      </c>
      <c r="H16" t="b">
        <v>0</v>
      </c>
      <c r="I16" t="b">
        <v>0</v>
      </c>
      <c r="J16" t="b">
        <v>0</v>
      </c>
      <c r="K16" t="s">
        <v>132</v>
      </c>
      <c r="L16" t="b">
        <v>1</v>
      </c>
      <c r="M16" t="b">
        <v>0</v>
      </c>
    </row>
    <row r="17" spans="1:13" hidden="1" x14ac:dyDescent="0.25">
      <c r="A17" t="s">
        <v>131</v>
      </c>
      <c r="B17">
        <v>10</v>
      </c>
      <c r="C17">
        <v>122.37</v>
      </c>
      <c r="D17" t="b">
        <v>1</v>
      </c>
      <c r="E17">
        <v>0</v>
      </c>
      <c r="F17" t="b">
        <v>0</v>
      </c>
      <c r="G17">
        <v>3202.96</v>
      </c>
      <c r="H17" t="b">
        <v>0</v>
      </c>
      <c r="I17" t="b">
        <v>1</v>
      </c>
      <c r="J17" t="b">
        <v>0</v>
      </c>
      <c r="K17" t="s">
        <v>154</v>
      </c>
      <c r="L17" t="b">
        <v>1</v>
      </c>
      <c r="M17" t="b">
        <v>0</v>
      </c>
    </row>
    <row r="18" spans="1:13" hidden="1" x14ac:dyDescent="0.25">
      <c r="A18" t="s">
        <v>133</v>
      </c>
      <c r="B18">
        <v>10</v>
      </c>
      <c r="C18">
        <v>2.33</v>
      </c>
      <c r="D18" t="b">
        <v>1</v>
      </c>
      <c r="E18">
        <v>0</v>
      </c>
      <c r="F18" t="b">
        <v>0</v>
      </c>
      <c r="G18">
        <v>3178.3</v>
      </c>
      <c r="H18" t="b">
        <v>0</v>
      </c>
      <c r="I18" t="b">
        <v>0</v>
      </c>
      <c r="J18" t="b">
        <v>0</v>
      </c>
      <c r="K18" t="s">
        <v>134</v>
      </c>
      <c r="L18" t="b">
        <v>1</v>
      </c>
      <c r="M18" t="b">
        <v>0</v>
      </c>
    </row>
    <row r="19" spans="1:13" hidden="1" x14ac:dyDescent="0.25">
      <c r="A19" t="s">
        <v>133</v>
      </c>
      <c r="B19">
        <v>10</v>
      </c>
      <c r="C19">
        <v>513.65</v>
      </c>
      <c r="D19" t="b">
        <v>1</v>
      </c>
      <c r="E19">
        <v>0</v>
      </c>
      <c r="F19" t="b">
        <v>0</v>
      </c>
      <c r="G19">
        <v>3178.3</v>
      </c>
      <c r="H19" t="b">
        <v>0</v>
      </c>
      <c r="I19" t="b">
        <v>1</v>
      </c>
      <c r="J19" t="b">
        <v>0</v>
      </c>
      <c r="K19" t="s">
        <v>155</v>
      </c>
      <c r="L19" t="b">
        <v>1</v>
      </c>
      <c r="M19" t="b">
        <v>0</v>
      </c>
    </row>
    <row r="20" spans="1:13" hidden="1" x14ac:dyDescent="0.25">
      <c r="A20" t="s">
        <v>135</v>
      </c>
      <c r="B20">
        <v>10</v>
      </c>
      <c r="C20">
        <v>0.93</v>
      </c>
      <c r="D20" t="b">
        <v>1</v>
      </c>
      <c r="E20">
        <v>0</v>
      </c>
      <c r="F20" t="b">
        <v>0</v>
      </c>
      <c r="G20">
        <v>3234.53</v>
      </c>
      <c r="H20" t="b">
        <v>0</v>
      </c>
      <c r="I20" t="b">
        <v>0</v>
      </c>
      <c r="J20" t="b">
        <v>0</v>
      </c>
      <c r="K20" t="s">
        <v>136</v>
      </c>
      <c r="L20" t="b">
        <v>1</v>
      </c>
      <c r="M20" t="b">
        <v>0</v>
      </c>
    </row>
    <row r="21" spans="1:13" hidden="1" x14ac:dyDescent="0.25">
      <c r="A21" t="s">
        <v>135</v>
      </c>
      <c r="B21">
        <v>10</v>
      </c>
      <c r="C21">
        <v>5.47</v>
      </c>
      <c r="D21" t="b">
        <v>1</v>
      </c>
      <c r="E21">
        <v>0</v>
      </c>
      <c r="F21" t="b">
        <v>0</v>
      </c>
      <c r="G21">
        <v>3234.53</v>
      </c>
      <c r="H21" t="b">
        <v>0</v>
      </c>
      <c r="I21" t="b">
        <v>1</v>
      </c>
      <c r="J21" t="b">
        <v>0</v>
      </c>
      <c r="K21" t="s">
        <v>156</v>
      </c>
      <c r="L21" t="b">
        <v>1</v>
      </c>
      <c r="M21" t="b">
        <v>0</v>
      </c>
    </row>
    <row r="22" spans="1:13" hidden="1" x14ac:dyDescent="0.25">
      <c r="A22" t="s">
        <v>137</v>
      </c>
      <c r="B22">
        <v>10</v>
      </c>
      <c r="C22">
        <v>4.7</v>
      </c>
      <c r="D22" t="b">
        <v>1</v>
      </c>
      <c r="E22">
        <v>0</v>
      </c>
      <c r="F22" t="b">
        <v>0</v>
      </c>
      <c r="G22">
        <v>3195.41</v>
      </c>
      <c r="H22" t="b">
        <v>0</v>
      </c>
      <c r="I22" t="b">
        <v>0</v>
      </c>
      <c r="J22" t="b">
        <v>0</v>
      </c>
      <c r="K22" t="s">
        <v>138</v>
      </c>
      <c r="L22" t="b">
        <v>1</v>
      </c>
      <c r="M22" t="b">
        <v>0</v>
      </c>
    </row>
    <row r="23" spans="1:13" hidden="1" x14ac:dyDescent="0.25">
      <c r="A23" t="s">
        <v>137</v>
      </c>
      <c r="B23">
        <v>10</v>
      </c>
      <c r="C23">
        <v>187.85</v>
      </c>
      <c r="D23" t="b">
        <v>1</v>
      </c>
      <c r="E23">
        <v>0</v>
      </c>
      <c r="F23" t="b">
        <v>0</v>
      </c>
      <c r="G23">
        <v>3195.41</v>
      </c>
      <c r="H23" t="b">
        <v>0</v>
      </c>
      <c r="I23" t="b">
        <v>1</v>
      </c>
      <c r="J23" t="b">
        <v>0</v>
      </c>
      <c r="K23" t="s">
        <v>157</v>
      </c>
      <c r="L23" t="b">
        <v>1</v>
      </c>
      <c r="M23" t="b">
        <v>0</v>
      </c>
    </row>
    <row r="24" spans="1:13" hidden="1" x14ac:dyDescent="0.25">
      <c r="A24" t="s">
        <v>139</v>
      </c>
      <c r="B24">
        <v>10</v>
      </c>
      <c r="C24">
        <v>16.87</v>
      </c>
      <c r="D24" t="b">
        <v>1</v>
      </c>
      <c r="E24">
        <v>0</v>
      </c>
      <c r="F24" t="b">
        <v>0</v>
      </c>
      <c r="G24">
        <v>3172.84</v>
      </c>
      <c r="H24" t="b">
        <v>0</v>
      </c>
      <c r="I24" t="b">
        <v>0</v>
      </c>
      <c r="J24" t="b">
        <v>0</v>
      </c>
      <c r="K24" t="s">
        <v>140</v>
      </c>
      <c r="L24" t="b">
        <v>1</v>
      </c>
      <c r="M24" t="b">
        <v>0</v>
      </c>
    </row>
    <row r="25" spans="1:13" hidden="1" x14ac:dyDescent="0.25">
      <c r="A25" t="s">
        <v>139</v>
      </c>
      <c r="B25">
        <v>10</v>
      </c>
      <c r="C25">
        <v>127.48</v>
      </c>
      <c r="D25" t="b">
        <v>1</v>
      </c>
      <c r="E25">
        <v>0</v>
      </c>
      <c r="F25" t="b">
        <v>0</v>
      </c>
      <c r="G25">
        <v>3172.84</v>
      </c>
      <c r="H25" t="b">
        <v>0</v>
      </c>
      <c r="I25" t="b">
        <v>1</v>
      </c>
      <c r="J25" t="b">
        <v>0</v>
      </c>
      <c r="K25" t="s">
        <v>158</v>
      </c>
      <c r="L25" t="b">
        <v>1</v>
      </c>
      <c r="M25" t="b">
        <v>0</v>
      </c>
    </row>
    <row r="26" spans="1:13" hidden="1" x14ac:dyDescent="0.25">
      <c r="A26" t="s">
        <v>141</v>
      </c>
      <c r="B26">
        <v>10</v>
      </c>
      <c r="C26">
        <v>1.03</v>
      </c>
      <c r="D26" t="b">
        <v>1</v>
      </c>
      <c r="E26">
        <v>0</v>
      </c>
      <c r="F26" t="b">
        <v>0</v>
      </c>
      <c r="G26">
        <v>3245.22</v>
      </c>
      <c r="H26" t="b">
        <v>0</v>
      </c>
      <c r="I26" t="b">
        <v>0</v>
      </c>
      <c r="J26" t="b">
        <v>0</v>
      </c>
      <c r="K26" t="s">
        <v>142</v>
      </c>
      <c r="L26" t="b">
        <v>1</v>
      </c>
      <c r="M26" t="b">
        <v>0</v>
      </c>
    </row>
    <row r="27" spans="1:13" hidden="1" x14ac:dyDescent="0.25">
      <c r="A27" t="s">
        <v>141</v>
      </c>
      <c r="B27">
        <v>10</v>
      </c>
      <c r="C27">
        <v>16.27</v>
      </c>
      <c r="D27" t="b">
        <v>1</v>
      </c>
      <c r="E27">
        <v>0</v>
      </c>
      <c r="F27" t="b">
        <v>0</v>
      </c>
      <c r="G27">
        <v>3245.22</v>
      </c>
      <c r="H27" t="b">
        <v>0</v>
      </c>
      <c r="I27" t="b">
        <v>1</v>
      </c>
      <c r="J27" t="b">
        <v>0</v>
      </c>
      <c r="K27" t="s">
        <v>159</v>
      </c>
      <c r="L27" t="b">
        <v>1</v>
      </c>
      <c r="M27" t="b">
        <v>0</v>
      </c>
    </row>
    <row r="28" spans="1:13" hidden="1" x14ac:dyDescent="0.25">
      <c r="A28" t="s">
        <v>143</v>
      </c>
      <c r="B28">
        <v>10</v>
      </c>
      <c r="C28">
        <v>0.42</v>
      </c>
      <c r="D28" t="b">
        <v>1</v>
      </c>
      <c r="E28">
        <v>0</v>
      </c>
      <c r="F28" t="b">
        <v>0</v>
      </c>
      <c r="G28">
        <v>3227.46</v>
      </c>
      <c r="H28" t="b">
        <v>0</v>
      </c>
      <c r="I28" t="b">
        <v>0</v>
      </c>
      <c r="J28" t="b">
        <v>0</v>
      </c>
      <c r="K28" t="s">
        <v>144</v>
      </c>
      <c r="L28" t="b">
        <v>1</v>
      </c>
      <c r="M28" t="b">
        <v>0</v>
      </c>
    </row>
    <row r="29" spans="1:13" hidden="1" x14ac:dyDescent="0.25">
      <c r="A29" t="s">
        <v>143</v>
      </c>
      <c r="B29">
        <v>10</v>
      </c>
      <c r="C29">
        <v>30.9</v>
      </c>
      <c r="D29" t="b">
        <v>1</v>
      </c>
      <c r="E29">
        <v>0</v>
      </c>
      <c r="F29" t="b">
        <v>0</v>
      </c>
      <c r="G29">
        <v>3227.46</v>
      </c>
      <c r="H29" t="b">
        <v>0</v>
      </c>
      <c r="I29" t="b">
        <v>1</v>
      </c>
      <c r="J29" t="b">
        <v>0</v>
      </c>
      <c r="K29" t="s">
        <v>160</v>
      </c>
      <c r="L29" t="b">
        <v>1</v>
      </c>
      <c r="M29" t="b">
        <v>0</v>
      </c>
    </row>
    <row r="30" spans="1:13" hidden="1" x14ac:dyDescent="0.25">
      <c r="A30" t="s">
        <v>145</v>
      </c>
      <c r="B30">
        <v>10</v>
      </c>
      <c r="C30">
        <v>4.1399999999999997</v>
      </c>
      <c r="D30" t="b">
        <v>1</v>
      </c>
      <c r="E30">
        <v>0</v>
      </c>
      <c r="F30" t="b">
        <v>0</v>
      </c>
      <c r="G30">
        <v>3185.36</v>
      </c>
      <c r="H30" t="b">
        <v>0</v>
      </c>
      <c r="I30" t="b">
        <v>0</v>
      </c>
      <c r="J30" t="b">
        <v>0</v>
      </c>
      <c r="K30" t="s">
        <v>146</v>
      </c>
      <c r="L30" t="b">
        <v>1</v>
      </c>
      <c r="M30" t="b">
        <v>0</v>
      </c>
    </row>
    <row r="31" spans="1:13" hidden="1" x14ac:dyDescent="0.25">
      <c r="A31" t="s">
        <v>145</v>
      </c>
      <c r="B31">
        <v>10</v>
      </c>
      <c r="C31">
        <v>4.78</v>
      </c>
      <c r="D31" t="b">
        <v>1</v>
      </c>
      <c r="E31">
        <v>0</v>
      </c>
      <c r="F31" t="b">
        <v>0</v>
      </c>
      <c r="G31">
        <v>3185.36</v>
      </c>
      <c r="H31" t="b">
        <v>0</v>
      </c>
      <c r="I31" t="b">
        <v>1</v>
      </c>
      <c r="J31" t="b">
        <v>0</v>
      </c>
      <c r="K31" t="s">
        <v>161</v>
      </c>
      <c r="L31" t="b">
        <v>1</v>
      </c>
      <c r="M31" t="b">
        <v>0</v>
      </c>
    </row>
    <row r="32" spans="1:13" hidden="1" x14ac:dyDescent="0.25">
      <c r="A32" t="s">
        <v>162</v>
      </c>
      <c r="B32">
        <v>12</v>
      </c>
      <c r="C32">
        <v>2.79</v>
      </c>
      <c r="D32" t="b">
        <v>1</v>
      </c>
      <c r="E32">
        <v>0</v>
      </c>
      <c r="F32" t="b">
        <v>0</v>
      </c>
      <c r="G32">
        <v>4280.43</v>
      </c>
      <c r="H32" t="b">
        <v>0</v>
      </c>
      <c r="I32" t="b">
        <v>0</v>
      </c>
      <c r="J32" t="b">
        <v>0</v>
      </c>
      <c r="K32" t="s">
        <v>163</v>
      </c>
      <c r="L32" t="b">
        <v>1</v>
      </c>
      <c r="M32" t="b">
        <v>0</v>
      </c>
    </row>
    <row r="33" spans="1:13" hidden="1" x14ac:dyDescent="0.25">
      <c r="A33" t="s">
        <v>162</v>
      </c>
      <c r="B33">
        <v>12</v>
      </c>
      <c r="C33">
        <v>4111.1000000000004</v>
      </c>
      <c r="D33" t="b">
        <v>1</v>
      </c>
      <c r="E33">
        <v>0</v>
      </c>
      <c r="F33" t="b">
        <v>0</v>
      </c>
      <c r="G33">
        <v>4280.43</v>
      </c>
      <c r="H33" t="b">
        <v>0</v>
      </c>
      <c r="I33" t="b">
        <v>1</v>
      </c>
      <c r="J33" t="b">
        <v>0</v>
      </c>
      <c r="K33" t="s">
        <v>182</v>
      </c>
      <c r="L33" t="b">
        <v>1</v>
      </c>
      <c r="M33" t="b">
        <v>0</v>
      </c>
    </row>
    <row r="34" spans="1:13" hidden="1" x14ac:dyDescent="0.25">
      <c r="A34" t="s">
        <v>164</v>
      </c>
      <c r="B34">
        <v>12</v>
      </c>
      <c r="C34">
        <v>60.35</v>
      </c>
      <c r="D34" t="b">
        <v>1</v>
      </c>
      <c r="E34">
        <v>0</v>
      </c>
      <c r="F34" t="b">
        <v>0</v>
      </c>
      <c r="G34">
        <v>3214.49</v>
      </c>
      <c r="H34" t="b">
        <v>0</v>
      </c>
      <c r="I34" t="b">
        <v>0</v>
      </c>
      <c r="J34" t="b">
        <v>0</v>
      </c>
      <c r="K34" t="s">
        <v>165</v>
      </c>
      <c r="L34" t="b">
        <v>1</v>
      </c>
      <c r="M34" t="b">
        <v>0</v>
      </c>
    </row>
    <row r="35" spans="1:13" hidden="1" x14ac:dyDescent="0.25">
      <c r="A35" t="s">
        <v>164</v>
      </c>
      <c r="B35">
        <v>12</v>
      </c>
      <c r="C35">
        <v>7230.41</v>
      </c>
      <c r="D35" t="b">
        <v>1</v>
      </c>
      <c r="E35">
        <v>0</v>
      </c>
      <c r="F35" t="b">
        <v>0</v>
      </c>
      <c r="G35">
        <v>3214.49</v>
      </c>
      <c r="H35" t="b">
        <v>0</v>
      </c>
      <c r="I35" t="b">
        <v>1</v>
      </c>
      <c r="J35" t="b">
        <v>0</v>
      </c>
      <c r="K35" t="s">
        <v>183</v>
      </c>
      <c r="L35" t="b">
        <v>1</v>
      </c>
      <c r="M35" t="b">
        <v>0</v>
      </c>
    </row>
    <row r="36" spans="1:13" hidden="1" x14ac:dyDescent="0.25">
      <c r="A36" t="s">
        <v>190</v>
      </c>
      <c r="B36">
        <v>12</v>
      </c>
      <c r="C36">
        <v>4.8499999999999996</v>
      </c>
      <c r="D36" t="b">
        <v>1</v>
      </c>
      <c r="E36">
        <v>0</v>
      </c>
      <c r="F36" t="b">
        <v>0</v>
      </c>
      <c r="G36">
        <v>3165.49</v>
      </c>
      <c r="H36" t="b">
        <v>0</v>
      </c>
      <c r="I36" t="b">
        <v>0</v>
      </c>
      <c r="J36" t="b">
        <v>0</v>
      </c>
      <c r="K36" t="s">
        <v>204</v>
      </c>
      <c r="L36" t="b">
        <v>1</v>
      </c>
      <c r="M36" t="b">
        <v>0</v>
      </c>
    </row>
    <row r="37" spans="1:13" hidden="1" x14ac:dyDescent="0.25">
      <c r="A37" t="s">
        <v>190</v>
      </c>
      <c r="B37">
        <v>12</v>
      </c>
      <c r="C37">
        <v>6.01</v>
      </c>
      <c r="D37" t="b">
        <v>1</v>
      </c>
      <c r="E37">
        <v>0</v>
      </c>
      <c r="F37" t="b">
        <v>0</v>
      </c>
      <c r="G37">
        <v>3165.49</v>
      </c>
      <c r="H37" t="b">
        <v>0</v>
      </c>
      <c r="I37" t="b">
        <v>1</v>
      </c>
      <c r="J37" t="b">
        <v>0</v>
      </c>
      <c r="K37" t="s">
        <v>191</v>
      </c>
      <c r="L37" t="b">
        <v>1</v>
      </c>
      <c r="M37" t="b">
        <v>0</v>
      </c>
    </row>
    <row r="38" spans="1:13" hidden="1" x14ac:dyDescent="0.25">
      <c r="A38" t="s">
        <v>192</v>
      </c>
      <c r="B38">
        <v>12</v>
      </c>
      <c r="C38">
        <v>5.67</v>
      </c>
      <c r="D38" t="b">
        <v>1</v>
      </c>
      <c r="E38">
        <v>0</v>
      </c>
      <c r="F38" t="b">
        <v>0</v>
      </c>
      <c r="G38">
        <v>4246.6400000000003</v>
      </c>
      <c r="H38" t="b">
        <v>0</v>
      </c>
      <c r="I38" t="b">
        <v>0</v>
      </c>
      <c r="J38" t="b">
        <v>0</v>
      </c>
      <c r="K38" t="s">
        <v>205</v>
      </c>
      <c r="L38" t="b">
        <v>0</v>
      </c>
      <c r="M38" t="b">
        <v>0</v>
      </c>
    </row>
    <row r="39" spans="1:13" hidden="1" x14ac:dyDescent="0.25">
      <c r="A39" t="s">
        <v>192</v>
      </c>
      <c r="B39">
        <v>12</v>
      </c>
      <c r="C39">
        <v>10800</v>
      </c>
      <c r="D39" t="b">
        <v>0</v>
      </c>
      <c r="E39">
        <v>0.2</v>
      </c>
      <c r="F39" t="b">
        <v>0</v>
      </c>
      <c r="G39">
        <v>4246.6400000000003</v>
      </c>
      <c r="H39" t="b">
        <v>0</v>
      </c>
      <c r="I39" t="b">
        <v>1</v>
      </c>
      <c r="J39" t="b">
        <v>0</v>
      </c>
      <c r="K39" t="s">
        <v>193</v>
      </c>
      <c r="L39" t="b">
        <v>0</v>
      </c>
      <c r="M39" t="b">
        <v>0</v>
      </c>
    </row>
    <row r="40" spans="1:13" hidden="1" x14ac:dyDescent="0.25">
      <c r="A40" t="s">
        <v>194</v>
      </c>
      <c r="B40">
        <v>12</v>
      </c>
      <c r="C40">
        <v>20.94</v>
      </c>
      <c r="D40" t="b">
        <v>1</v>
      </c>
      <c r="E40">
        <v>0</v>
      </c>
      <c r="F40" t="b">
        <v>0</v>
      </c>
      <c r="G40">
        <v>4276.45</v>
      </c>
      <c r="H40" t="b">
        <v>0</v>
      </c>
      <c r="I40" t="b">
        <v>0</v>
      </c>
      <c r="J40" t="b">
        <v>0</v>
      </c>
      <c r="K40" t="s">
        <v>206</v>
      </c>
      <c r="L40" t="b">
        <v>1</v>
      </c>
      <c r="M40" t="b">
        <v>1</v>
      </c>
    </row>
    <row r="41" spans="1:13" hidden="1" x14ac:dyDescent="0.25">
      <c r="A41" t="s">
        <v>194</v>
      </c>
      <c r="B41">
        <v>12</v>
      </c>
      <c r="C41">
        <v>9065.67</v>
      </c>
      <c r="D41" t="b">
        <v>1</v>
      </c>
      <c r="E41">
        <v>0</v>
      </c>
      <c r="F41" t="b">
        <v>1</v>
      </c>
      <c r="G41">
        <v>3332.13</v>
      </c>
      <c r="H41" t="b">
        <v>0</v>
      </c>
      <c r="I41" t="b">
        <v>1</v>
      </c>
      <c r="J41" t="b">
        <v>0</v>
      </c>
      <c r="K41" t="s">
        <v>195</v>
      </c>
      <c r="L41" t="b">
        <v>1</v>
      </c>
      <c r="M41" t="b">
        <v>1</v>
      </c>
    </row>
    <row r="42" spans="1:13" hidden="1" x14ac:dyDescent="0.25">
      <c r="A42" t="s">
        <v>196</v>
      </c>
      <c r="B42">
        <v>12</v>
      </c>
      <c r="C42">
        <v>13.69</v>
      </c>
      <c r="D42" t="b">
        <v>1</v>
      </c>
      <c r="E42">
        <v>0</v>
      </c>
      <c r="F42" t="b">
        <v>0</v>
      </c>
      <c r="G42">
        <v>4248.7700000000004</v>
      </c>
      <c r="H42" t="b">
        <v>0</v>
      </c>
      <c r="I42" t="b">
        <v>0</v>
      </c>
      <c r="J42" t="b">
        <v>0</v>
      </c>
      <c r="K42" t="s">
        <v>207</v>
      </c>
      <c r="L42" t="b">
        <v>1</v>
      </c>
      <c r="M42" t="b">
        <v>1</v>
      </c>
    </row>
    <row r="43" spans="1:13" hidden="1" x14ac:dyDescent="0.25">
      <c r="A43" t="s">
        <v>196</v>
      </c>
      <c r="B43">
        <v>12</v>
      </c>
      <c r="C43">
        <v>1168.5999999999999</v>
      </c>
      <c r="D43" t="b">
        <v>1</v>
      </c>
      <c r="E43">
        <v>0</v>
      </c>
      <c r="F43" t="b">
        <v>1</v>
      </c>
      <c r="G43">
        <v>3329.95</v>
      </c>
      <c r="H43" t="b">
        <v>0</v>
      </c>
      <c r="I43" t="b">
        <v>1</v>
      </c>
      <c r="J43" t="b">
        <v>0</v>
      </c>
      <c r="K43" t="s">
        <v>197</v>
      </c>
      <c r="L43" t="b">
        <v>1</v>
      </c>
      <c r="M43" t="b">
        <v>1</v>
      </c>
    </row>
    <row r="44" spans="1:13" hidden="1" x14ac:dyDescent="0.25">
      <c r="A44" t="s">
        <v>198</v>
      </c>
      <c r="B44">
        <v>12</v>
      </c>
      <c r="C44">
        <v>4.49</v>
      </c>
      <c r="D44" t="b">
        <v>1</v>
      </c>
      <c r="E44">
        <v>0</v>
      </c>
      <c r="F44" t="b">
        <v>0</v>
      </c>
      <c r="G44">
        <v>4305.7</v>
      </c>
      <c r="H44" t="b">
        <v>0</v>
      </c>
      <c r="I44" t="b">
        <v>0</v>
      </c>
      <c r="J44" t="b">
        <v>0</v>
      </c>
      <c r="K44" t="s">
        <v>208</v>
      </c>
      <c r="L44" t="b">
        <v>1</v>
      </c>
      <c r="M44" t="b">
        <v>1</v>
      </c>
    </row>
    <row r="45" spans="1:13" hidden="1" x14ac:dyDescent="0.25">
      <c r="A45" t="s">
        <v>198</v>
      </c>
      <c r="B45">
        <v>12</v>
      </c>
      <c r="C45">
        <v>442.81</v>
      </c>
      <c r="D45" t="b">
        <v>1</v>
      </c>
      <c r="E45">
        <v>0</v>
      </c>
      <c r="F45" t="b">
        <v>1</v>
      </c>
      <c r="G45">
        <v>4302.57</v>
      </c>
      <c r="H45" t="b">
        <v>0</v>
      </c>
      <c r="I45" t="b">
        <v>1</v>
      </c>
      <c r="J45" t="b">
        <v>0</v>
      </c>
      <c r="K45" t="s">
        <v>199</v>
      </c>
      <c r="L45" t="b">
        <v>1</v>
      </c>
      <c r="M45" t="b">
        <v>1</v>
      </c>
    </row>
    <row r="46" spans="1:13" hidden="1" x14ac:dyDescent="0.25">
      <c r="A46" t="s">
        <v>200</v>
      </c>
      <c r="B46">
        <v>12</v>
      </c>
      <c r="C46">
        <v>1.01</v>
      </c>
      <c r="D46" t="b">
        <v>1</v>
      </c>
      <c r="E46">
        <v>0</v>
      </c>
      <c r="F46" t="b">
        <v>0</v>
      </c>
      <c r="G46">
        <v>3220.49</v>
      </c>
      <c r="H46" t="b">
        <v>0</v>
      </c>
      <c r="I46" t="b">
        <v>0</v>
      </c>
      <c r="J46" t="b">
        <v>0</v>
      </c>
      <c r="K46" t="s">
        <v>209</v>
      </c>
      <c r="L46" t="b">
        <v>1</v>
      </c>
      <c r="M46" t="b">
        <v>0</v>
      </c>
    </row>
    <row r="47" spans="1:13" hidden="1" x14ac:dyDescent="0.25">
      <c r="A47" t="s">
        <v>200</v>
      </c>
      <c r="B47">
        <v>12</v>
      </c>
      <c r="C47">
        <v>238.6</v>
      </c>
      <c r="D47" t="b">
        <v>1</v>
      </c>
      <c r="E47">
        <v>0</v>
      </c>
      <c r="F47" t="b">
        <v>0</v>
      </c>
      <c r="G47">
        <v>3220.49</v>
      </c>
      <c r="H47" t="b">
        <v>0</v>
      </c>
      <c r="I47" t="b">
        <v>1</v>
      </c>
      <c r="J47" t="b">
        <v>0</v>
      </c>
      <c r="K47" t="s">
        <v>201</v>
      </c>
      <c r="L47" t="b">
        <v>1</v>
      </c>
      <c r="M47" t="b">
        <v>0</v>
      </c>
    </row>
    <row r="48" spans="1:13" hidden="1" x14ac:dyDescent="0.25">
      <c r="A48" t="s">
        <v>202</v>
      </c>
      <c r="B48">
        <v>12</v>
      </c>
      <c r="C48">
        <v>24.2</v>
      </c>
      <c r="D48" t="b">
        <v>1</v>
      </c>
      <c r="E48">
        <v>0</v>
      </c>
      <c r="F48" t="b">
        <v>0</v>
      </c>
      <c r="G48">
        <v>3223.62</v>
      </c>
      <c r="H48" t="b">
        <v>0</v>
      </c>
      <c r="I48" t="b">
        <v>0</v>
      </c>
      <c r="J48" t="b">
        <v>0</v>
      </c>
      <c r="K48" t="s">
        <v>210</v>
      </c>
      <c r="L48" t="b">
        <v>0</v>
      </c>
      <c r="M48" t="b">
        <v>0</v>
      </c>
    </row>
    <row r="49" spans="1:13" hidden="1" x14ac:dyDescent="0.25">
      <c r="A49" t="s">
        <v>202</v>
      </c>
      <c r="B49">
        <v>12</v>
      </c>
      <c r="C49">
        <v>10800</v>
      </c>
      <c r="D49" t="b">
        <v>0</v>
      </c>
      <c r="E49">
        <v>0.21</v>
      </c>
      <c r="F49" t="b">
        <v>0</v>
      </c>
      <c r="G49">
        <v>3223.62</v>
      </c>
      <c r="H49" t="b">
        <v>0</v>
      </c>
      <c r="I49" t="b">
        <v>1</v>
      </c>
      <c r="J49" t="b">
        <v>0</v>
      </c>
      <c r="K49" t="s">
        <v>203</v>
      </c>
      <c r="L49" t="b">
        <v>0</v>
      </c>
      <c r="M49" t="b">
        <v>0</v>
      </c>
    </row>
    <row r="50" spans="1:13" hidden="1" x14ac:dyDescent="0.25">
      <c r="A50" t="s">
        <v>211</v>
      </c>
      <c r="B50">
        <v>12</v>
      </c>
      <c r="C50">
        <v>36.58</v>
      </c>
      <c r="D50" t="b">
        <v>1</v>
      </c>
      <c r="E50">
        <v>0</v>
      </c>
      <c r="F50" t="b">
        <v>0</v>
      </c>
      <c r="G50">
        <v>3192.48</v>
      </c>
      <c r="H50" t="b">
        <v>0</v>
      </c>
      <c r="I50" t="b">
        <v>0</v>
      </c>
      <c r="J50" t="b">
        <v>0</v>
      </c>
      <c r="K50" t="s">
        <v>212</v>
      </c>
      <c r="L50" t="b">
        <v>0</v>
      </c>
      <c r="M50" t="b">
        <v>0</v>
      </c>
    </row>
    <row r="51" spans="1:13" hidden="1" x14ac:dyDescent="0.25">
      <c r="A51" t="s">
        <v>211</v>
      </c>
      <c r="B51">
        <v>12</v>
      </c>
      <c r="C51">
        <v>10800.01</v>
      </c>
      <c r="D51" t="b">
        <v>0</v>
      </c>
      <c r="E51">
        <v>0.26</v>
      </c>
      <c r="F51" t="b">
        <v>0</v>
      </c>
      <c r="G51">
        <v>3192.48</v>
      </c>
      <c r="H51" t="b">
        <v>0</v>
      </c>
      <c r="I51" t="b">
        <v>1</v>
      </c>
      <c r="J51" t="b">
        <v>0</v>
      </c>
      <c r="K51" t="s">
        <v>219</v>
      </c>
      <c r="L51" t="b">
        <v>0</v>
      </c>
      <c r="M51" t="b">
        <v>0</v>
      </c>
    </row>
    <row r="52" spans="1:13" hidden="1" x14ac:dyDescent="0.25">
      <c r="A52" t="s">
        <v>213</v>
      </c>
      <c r="B52">
        <v>12</v>
      </c>
      <c r="C52">
        <v>249.06</v>
      </c>
      <c r="D52" t="b">
        <v>1</v>
      </c>
      <c r="E52">
        <v>0</v>
      </c>
      <c r="F52" t="b">
        <v>0</v>
      </c>
      <c r="G52">
        <v>4268.38</v>
      </c>
      <c r="H52" t="b">
        <v>0</v>
      </c>
      <c r="I52" t="b">
        <v>0</v>
      </c>
      <c r="J52" t="b">
        <v>0</v>
      </c>
      <c r="K52" t="s">
        <v>214</v>
      </c>
      <c r="L52" t="b">
        <v>0</v>
      </c>
      <c r="M52" t="b">
        <v>1</v>
      </c>
    </row>
    <row r="53" spans="1:13" hidden="1" x14ac:dyDescent="0.25">
      <c r="A53" t="s">
        <v>213</v>
      </c>
      <c r="B53">
        <v>12</v>
      </c>
      <c r="C53">
        <v>10800.01</v>
      </c>
      <c r="D53" t="b">
        <v>0</v>
      </c>
      <c r="E53">
        <v>0.31</v>
      </c>
      <c r="F53" t="b">
        <v>1</v>
      </c>
      <c r="G53">
        <v>3298.86</v>
      </c>
      <c r="H53" t="b">
        <v>0</v>
      </c>
      <c r="I53" t="b">
        <v>1</v>
      </c>
      <c r="J53" t="b">
        <v>0</v>
      </c>
      <c r="K53" t="s">
        <v>220</v>
      </c>
      <c r="L53" t="b">
        <v>0</v>
      </c>
      <c r="M53" t="b">
        <v>1</v>
      </c>
    </row>
    <row r="54" spans="1:13" hidden="1" x14ac:dyDescent="0.25">
      <c r="A54" t="s">
        <v>215</v>
      </c>
      <c r="B54">
        <v>12</v>
      </c>
      <c r="C54">
        <v>0.91</v>
      </c>
      <c r="D54" t="b">
        <v>1</v>
      </c>
      <c r="E54">
        <v>0</v>
      </c>
      <c r="F54" t="b">
        <v>0</v>
      </c>
      <c r="G54">
        <v>4318.04</v>
      </c>
      <c r="H54" t="b">
        <v>0</v>
      </c>
      <c r="I54" t="b">
        <v>0</v>
      </c>
      <c r="J54" t="b">
        <v>0</v>
      </c>
      <c r="K54" t="s">
        <v>216</v>
      </c>
      <c r="L54" t="b">
        <v>1</v>
      </c>
      <c r="M54" t="b">
        <v>0</v>
      </c>
    </row>
    <row r="55" spans="1:13" hidden="1" x14ac:dyDescent="0.25">
      <c r="A55" t="s">
        <v>215</v>
      </c>
      <c r="B55">
        <v>12</v>
      </c>
      <c r="C55">
        <v>518.13</v>
      </c>
      <c r="D55" t="b">
        <v>1</v>
      </c>
      <c r="E55">
        <v>0</v>
      </c>
      <c r="F55" t="b">
        <v>0</v>
      </c>
      <c r="G55">
        <v>4318.04</v>
      </c>
      <c r="H55" t="b">
        <v>0</v>
      </c>
      <c r="I55" t="b">
        <v>1</v>
      </c>
      <c r="J55" t="b">
        <v>0</v>
      </c>
      <c r="K55" t="s">
        <v>221</v>
      </c>
      <c r="L55" t="b">
        <v>1</v>
      </c>
      <c r="M55" t="b">
        <v>0</v>
      </c>
    </row>
    <row r="56" spans="1:13" hidden="1" x14ac:dyDescent="0.25">
      <c r="A56" t="s">
        <v>166</v>
      </c>
      <c r="B56">
        <v>12</v>
      </c>
      <c r="C56">
        <v>9.6199999999999992</v>
      </c>
      <c r="D56" t="b">
        <v>1</v>
      </c>
      <c r="E56">
        <v>0</v>
      </c>
      <c r="F56" t="b">
        <v>0</v>
      </c>
      <c r="G56">
        <v>3206.99</v>
      </c>
      <c r="H56" t="b">
        <v>0</v>
      </c>
      <c r="I56" t="b">
        <v>0</v>
      </c>
      <c r="J56" t="b">
        <v>0</v>
      </c>
      <c r="K56" t="s">
        <v>167</v>
      </c>
      <c r="L56" t="b">
        <v>1</v>
      </c>
      <c r="M56" t="b">
        <v>0</v>
      </c>
    </row>
    <row r="57" spans="1:13" hidden="1" x14ac:dyDescent="0.25">
      <c r="A57" t="s">
        <v>166</v>
      </c>
      <c r="B57">
        <v>12</v>
      </c>
      <c r="C57">
        <v>6081.43</v>
      </c>
      <c r="D57" t="b">
        <v>1</v>
      </c>
      <c r="E57">
        <v>0</v>
      </c>
      <c r="F57" t="b">
        <v>0</v>
      </c>
      <c r="G57">
        <v>3206.99</v>
      </c>
      <c r="H57" t="b">
        <v>0</v>
      </c>
      <c r="I57" t="b">
        <v>1</v>
      </c>
      <c r="J57" t="b">
        <v>0</v>
      </c>
      <c r="K57" t="s">
        <v>184</v>
      </c>
      <c r="L57" t="b">
        <v>1</v>
      </c>
      <c r="M57" t="b">
        <v>0</v>
      </c>
    </row>
    <row r="58" spans="1:13" hidden="1" x14ac:dyDescent="0.25">
      <c r="A58" t="s">
        <v>168</v>
      </c>
      <c r="B58">
        <v>12</v>
      </c>
      <c r="C58">
        <v>11.35</v>
      </c>
      <c r="D58" t="b">
        <v>1</v>
      </c>
      <c r="E58">
        <v>0</v>
      </c>
      <c r="F58" t="b">
        <v>0</v>
      </c>
      <c r="G58">
        <v>3220.98</v>
      </c>
      <c r="H58" t="b">
        <v>0</v>
      </c>
      <c r="I58" t="b">
        <v>0</v>
      </c>
      <c r="J58" t="b">
        <v>0</v>
      </c>
      <c r="K58" t="s">
        <v>169</v>
      </c>
      <c r="L58" t="b">
        <v>1</v>
      </c>
      <c r="M58" t="b">
        <v>0</v>
      </c>
    </row>
    <row r="59" spans="1:13" hidden="1" x14ac:dyDescent="0.25">
      <c r="A59" t="s">
        <v>168</v>
      </c>
      <c r="B59">
        <v>12</v>
      </c>
      <c r="C59">
        <v>2526.61</v>
      </c>
      <c r="D59" t="b">
        <v>1</v>
      </c>
      <c r="E59">
        <v>0</v>
      </c>
      <c r="F59" t="b">
        <v>0</v>
      </c>
      <c r="G59">
        <v>3220.98</v>
      </c>
      <c r="H59" t="b">
        <v>0</v>
      </c>
      <c r="I59" t="b">
        <v>1</v>
      </c>
      <c r="J59" t="b">
        <v>0</v>
      </c>
      <c r="K59" t="s">
        <v>185</v>
      </c>
      <c r="L59" t="b">
        <v>1</v>
      </c>
      <c r="M59" t="b">
        <v>0</v>
      </c>
    </row>
    <row r="60" spans="1:13" hidden="1" x14ac:dyDescent="0.25">
      <c r="A60" t="s">
        <v>170</v>
      </c>
      <c r="B60">
        <v>12</v>
      </c>
      <c r="C60">
        <v>1.31</v>
      </c>
      <c r="D60" t="b">
        <v>1</v>
      </c>
      <c r="E60">
        <v>0</v>
      </c>
      <c r="F60" t="b">
        <v>0</v>
      </c>
      <c r="G60">
        <v>3242.75</v>
      </c>
      <c r="H60" t="b">
        <v>0</v>
      </c>
      <c r="I60" t="b">
        <v>0</v>
      </c>
      <c r="J60" t="b">
        <v>0</v>
      </c>
      <c r="K60" t="s">
        <v>171</v>
      </c>
      <c r="L60" t="b">
        <v>1</v>
      </c>
      <c r="M60" t="b">
        <v>0</v>
      </c>
    </row>
    <row r="61" spans="1:13" hidden="1" x14ac:dyDescent="0.25">
      <c r="A61" t="s">
        <v>170</v>
      </c>
      <c r="B61">
        <v>12</v>
      </c>
      <c r="C61">
        <v>4.3600000000000003</v>
      </c>
      <c r="D61" t="b">
        <v>1</v>
      </c>
      <c r="E61">
        <v>0</v>
      </c>
      <c r="F61" t="b">
        <v>0</v>
      </c>
      <c r="G61">
        <v>3242.75</v>
      </c>
      <c r="H61" t="b">
        <v>0</v>
      </c>
      <c r="I61" t="b">
        <v>1</v>
      </c>
      <c r="J61" t="b">
        <v>0</v>
      </c>
      <c r="K61" t="s">
        <v>186</v>
      </c>
      <c r="L61" t="b">
        <v>1</v>
      </c>
      <c r="M61" t="b">
        <v>0</v>
      </c>
    </row>
    <row r="62" spans="1:13" hidden="1" x14ac:dyDescent="0.25">
      <c r="A62" t="s">
        <v>172</v>
      </c>
      <c r="B62">
        <v>12</v>
      </c>
      <c r="C62">
        <v>22.1</v>
      </c>
      <c r="D62" t="b">
        <v>1</v>
      </c>
      <c r="E62">
        <v>0</v>
      </c>
      <c r="F62" t="b">
        <v>0</v>
      </c>
      <c r="G62">
        <v>3221.25</v>
      </c>
      <c r="H62" t="b">
        <v>0</v>
      </c>
      <c r="I62" t="b">
        <v>0</v>
      </c>
      <c r="J62" t="b">
        <v>0</v>
      </c>
      <c r="K62" t="s">
        <v>173</v>
      </c>
      <c r="L62" t="b">
        <v>0</v>
      </c>
      <c r="M62" t="b">
        <v>0</v>
      </c>
    </row>
    <row r="63" spans="1:13" hidden="1" x14ac:dyDescent="0.25">
      <c r="A63" t="s">
        <v>172</v>
      </c>
      <c r="B63">
        <v>12</v>
      </c>
      <c r="C63">
        <v>10800.01</v>
      </c>
      <c r="D63" t="b">
        <v>0</v>
      </c>
      <c r="E63">
        <v>0.28000000000000003</v>
      </c>
      <c r="F63" t="b">
        <v>0</v>
      </c>
      <c r="G63">
        <v>3221.25</v>
      </c>
      <c r="H63" t="b">
        <v>0</v>
      </c>
      <c r="I63" t="b">
        <v>1</v>
      </c>
      <c r="J63" t="b">
        <v>0</v>
      </c>
      <c r="K63" t="s">
        <v>187</v>
      </c>
      <c r="L63" t="b">
        <v>0</v>
      </c>
      <c r="M63" t="b">
        <v>0</v>
      </c>
    </row>
    <row r="64" spans="1:13" hidden="1" x14ac:dyDescent="0.25">
      <c r="A64" t="s">
        <v>174</v>
      </c>
      <c r="B64">
        <v>12</v>
      </c>
      <c r="C64">
        <v>22.31</v>
      </c>
      <c r="D64" t="b">
        <v>1</v>
      </c>
      <c r="E64">
        <v>0</v>
      </c>
      <c r="F64" t="b">
        <v>0</v>
      </c>
      <c r="G64">
        <v>3240.99</v>
      </c>
      <c r="H64" t="b">
        <v>0</v>
      </c>
      <c r="I64" t="b">
        <v>0</v>
      </c>
      <c r="J64" t="b">
        <v>0</v>
      </c>
      <c r="K64" t="s">
        <v>175</v>
      </c>
      <c r="L64" t="b">
        <v>1</v>
      </c>
      <c r="M64" t="b">
        <v>0</v>
      </c>
    </row>
    <row r="65" spans="1:13" hidden="1" x14ac:dyDescent="0.25">
      <c r="A65" t="s">
        <v>174</v>
      </c>
      <c r="B65">
        <v>12</v>
      </c>
      <c r="C65">
        <v>1551.97</v>
      </c>
      <c r="D65" t="b">
        <v>1</v>
      </c>
      <c r="E65">
        <v>0</v>
      </c>
      <c r="F65" t="b">
        <v>0</v>
      </c>
      <c r="G65">
        <v>3240.99</v>
      </c>
      <c r="H65" t="b">
        <v>0</v>
      </c>
      <c r="I65" t="b">
        <v>1</v>
      </c>
      <c r="J65" t="b">
        <v>0</v>
      </c>
      <c r="K65" t="s">
        <v>188</v>
      </c>
      <c r="L65" t="b">
        <v>1</v>
      </c>
      <c r="M65" t="b">
        <v>0</v>
      </c>
    </row>
    <row r="66" spans="1:13" hidden="1" x14ac:dyDescent="0.25">
      <c r="A66" t="s">
        <v>176</v>
      </c>
      <c r="B66">
        <v>12</v>
      </c>
      <c r="C66">
        <v>44.24</v>
      </c>
      <c r="D66" t="b">
        <v>1</v>
      </c>
      <c r="E66">
        <v>0</v>
      </c>
      <c r="F66" t="b">
        <v>0</v>
      </c>
      <c r="G66">
        <v>3224.03</v>
      </c>
      <c r="H66" t="b">
        <v>0</v>
      </c>
      <c r="I66" t="b">
        <v>0</v>
      </c>
      <c r="J66" t="b">
        <v>0</v>
      </c>
      <c r="K66" t="s">
        <v>177</v>
      </c>
      <c r="L66" t="b">
        <v>0</v>
      </c>
      <c r="M66" t="b">
        <v>0</v>
      </c>
    </row>
    <row r="67" spans="1:13" hidden="1" x14ac:dyDescent="0.25">
      <c r="A67" t="s">
        <v>176</v>
      </c>
      <c r="B67">
        <v>12</v>
      </c>
      <c r="C67">
        <v>10800.01</v>
      </c>
      <c r="D67" t="b">
        <v>0</v>
      </c>
      <c r="E67">
        <v>0.59</v>
      </c>
      <c r="F67" t="b">
        <v>0</v>
      </c>
      <c r="G67">
        <v>3224.03</v>
      </c>
      <c r="H67" t="b">
        <v>0</v>
      </c>
      <c r="I67" t="b">
        <v>1</v>
      </c>
      <c r="J67" t="b">
        <v>0</v>
      </c>
      <c r="K67" t="s">
        <v>189</v>
      </c>
      <c r="L67" t="b">
        <v>0</v>
      </c>
      <c r="M67" t="b">
        <v>0</v>
      </c>
    </row>
    <row r="68" spans="1:13" hidden="1" x14ac:dyDescent="0.25">
      <c r="A68" t="s">
        <v>178</v>
      </c>
      <c r="B68">
        <v>12</v>
      </c>
      <c r="C68">
        <v>14.76</v>
      </c>
      <c r="D68" t="b">
        <v>1</v>
      </c>
      <c r="E68">
        <v>0</v>
      </c>
      <c r="F68" t="b">
        <v>0</v>
      </c>
      <c r="G68">
        <v>4301.8999999999996</v>
      </c>
      <c r="H68" t="b">
        <v>0</v>
      </c>
      <c r="I68" t="b">
        <v>0</v>
      </c>
      <c r="J68" t="b">
        <v>0</v>
      </c>
      <c r="K68" t="s">
        <v>179</v>
      </c>
      <c r="L68" t="b">
        <v>1</v>
      </c>
      <c r="M68" t="b">
        <v>1</v>
      </c>
    </row>
    <row r="69" spans="1:13" hidden="1" x14ac:dyDescent="0.25">
      <c r="A69" t="s">
        <v>178</v>
      </c>
      <c r="B69">
        <v>12</v>
      </c>
      <c r="C69">
        <v>2514.59</v>
      </c>
      <c r="D69" t="b">
        <v>1</v>
      </c>
      <c r="E69">
        <v>0</v>
      </c>
      <c r="F69" t="b">
        <v>1</v>
      </c>
      <c r="G69">
        <v>3299.59</v>
      </c>
      <c r="H69" t="b">
        <v>0</v>
      </c>
      <c r="I69" t="b">
        <v>1</v>
      </c>
      <c r="J69" t="b">
        <v>0</v>
      </c>
      <c r="K69" t="s">
        <v>217</v>
      </c>
      <c r="L69" t="b">
        <v>1</v>
      </c>
      <c r="M69" t="b">
        <v>1</v>
      </c>
    </row>
    <row r="70" spans="1:13" hidden="1" x14ac:dyDescent="0.25">
      <c r="A70" t="s">
        <v>180</v>
      </c>
      <c r="B70">
        <v>12</v>
      </c>
      <c r="C70">
        <v>15.92</v>
      </c>
      <c r="D70" t="b">
        <v>1</v>
      </c>
      <c r="E70">
        <v>0</v>
      </c>
      <c r="F70" t="b">
        <v>0</v>
      </c>
      <c r="G70">
        <v>4302.3100000000004</v>
      </c>
      <c r="H70" t="b">
        <v>0</v>
      </c>
      <c r="I70" t="b">
        <v>0</v>
      </c>
      <c r="J70" t="b">
        <v>0</v>
      </c>
      <c r="K70" t="s">
        <v>181</v>
      </c>
      <c r="L70" t="b">
        <v>1</v>
      </c>
      <c r="M70" t="b">
        <v>1</v>
      </c>
    </row>
    <row r="71" spans="1:13" hidden="1" x14ac:dyDescent="0.25">
      <c r="A71" t="s">
        <v>180</v>
      </c>
      <c r="B71">
        <v>12</v>
      </c>
      <c r="C71">
        <v>817.93</v>
      </c>
      <c r="D71" t="b">
        <v>1</v>
      </c>
      <c r="E71">
        <v>0</v>
      </c>
      <c r="F71" t="b">
        <v>1</v>
      </c>
      <c r="G71">
        <v>3291.64</v>
      </c>
      <c r="H71" t="b">
        <v>0</v>
      </c>
      <c r="I71" t="b">
        <v>1</v>
      </c>
      <c r="J71" t="b">
        <v>0</v>
      </c>
      <c r="K71" t="s">
        <v>218</v>
      </c>
      <c r="L71" t="b">
        <v>1</v>
      </c>
      <c r="M71" t="b">
        <v>1</v>
      </c>
    </row>
    <row r="72" spans="1:13" hidden="1" x14ac:dyDescent="0.25">
      <c r="A72" t="s">
        <v>255</v>
      </c>
      <c r="B72">
        <v>14</v>
      </c>
      <c r="C72">
        <v>4.3899999999999997</v>
      </c>
      <c r="D72" t="b">
        <v>1</v>
      </c>
      <c r="E72">
        <v>0</v>
      </c>
      <c r="F72" t="b">
        <v>0</v>
      </c>
      <c r="G72">
        <v>4308.92</v>
      </c>
      <c r="H72" t="b">
        <v>0</v>
      </c>
      <c r="I72" t="b">
        <v>0</v>
      </c>
      <c r="J72" t="b">
        <v>0</v>
      </c>
      <c r="K72" t="s">
        <v>256</v>
      </c>
      <c r="L72" t="b">
        <v>0</v>
      </c>
      <c r="M72" t="b">
        <v>0</v>
      </c>
    </row>
    <row r="73" spans="1:13" hidden="1" x14ac:dyDescent="0.25">
      <c r="A73" t="s">
        <v>237</v>
      </c>
      <c r="B73">
        <v>14</v>
      </c>
      <c r="C73">
        <v>10800.07</v>
      </c>
      <c r="D73" t="b">
        <v>0</v>
      </c>
      <c r="E73">
        <v>0.2</v>
      </c>
      <c r="F73" t="b">
        <v>0</v>
      </c>
      <c r="G73">
        <v>4308.92</v>
      </c>
      <c r="H73" t="b">
        <v>0</v>
      </c>
      <c r="I73" t="b">
        <v>1</v>
      </c>
      <c r="J73" t="b">
        <v>0</v>
      </c>
      <c r="K73" t="s">
        <v>238</v>
      </c>
      <c r="L73" t="b">
        <v>0</v>
      </c>
      <c r="M73" t="b">
        <v>0</v>
      </c>
    </row>
    <row r="74" spans="1:13" x14ac:dyDescent="0.25">
      <c r="A74" t="s">
        <v>239</v>
      </c>
      <c r="B74">
        <v>14</v>
      </c>
      <c r="C74">
        <v>10070.69</v>
      </c>
      <c r="D74" t="b">
        <v>1</v>
      </c>
      <c r="E74">
        <v>0</v>
      </c>
      <c r="F74" t="b">
        <v>0</v>
      </c>
      <c r="G74">
        <v>3214.11</v>
      </c>
      <c r="H74" t="b">
        <v>0</v>
      </c>
      <c r="I74" t="b">
        <v>1</v>
      </c>
      <c r="J74" t="b">
        <v>0</v>
      </c>
      <c r="K74" t="s">
        <v>240</v>
      </c>
      <c r="L74" t="b">
        <v>1</v>
      </c>
      <c r="M74" t="b">
        <v>0</v>
      </c>
    </row>
    <row r="75" spans="1:13" hidden="1" x14ac:dyDescent="0.25">
      <c r="A75" t="s">
        <v>239</v>
      </c>
      <c r="B75">
        <v>14</v>
      </c>
      <c r="C75">
        <v>198.43</v>
      </c>
      <c r="D75" t="b">
        <v>1</v>
      </c>
      <c r="E75">
        <v>0</v>
      </c>
      <c r="F75" t="b">
        <v>0</v>
      </c>
      <c r="G75">
        <v>3214.11</v>
      </c>
      <c r="H75" t="b">
        <v>0</v>
      </c>
      <c r="I75" t="b">
        <v>0</v>
      </c>
      <c r="J75" t="b">
        <v>0</v>
      </c>
      <c r="K75" t="s">
        <v>257</v>
      </c>
      <c r="L75" t="b">
        <v>1</v>
      </c>
      <c r="M75" t="b">
        <v>0</v>
      </c>
    </row>
    <row r="76" spans="1:13" x14ac:dyDescent="0.25">
      <c r="A76" t="s">
        <v>241</v>
      </c>
      <c r="B76">
        <v>14</v>
      </c>
      <c r="C76">
        <v>8189.51</v>
      </c>
      <c r="D76" t="b">
        <v>1</v>
      </c>
      <c r="E76">
        <v>0</v>
      </c>
      <c r="F76" t="b">
        <v>0</v>
      </c>
      <c r="G76">
        <v>4313.01</v>
      </c>
      <c r="H76" t="b">
        <v>0</v>
      </c>
      <c r="I76" t="b">
        <v>1</v>
      </c>
      <c r="J76" t="b">
        <v>0</v>
      </c>
      <c r="K76" t="s">
        <v>242</v>
      </c>
      <c r="L76" t="b">
        <v>1</v>
      </c>
      <c r="M76" t="b">
        <v>0</v>
      </c>
    </row>
    <row r="77" spans="1:13" hidden="1" x14ac:dyDescent="0.25">
      <c r="A77" t="s">
        <v>241</v>
      </c>
      <c r="B77">
        <v>14</v>
      </c>
      <c r="C77">
        <v>20.39</v>
      </c>
      <c r="D77" t="b">
        <v>1</v>
      </c>
      <c r="E77">
        <v>0</v>
      </c>
      <c r="F77" t="b">
        <v>0</v>
      </c>
      <c r="G77">
        <v>4313.01</v>
      </c>
      <c r="H77" t="b">
        <v>0</v>
      </c>
      <c r="I77" t="b">
        <v>0</v>
      </c>
      <c r="J77" t="b">
        <v>0</v>
      </c>
      <c r="K77" t="s">
        <v>258</v>
      </c>
      <c r="L77" t="b">
        <v>1</v>
      </c>
      <c r="M77" t="b">
        <v>0</v>
      </c>
    </row>
    <row r="78" spans="1:13" x14ac:dyDescent="0.25">
      <c r="A78" t="s">
        <v>243</v>
      </c>
      <c r="B78">
        <v>14</v>
      </c>
      <c r="C78">
        <v>20.97</v>
      </c>
      <c r="D78" t="b">
        <v>1</v>
      </c>
      <c r="E78">
        <v>0</v>
      </c>
      <c r="F78" t="b">
        <v>0</v>
      </c>
      <c r="G78">
        <v>3237.36</v>
      </c>
      <c r="H78" t="b">
        <v>0</v>
      </c>
      <c r="I78" t="b">
        <v>1</v>
      </c>
      <c r="J78" t="b">
        <v>0</v>
      </c>
      <c r="K78" t="s">
        <v>244</v>
      </c>
      <c r="L78" t="b">
        <v>1</v>
      </c>
      <c r="M78" t="b">
        <v>0</v>
      </c>
    </row>
    <row r="79" spans="1:13" hidden="1" x14ac:dyDescent="0.25">
      <c r="A79" t="s">
        <v>243</v>
      </c>
      <c r="B79">
        <v>14</v>
      </c>
      <c r="C79">
        <v>31.91</v>
      </c>
      <c r="D79" t="b">
        <v>1</v>
      </c>
      <c r="E79">
        <v>0</v>
      </c>
      <c r="F79" t="b">
        <v>0</v>
      </c>
      <c r="G79">
        <v>3237.36</v>
      </c>
      <c r="H79" t="b">
        <v>0</v>
      </c>
      <c r="I79" t="b">
        <v>0</v>
      </c>
      <c r="J79" t="b">
        <v>0</v>
      </c>
      <c r="K79" t="s">
        <v>259</v>
      </c>
      <c r="L79" t="b">
        <v>1</v>
      </c>
      <c r="M79" t="b">
        <v>0</v>
      </c>
    </row>
    <row r="80" spans="1:13" x14ac:dyDescent="0.25">
      <c r="A80" t="s">
        <v>245</v>
      </c>
      <c r="B80">
        <v>14</v>
      </c>
      <c r="C80">
        <v>7775.95</v>
      </c>
      <c r="D80" t="b">
        <v>1</v>
      </c>
      <c r="E80">
        <v>0</v>
      </c>
      <c r="F80" t="b">
        <v>0</v>
      </c>
      <c r="G80">
        <v>4320.8100000000004</v>
      </c>
      <c r="H80" t="b">
        <v>0</v>
      </c>
      <c r="I80" t="b">
        <v>1</v>
      </c>
      <c r="J80" t="b">
        <v>0</v>
      </c>
      <c r="K80" t="s">
        <v>246</v>
      </c>
      <c r="L80" t="b">
        <v>1</v>
      </c>
      <c r="M80" t="b">
        <v>0</v>
      </c>
    </row>
    <row r="81" spans="1:13" hidden="1" x14ac:dyDescent="0.25">
      <c r="A81" t="s">
        <v>245</v>
      </c>
      <c r="B81">
        <v>14</v>
      </c>
      <c r="C81">
        <v>8.4600000000000009</v>
      </c>
      <c r="D81" t="b">
        <v>1</v>
      </c>
      <c r="E81">
        <v>0</v>
      </c>
      <c r="F81" t="b">
        <v>0</v>
      </c>
      <c r="G81">
        <v>4320.8100000000004</v>
      </c>
      <c r="H81" t="b">
        <v>0</v>
      </c>
      <c r="I81" t="b">
        <v>0</v>
      </c>
      <c r="J81" t="b">
        <v>0</v>
      </c>
      <c r="K81" t="s">
        <v>260</v>
      </c>
      <c r="L81" t="b">
        <v>1</v>
      </c>
      <c r="M81" t="b">
        <v>0</v>
      </c>
    </row>
    <row r="82" spans="1:13" hidden="1" x14ac:dyDescent="0.25">
      <c r="A82" t="s">
        <v>247</v>
      </c>
      <c r="B82">
        <v>14</v>
      </c>
      <c r="C82">
        <v>10800.03</v>
      </c>
      <c r="D82" t="b">
        <v>0</v>
      </c>
      <c r="E82">
        <v>0.3</v>
      </c>
      <c r="F82" t="b">
        <v>1</v>
      </c>
      <c r="G82">
        <v>3306.24</v>
      </c>
      <c r="H82" t="b">
        <v>0</v>
      </c>
      <c r="I82" t="b">
        <v>1</v>
      </c>
      <c r="J82" t="b">
        <v>0</v>
      </c>
      <c r="K82" t="s">
        <v>248</v>
      </c>
      <c r="L82" t="b">
        <v>0</v>
      </c>
      <c r="M82" t="b">
        <v>1</v>
      </c>
    </row>
    <row r="83" spans="1:13" hidden="1" x14ac:dyDescent="0.25">
      <c r="A83" t="s">
        <v>247</v>
      </c>
      <c r="B83">
        <v>14</v>
      </c>
      <c r="C83">
        <v>124.49</v>
      </c>
      <c r="D83" t="b">
        <v>1</v>
      </c>
      <c r="E83">
        <v>0</v>
      </c>
      <c r="F83" t="b">
        <v>0</v>
      </c>
      <c r="G83">
        <v>4322.3</v>
      </c>
      <c r="H83" t="b">
        <v>0</v>
      </c>
      <c r="I83" t="b">
        <v>0</v>
      </c>
      <c r="J83" t="b">
        <v>0</v>
      </c>
      <c r="K83" t="s">
        <v>261</v>
      </c>
      <c r="L83" t="b">
        <v>0</v>
      </c>
      <c r="M83" t="b">
        <v>1</v>
      </c>
    </row>
    <row r="84" spans="1:13" hidden="1" x14ac:dyDescent="0.25">
      <c r="A84" t="s">
        <v>249</v>
      </c>
      <c r="B84">
        <v>14</v>
      </c>
      <c r="C84">
        <v>10800.12</v>
      </c>
      <c r="D84" t="b">
        <v>0</v>
      </c>
      <c r="E84">
        <v>0.23</v>
      </c>
      <c r="F84" t="b">
        <v>0</v>
      </c>
      <c r="G84">
        <v>4276.87</v>
      </c>
      <c r="H84" t="b">
        <v>0</v>
      </c>
      <c r="I84" t="b">
        <v>1</v>
      </c>
      <c r="J84" t="b">
        <v>0</v>
      </c>
      <c r="K84" t="s">
        <v>250</v>
      </c>
      <c r="L84" t="b">
        <v>0</v>
      </c>
      <c r="M84" t="b">
        <v>0</v>
      </c>
    </row>
    <row r="85" spans="1:13" hidden="1" x14ac:dyDescent="0.25">
      <c r="A85" t="s">
        <v>249</v>
      </c>
      <c r="B85">
        <v>14</v>
      </c>
      <c r="C85">
        <v>46.18</v>
      </c>
      <c r="D85" t="b">
        <v>1</v>
      </c>
      <c r="E85">
        <v>0</v>
      </c>
      <c r="F85" t="b">
        <v>0</v>
      </c>
      <c r="G85">
        <v>4276.87</v>
      </c>
      <c r="H85" t="b">
        <v>0</v>
      </c>
      <c r="I85" t="b">
        <v>0</v>
      </c>
      <c r="J85" t="b">
        <v>0</v>
      </c>
      <c r="K85" t="s">
        <v>262</v>
      </c>
      <c r="L85" t="b">
        <v>0</v>
      </c>
      <c r="M85" t="b">
        <v>0</v>
      </c>
    </row>
    <row r="86" spans="1:13" x14ac:dyDescent="0.25">
      <c r="A86" t="s">
        <v>251</v>
      </c>
      <c r="B86">
        <v>14</v>
      </c>
      <c r="C86">
        <v>2110.42</v>
      </c>
      <c r="D86" t="b">
        <v>1</v>
      </c>
      <c r="E86">
        <v>0</v>
      </c>
      <c r="F86" t="b">
        <v>1</v>
      </c>
      <c r="G86">
        <v>4361.9799999999996</v>
      </c>
      <c r="H86" t="b">
        <v>0</v>
      </c>
      <c r="I86" t="b">
        <v>1</v>
      </c>
      <c r="J86" t="b">
        <v>0</v>
      </c>
      <c r="K86" t="s">
        <v>252</v>
      </c>
      <c r="L86" t="b">
        <v>1</v>
      </c>
      <c r="M86" t="b">
        <v>1</v>
      </c>
    </row>
    <row r="87" spans="1:13" hidden="1" x14ac:dyDescent="0.25">
      <c r="A87" t="s">
        <v>251</v>
      </c>
      <c r="B87">
        <v>14</v>
      </c>
      <c r="C87">
        <v>10.45</v>
      </c>
      <c r="D87" t="b">
        <v>1</v>
      </c>
      <c r="E87">
        <v>0</v>
      </c>
      <c r="F87" t="b">
        <v>0</v>
      </c>
      <c r="G87">
        <v>5312.32</v>
      </c>
      <c r="H87" t="b">
        <v>0</v>
      </c>
      <c r="I87" t="b">
        <v>0</v>
      </c>
      <c r="J87" t="b">
        <v>0</v>
      </c>
      <c r="K87" t="s">
        <v>263</v>
      </c>
      <c r="L87" t="b">
        <v>1</v>
      </c>
      <c r="M87" t="b">
        <v>1</v>
      </c>
    </row>
    <row r="88" spans="1:13" hidden="1" x14ac:dyDescent="0.25">
      <c r="A88" t="s">
        <v>253</v>
      </c>
      <c r="B88">
        <v>14</v>
      </c>
      <c r="C88">
        <v>10800.05</v>
      </c>
      <c r="D88" t="b">
        <v>0</v>
      </c>
      <c r="E88">
        <v>0.01</v>
      </c>
      <c r="F88" t="b">
        <v>1</v>
      </c>
      <c r="G88">
        <v>3343.75</v>
      </c>
      <c r="H88" t="b">
        <v>0</v>
      </c>
      <c r="I88" t="b">
        <v>1</v>
      </c>
      <c r="J88" t="b">
        <v>0</v>
      </c>
      <c r="K88" t="s">
        <v>254</v>
      </c>
      <c r="L88" t="b">
        <v>0</v>
      </c>
      <c r="M88" t="b">
        <v>1</v>
      </c>
    </row>
    <row r="89" spans="1:13" hidden="1" x14ac:dyDescent="0.25">
      <c r="A89" t="s">
        <v>253</v>
      </c>
      <c r="B89">
        <v>14</v>
      </c>
      <c r="C89">
        <v>86.56</v>
      </c>
      <c r="D89" t="b">
        <v>1</v>
      </c>
      <c r="E89">
        <v>0</v>
      </c>
      <c r="F89" t="b">
        <v>0</v>
      </c>
      <c r="G89">
        <v>4259.82</v>
      </c>
      <c r="H89" t="b">
        <v>0</v>
      </c>
      <c r="I89" t="b">
        <v>0</v>
      </c>
      <c r="J89" t="b">
        <v>0</v>
      </c>
      <c r="K89" t="s">
        <v>264</v>
      </c>
      <c r="L89" t="b">
        <v>0</v>
      </c>
      <c r="M89" t="b">
        <v>1</v>
      </c>
    </row>
    <row r="90" spans="1:13" hidden="1" x14ac:dyDescent="0.25">
      <c r="A90" t="s">
        <v>265</v>
      </c>
      <c r="B90">
        <v>14</v>
      </c>
      <c r="C90">
        <v>19.95</v>
      </c>
      <c r="D90" t="b">
        <v>1</v>
      </c>
      <c r="E90">
        <v>0</v>
      </c>
      <c r="F90" t="b">
        <v>0</v>
      </c>
      <c r="G90">
        <v>4270.83</v>
      </c>
      <c r="H90" t="b">
        <v>0</v>
      </c>
      <c r="I90" t="b">
        <v>0</v>
      </c>
      <c r="J90" t="b">
        <v>0</v>
      </c>
      <c r="K90" t="s">
        <v>266</v>
      </c>
      <c r="L90" t="b">
        <v>0</v>
      </c>
      <c r="M90" t="b">
        <v>0</v>
      </c>
    </row>
    <row r="91" spans="1:13" hidden="1" x14ac:dyDescent="0.25">
      <c r="A91" t="s">
        <v>265</v>
      </c>
      <c r="B91">
        <v>14</v>
      </c>
      <c r="C91">
        <v>10800.05</v>
      </c>
      <c r="D91" t="b">
        <v>0</v>
      </c>
      <c r="E91">
        <v>0.22</v>
      </c>
      <c r="F91" t="b">
        <v>0</v>
      </c>
      <c r="G91">
        <v>4270.83</v>
      </c>
      <c r="H91" t="b">
        <v>0</v>
      </c>
      <c r="I91" t="b">
        <v>1</v>
      </c>
      <c r="J91" t="b">
        <v>0</v>
      </c>
      <c r="K91" t="s">
        <v>267</v>
      </c>
      <c r="L91" t="b">
        <v>0</v>
      </c>
      <c r="M91" t="b">
        <v>0</v>
      </c>
    </row>
    <row r="92" spans="1:13" hidden="1" x14ac:dyDescent="0.25">
      <c r="A92" t="s">
        <v>47</v>
      </c>
      <c r="B92">
        <v>4</v>
      </c>
      <c r="C92">
        <v>0.01</v>
      </c>
      <c r="D92" t="b">
        <v>1</v>
      </c>
      <c r="E92">
        <v>0</v>
      </c>
      <c r="F92" t="b">
        <v>0</v>
      </c>
      <c r="G92">
        <v>2159.09</v>
      </c>
      <c r="H92" t="b">
        <v>0</v>
      </c>
      <c r="I92" t="b">
        <v>0</v>
      </c>
      <c r="J92" t="b">
        <v>0</v>
      </c>
      <c r="K92" t="s">
        <v>222</v>
      </c>
      <c r="L92" t="b">
        <v>1</v>
      </c>
      <c r="M92" t="b">
        <v>0</v>
      </c>
    </row>
    <row r="93" spans="1:13" hidden="1" x14ac:dyDescent="0.25">
      <c r="A93" t="s">
        <v>47</v>
      </c>
      <c r="B93">
        <v>4</v>
      </c>
      <c r="C93">
        <v>0.05</v>
      </c>
      <c r="D93" t="b">
        <v>1</v>
      </c>
      <c r="E93">
        <v>0</v>
      </c>
      <c r="F93" t="b">
        <v>0</v>
      </c>
      <c r="G93">
        <v>2159.09</v>
      </c>
      <c r="H93" t="b">
        <v>0</v>
      </c>
      <c r="I93" t="b">
        <v>1</v>
      </c>
      <c r="J93" t="b">
        <v>0</v>
      </c>
      <c r="K93" t="s">
        <v>224</v>
      </c>
      <c r="L93" t="b">
        <v>1</v>
      </c>
      <c r="M93" t="b">
        <v>0</v>
      </c>
    </row>
    <row r="94" spans="1:13" hidden="1" x14ac:dyDescent="0.25">
      <c r="A94" t="s">
        <v>48</v>
      </c>
      <c r="B94">
        <v>4</v>
      </c>
      <c r="C94">
        <v>0</v>
      </c>
      <c r="D94" t="b">
        <v>1</v>
      </c>
      <c r="E94">
        <v>0</v>
      </c>
      <c r="F94" t="b">
        <v>0</v>
      </c>
      <c r="G94">
        <v>2104.31</v>
      </c>
      <c r="H94" t="b">
        <v>0</v>
      </c>
      <c r="I94" t="b">
        <v>0</v>
      </c>
      <c r="J94" t="b">
        <v>0</v>
      </c>
      <c r="K94" t="s">
        <v>222</v>
      </c>
      <c r="L94" t="b">
        <v>1</v>
      </c>
      <c r="M94" t="b">
        <v>0</v>
      </c>
    </row>
    <row r="95" spans="1:13" hidden="1" x14ac:dyDescent="0.25">
      <c r="A95" t="s">
        <v>48</v>
      </c>
      <c r="B95">
        <v>4</v>
      </c>
      <c r="C95">
        <v>0.08</v>
      </c>
      <c r="D95" t="b">
        <v>1</v>
      </c>
      <c r="E95">
        <v>0</v>
      </c>
      <c r="F95" t="b">
        <v>0</v>
      </c>
      <c r="G95">
        <v>2104.31</v>
      </c>
      <c r="H95" t="b">
        <v>0</v>
      </c>
      <c r="I95" t="b">
        <v>1</v>
      </c>
      <c r="J95" t="b">
        <v>0</v>
      </c>
      <c r="K95" t="s">
        <v>224</v>
      </c>
      <c r="L95" t="b">
        <v>1</v>
      </c>
      <c r="M95" t="b">
        <v>0</v>
      </c>
    </row>
    <row r="96" spans="1:13" hidden="1" x14ac:dyDescent="0.25">
      <c r="A96" t="s">
        <v>49</v>
      </c>
      <c r="B96">
        <v>4</v>
      </c>
      <c r="C96">
        <v>0</v>
      </c>
      <c r="D96" t="b">
        <v>1</v>
      </c>
      <c r="E96">
        <v>0</v>
      </c>
      <c r="F96" t="b">
        <v>0</v>
      </c>
      <c r="G96">
        <v>2167.2600000000002</v>
      </c>
      <c r="H96" t="b">
        <v>0</v>
      </c>
      <c r="I96" t="b">
        <v>0</v>
      </c>
      <c r="J96" t="b">
        <v>0</v>
      </c>
      <c r="K96" t="s">
        <v>222</v>
      </c>
      <c r="L96" t="b">
        <v>1</v>
      </c>
      <c r="M96" t="b">
        <v>0</v>
      </c>
    </row>
    <row r="97" spans="1:13" hidden="1" x14ac:dyDescent="0.25">
      <c r="A97" t="s">
        <v>49</v>
      </c>
      <c r="B97">
        <v>4</v>
      </c>
      <c r="C97">
        <v>7.0000000000000007E-2</v>
      </c>
      <c r="D97" t="b">
        <v>1</v>
      </c>
      <c r="E97">
        <v>0</v>
      </c>
      <c r="F97" t="b">
        <v>0</v>
      </c>
      <c r="G97">
        <v>2167.2600000000002</v>
      </c>
      <c r="H97" t="b">
        <v>0</v>
      </c>
      <c r="I97" t="b">
        <v>1</v>
      </c>
      <c r="J97" t="b">
        <v>0</v>
      </c>
      <c r="K97" t="s">
        <v>224</v>
      </c>
      <c r="L97" t="b">
        <v>1</v>
      </c>
      <c r="M97" t="b">
        <v>0</v>
      </c>
    </row>
    <row r="98" spans="1:13" hidden="1" x14ac:dyDescent="0.25">
      <c r="A98" t="s">
        <v>50</v>
      </c>
      <c r="B98">
        <v>4</v>
      </c>
      <c r="C98">
        <v>0.01</v>
      </c>
      <c r="D98" t="b">
        <v>1</v>
      </c>
      <c r="E98">
        <v>0</v>
      </c>
      <c r="F98" t="b">
        <v>0</v>
      </c>
      <c r="G98">
        <v>1072.4100000000001</v>
      </c>
      <c r="H98" t="b">
        <v>0</v>
      </c>
      <c r="I98" t="b">
        <v>0</v>
      </c>
      <c r="J98" t="b">
        <v>0</v>
      </c>
      <c r="K98" t="s">
        <v>222</v>
      </c>
      <c r="L98" t="b">
        <v>1</v>
      </c>
      <c r="M98" t="b">
        <v>0</v>
      </c>
    </row>
    <row r="99" spans="1:13" hidden="1" x14ac:dyDescent="0.25">
      <c r="A99" t="s">
        <v>50</v>
      </c>
      <c r="B99">
        <v>4</v>
      </c>
      <c r="C99">
        <v>0.02</v>
      </c>
      <c r="D99" t="b">
        <v>1</v>
      </c>
      <c r="E99">
        <v>0</v>
      </c>
      <c r="F99" t="b">
        <v>0</v>
      </c>
      <c r="G99">
        <v>1072.4100000000001</v>
      </c>
      <c r="H99" t="b">
        <v>0</v>
      </c>
      <c r="I99" t="b">
        <v>1</v>
      </c>
      <c r="J99" t="b">
        <v>0</v>
      </c>
      <c r="K99" t="s">
        <v>224</v>
      </c>
      <c r="L99" t="b">
        <v>1</v>
      </c>
      <c r="M99" t="b">
        <v>0</v>
      </c>
    </row>
    <row r="100" spans="1:13" hidden="1" x14ac:dyDescent="0.25">
      <c r="A100" t="s">
        <v>51</v>
      </c>
      <c r="B100">
        <v>4</v>
      </c>
      <c r="C100">
        <v>0.02</v>
      </c>
      <c r="D100" t="b">
        <v>1</v>
      </c>
      <c r="E100">
        <v>0</v>
      </c>
      <c r="F100" t="b">
        <v>0</v>
      </c>
      <c r="G100">
        <v>2109.98</v>
      </c>
      <c r="H100" t="b">
        <v>0</v>
      </c>
      <c r="I100" t="b">
        <v>0</v>
      </c>
      <c r="J100" t="b">
        <v>0</v>
      </c>
      <c r="K100" t="s">
        <v>222</v>
      </c>
      <c r="L100" t="b">
        <v>1</v>
      </c>
      <c r="M100" t="b">
        <v>0</v>
      </c>
    </row>
    <row r="101" spans="1:13" hidden="1" x14ac:dyDescent="0.25">
      <c r="A101" t="s">
        <v>51</v>
      </c>
      <c r="B101">
        <v>4</v>
      </c>
      <c r="C101">
        <v>0.1</v>
      </c>
      <c r="D101" t="b">
        <v>1</v>
      </c>
      <c r="E101">
        <v>0</v>
      </c>
      <c r="F101" t="b">
        <v>0</v>
      </c>
      <c r="G101">
        <v>2109.98</v>
      </c>
      <c r="H101" t="b">
        <v>0</v>
      </c>
      <c r="I101" t="b">
        <v>1</v>
      </c>
      <c r="J101" t="b">
        <v>0</v>
      </c>
      <c r="K101" t="s">
        <v>224</v>
      </c>
      <c r="L101" t="b">
        <v>1</v>
      </c>
      <c r="M101" t="b">
        <v>0</v>
      </c>
    </row>
    <row r="102" spans="1:13" hidden="1" x14ac:dyDescent="0.25">
      <c r="A102" t="s">
        <v>52</v>
      </c>
      <c r="B102">
        <v>4</v>
      </c>
      <c r="C102">
        <v>0.01</v>
      </c>
      <c r="D102" t="b">
        <v>1</v>
      </c>
      <c r="E102">
        <v>0</v>
      </c>
      <c r="F102" t="b">
        <v>0</v>
      </c>
      <c r="G102">
        <v>2111.1</v>
      </c>
      <c r="H102" t="b">
        <v>0</v>
      </c>
      <c r="I102" t="b">
        <v>0</v>
      </c>
      <c r="J102" t="b">
        <v>0</v>
      </c>
      <c r="K102" t="s">
        <v>222</v>
      </c>
      <c r="L102" t="b">
        <v>1</v>
      </c>
      <c r="M102" t="b">
        <v>0</v>
      </c>
    </row>
    <row r="103" spans="1:13" hidden="1" x14ac:dyDescent="0.25">
      <c r="A103" t="s">
        <v>52</v>
      </c>
      <c r="B103">
        <v>4</v>
      </c>
      <c r="C103">
        <v>0.06</v>
      </c>
      <c r="D103" t="b">
        <v>1</v>
      </c>
      <c r="E103">
        <v>0</v>
      </c>
      <c r="F103" t="b">
        <v>0</v>
      </c>
      <c r="G103">
        <v>2111.1</v>
      </c>
      <c r="H103" t="b">
        <v>0</v>
      </c>
      <c r="I103" t="b">
        <v>1</v>
      </c>
      <c r="J103" t="b">
        <v>0</v>
      </c>
      <c r="K103" t="s">
        <v>224</v>
      </c>
      <c r="L103" t="b">
        <v>1</v>
      </c>
      <c r="M103" t="b">
        <v>0</v>
      </c>
    </row>
    <row r="104" spans="1:13" hidden="1" x14ac:dyDescent="0.25">
      <c r="A104" t="s">
        <v>53</v>
      </c>
      <c r="B104">
        <v>4</v>
      </c>
      <c r="C104">
        <v>0.01</v>
      </c>
      <c r="D104" t="b">
        <v>1</v>
      </c>
      <c r="E104">
        <v>0</v>
      </c>
      <c r="F104" t="b">
        <v>0</v>
      </c>
      <c r="G104">
        <v>2106.9899999999998</v>
      </c>
      <c r="H104" t="b">
        <v>0</v>
      </c>
      <c r="I104" t="b">
        <v>0</v>
      </c>
      <c r="J104" t="b">
        <v>0</v>
      </c>
      <c r="K104" t="s">
        <v>222</v>
      </c>
      <c r="L104" t="b">
        <v>1</v>
      </c>
      <c r="M104" t="b">
        <v>0</v>
      </c>
    </row>
    <row r="105" spans="1:13" hidden="1" x14ac:dyDescent="0.25">
      <c r="A105" t="s">
        <v>53</v>
      </c>
      <c r="B105">
        <v>4</v>
      </c>
      <c r="C105">
        <v>0.09</v>
      </c>
      <c r="D105" t="b">
        <v>1</v>
      </c>
      <c r="E105">
        <v>0</v>
      </c>
      <c r="F105" t="b">
        <v>0</v>
      </c>
      <c r="G105">
        <v>2106.9899999999998</v>
      </c>
      <c r="H105" t="b">
        <v>0</v>
      </c>
      <c r="I105" t="b">
        <v>1</v>
      </c>
      <c r="J105" t="b">
        <v>0</v>
      </c>
      <c r="K105" t="s">
        <v>224</v>
      </c>
      <c r="L105" t="b">
        <v>1</v>
      </c>
      <c r="M105" t="b">
        <v>0</v>
      </c>
    </row>
    <row r="106" spans="1:13" hidden="1" x14ac:dyDescent="0.25">
      <c r="A106" t="s">
        <v>54</v>
      </c>
      <c r="B106">
        <v>4</v>
      </c>
      <c r="C106">
        <v>0.03</v>
      </c>
      <c r="D106" t="b">
        <v>1</v>
      </c>
      <c r="E106">
        <v>0</v>
      </c>
      <c r="F106" t="b">
        <v>0</v>
      </c>
      <c r="G106">
        <v>2091.61</v>
      </c>
      <c r="H106" t="b">
        <v>0</v>
      </c>
      <c r="I106" t="b">
        <v>0</v>
      </c>
      <c r="J106" t="b">
        <v>0</v>
      </c>
      <c r="K106" t="s">
        <v>222</v>
      </c>
      <c r="L106" t="b">
        <v>1</v>
      </c>
      <c r="M106" t="b">
        <v>0</v>
      </c>
    </row>
    <row r="107" spans="1:13" hidden="1" x14ac:dyDescent="0.25">
      <c r="A107" t="s">
        <v>54</v>
      </c>
      <c r="B107">
        <v>4</v>
      </c>
      <c r="C107">
        <v>7.0000000000000007E-2</v>
      </c>
      <c r="D107" t="b">
        <v>1</v>
      </c>
      <c r="E107">
        <v>0</v>
      </c>
      <c r="F107" t="b">
        <v>0</v>
      </c>
      <c r="G107">
        <v>2091.61</v>
      </c>
      <c r="H107" t="b">
        <v>0</v>
      </c>
      <c r="I107" t="b">
        <v>1</v>
      </c>
      <c r="J107" t="b">
        <v>0</v>
      </c>
      <c r="K107" t="s">
        <v>224</v>
      </c>
      <c r="L107" t="b">
        <v>1</v>
      </c>
      <c r="M107" t="b">
        <v>0</v>
      </c>
    </row>
    <row r="108" spans="1:13" hidden="1" x14ac:dyDescent="0.25">
      <c r="A108" t="s">
        <v>55</v>
      </c>
      <c r="B108">
        <v>4</v>
      </c>
      <c r="C108">
        <v>0</v>
      </c>
      <c r="D108" t="b">
        <v>1</v>
      </c>
      <c r="E108">
        <v>0</v>
      </c>
      <c r="F108" t="b">
        <v>0</v>
      </c>
      <c r="G108">
        <v>2120.8000000000002</v>
      </c>
      <c r="H108" t="b">
        <v>0</v>
      </c>
      <c r="I108" t="b">
        <v>0</v>
      </c>
      <c r="J108" t="b">
        <v>0</v>
      </c>
      <c r="K108" t="s">
        <v>222</v>
      </c>
      <c r="L108" t="b">
        <v>1</v>
      </c>
      <c r="M108" t="b">
        <v>0</v>
      </c>
    </row>
    <row r="109" spans="1:13" hidden="1" x14ac:dyDescent="0.25">
      <c r="A109" t="s">
        <v>55</v>
      </c>
      <c r="B109">
        <v>4</v>
      </c>
      <c r="C109">
        <v>0.04</v>
      </c>
      <c r="D109" t="b">
        <v>1</v>
      </c>
      <c r="E109">
        <v>0</v>
      </c>
      <c r="F109" t="b">
        <v>0</v>
      </c>
      <c r="G109">
        <v>2120.8000000000002</v>
      </c>
      <c r="H109" t="b">
        <v>0</v>
      </c>
      <c r="I109" t="b">
        <v>1</v>
      </c>
      <c r="J109" t="b">
        <v>0</v>
      </c>
      <c r="K109" t="s">
        <v>224</v>
      </c>
      <c r="L109" t="b">
        <v>1</v>
      </c>
      <c r="M109" t="b">
        <v>0</v>
      </c>
    </row>
    <row r="110" spans="1:13" hidden="1" x14ac:dyDescent="0.25">
      <c r="A110" t="s">
        <v>56</v>
      </c>
      <c r="B110">
        <v>4</v>
      </c>
      <c r="C110">
        <v>0.02</v>
      </c>
      <c r="D110" t="b">
        <v>1</v>
      </c>
      <c r="E110">
        <v>0</v>
      </c>
      <c r="F110" t="b">
        <v>0</v>
      </c>
      <c r="G110">
        <v>2092.4</v>
      </c>
      <c r="H110" t="b">
        <v>0</v>
      </c>
      <c r="I110" t="b">
        <v>0</v>
      </c>
      <c r="J110" t="b">
        <v>0</v>
      </c>
      <c r="K110" t="s">
        <v>222</v>
      </c>
      <c r="L110" t="b">
        <v>1</v>
      </c>
      <c r="M110" t="b">
        <v>0</v>
      </c>
    </row>
    <row r="111" spans="1:13" hidden="1" x14ac:dyDescent="0.25">
      <c r="A111" t="s">
        <v>56</v>
      </c>
      <c r="B111">
        <v>4</v>
      </c>
      <c r="C111">
        <v>0.11</v>
      </c>
      <c r="D111" t="b">
        <v>1</v>
      </c>
      <c r="E111">
        <v>0</v>
      </c>
      <c r="F111" t="b">
        <v>0</v>
      </c>
      <c r="G111">
        <v>2092.4</v>
      </c>
      <c r="H111" t="b">
        <v>0</v>
      </c>
      <c r="I111" t="b">
        <v>1</v>
      </c>
      <c r="J111" t="b">
        <v>0</v>
      </c>
      <c r="K111" t="s">
        <v>224</v>
      </c>
      <c r="L111" t="b">
        <v>1</v>
      </c>
      <c r="M111" t="b">
        <v>0</v>
      </c>
    </row>
    <row r="112" spans="1:13" hidden="1" x14ac:dyDescent="0.25">
      <c r="A112" t="s">
        <v>57</v>
      </c>
      <c r="B112">
        <v>4</v>
      </c>
      <c r="C112">
        <v>0.01</v>
      </c>
      <c r="D112" t="b">
        <v>1</v>
      </c>
      <c r="E112">
        <v>0</v>
      </c>
      <c r="F112" t="b">
        <v>0</v>
      </c>
      <c r="G112">
        <v>2098.96</v>
      </c>
      <c r="H112" t="b">
        <v>0</v>
      </c>
      <c r="I112" t="b">
        <v>0</v>
      </c>
      <c r="J112" t="b">
        <v>0</v>
      </c>
      <c r="K112" t="s">
        <v>222</v>
      </c>
      <c r="L112" t="b">
        <v>1</v>
      </c>
      <c r="M112" t="b">
        <v>0</v>
      </c>
    </row>
    <row r="113" spans="1:13" hidden="1" x14ac:dyDescent="0.25">
      <c r="A113" t="s">
        <v>57</v>
      </c>
      <c r="B113">
        <v>4</v>
      </c>
      <c r="C113">
        <v>0.08</v>
      </c>
      <c r="D113" t="b">
        <v>1</v>
      </c>
      <c r="E113">
        <v>0</v>
      </c>
      <c r="F113" t="b">
        <v>0</v>
      </c>
      <c r="G113">
        <v>2098.96</v>
      </c>
      <c r="H113" t="b">
        <v>0</v>
      </c>
      <c r="I113" t="b">
        <v>1</v>
      </c>
      <c r="J113" t="b">
        <v>0</v>
      </c>
      <c r="K113" t="s">
        <v>224</v>
      </c>
      <c r="L113" t="b">
        <v>1</v>
      </c>
      <c r="M113" t="b">
        <v>0</v>
      </c>
    </row>
    <row r="114" spans="1:13" hidden="1" x14ac:dyDescent="0.25">
      <c r="A114" t="s">
        <v>58</v>
      </c>
      <c r="B114">
        <v>4</v>
      </c>
      <c r="C114">
        <v>0.03</v>
      </c>
      <c r="D114" t="b">
        <v>1</v>
      </c>
      <c r="E114">
        <v>0</v>
      </c>
      <c r="F114" t="b">
        <v>0</v>
      </c>
      <c r="G114">
        <v>2151.2600000000002</v>
      </c>
      <c r="H114" t="b">
        <v>0</v>
      </c>
      <c r="I114" t="b">
        <v>0</v>
      </c>
      <c r="J114" t="b">
        <v>0</v>
      </c>
      <c r="K114" t="s">
        <v>222</v>
      </c>
      <c r="L114" t="b">
        <v>1</v>
      </c>
      <c r="M114" t="b">
        <v>0</v>
      </c>
    </row>
    <row r="115" spans="1:13" hidden="1" x14ac:dyDescent="0.25">
      <c r="A115" t="s">
        <v>58</v>
      </c>
      <c r="B115">
        <v>4</v>
      </c>
      <c r="C115">
        <v>0.11</v>
      </c>
      <c r="D115" t="b">
        <v>1</v>
      </c>
      <c r="E115">
        <v>0</v>
      </c>
      <c r="F115" t="b">
        <v>0</v>
      </c>
      <c r="G115">
        <v>2151.2600000000002</v>
      </c>
      <c r="H115" t="b">
        <v>0</v>
      </c>
      <c r="I115" t="b">
        <v>1</v>
      </c>
      <c r="J115" t="b">
        <v>0</v>
      </c>
      <c r="K115" t="s">
        <v>225</v>
      </c>
      <c r="L115" t="b">
        <v>1</v>
      </c>
      <c r="M115" t="b">
        <v>0</v>
      </c>
    </row>
    <row r="116" spans="1:13" hidden="1" x14ac:dyDescent="0.25">
      <c r="A116" t="s">
        <v>59</v>
      </c>
      <c r="B116">
        <v>4</v>
      </c>
      <c r="C116">
        <v>0.02</v>
      </c>
      <c r="D116" t="b">
        <v>1</v>
      </c>
      <c r="E116">
        <v>0</v>
      </c>
      <c r="F116" t="b">
        <v>0</v>
      </c>
      <c r="G116">
        <v>1085.6099999999999</v>
      </c>
      <c r="H116" t="b">
        <v>0</v>
      </c>
      <c r="I116" t="b">
        <v>0</v>
      </c>
      <c r="J116" t="b">
        <v>0</v>
      </c>
      <c r="K116" t="s">
        <v>222</v>
      </c>
      <c r="L116" t="b">
        <v>1</v>
      </c>
      <c r="M116" t="b">
        <v>0</v>
      </c>
    </row>
    <row r="117" spans="1:13" hidden="1" x14ac:dyDescent="0.25">
      <c r="A117" t="s">
        <v>59</v>
      </c>
      <c r="B117">
        <v>4</v>
      </c>
      <c r="C117">
        <v>0.06</v>
      </c>
      <c r="D117" t="b">
        <v>1</v>
      </c>
      <c r="E117">
        <v>0</v>
      </c>
      <c r="F117" t="b">
        <v>0</v>
      </c>
      <c r="G117">
        <v>1085.6099999999999</v>
      </c>
      <c r="H117" t="b">
        <v>0</v>
      </c>
      <c r="I117" t="b">
        <v>1</v>
      </c>
      <c r="J117" t="b">
        <v>0</v>
      </c>
      <c r="K117" t="s">
        <v>225</v>
      </c>
      <c r="L117" t="b">
        <v>1</v>
      </c>
      <c r="M117" t="b">
        <v>0</v>
      </c>
    </row>
    <row r="118" spans="1:13" hidden="1" x14ac:dyDescent="0.25">
      <c r="A118" t="s">
        <v>60</v>
      </c>
      <c r="B118">
        <v>4</v>
      </c>
      <c r="C118">
        <v>0.03</v>
      </c>
      <c r="D118" t="b">
        <v>1</v>
      </c>
      <c r="E118">
        <v>0</v>
      </c>
      <c r="F118" t="b">
        <v>0</v>
      </c>
      <c r="G118">
        <v>2126.8200000000002</v>
      </c>
      <c r="H118" t="b">
        <v>0</v>
      </c>
      <c r="I118" t="b">
        <v>0</v>
      </c>
      <c r="J118" t="b">
        <v>0</v>
      </c>
      <c r="K118" t="s">
        <v>223</v>
      </c>
      <c r="L118" t="b">
        <v>1</v>
      </c>
      <c r="M118" t="b">
        <v>0</v>
      </c>
    </row>
    <row r="119" spans="1:13" hidden="1" x14ac:dyDescent="0.25">
      <c r="A119" t="s">
        <v>60</v>
      </c>
      <c r="B119">
        <v>4</v>
      </c>
      <c r="C119">
        <v>7.0000000000000007E-2</v>
      </c>
      <c r="D119" t="b">
        <v>1</v>
      </c>
      <c r="E119">
        <v>0</v>
      </c>
      <c r="F119" t="b">
        <v>0</v>
      </c>
      <c r="G119">
        <v>2126.8200000000002</v>
      </c>
      <c r="H119" t="b">
        <v>0</v>
      </c>
      <c r="I119" t="b">
        <v>1</v>
      </c>
      <c r="J119" t="b">
        <v>0</v>
      </c>
      <c r="K119" t="s">
        <v>225</v>
      </c>
      <c r="L119" t="b">
        <v>1</v>
      </c>
      <c r="M119" t="b">
        <v>0</v>
      </c>
    </row>
    <row r="120" spans="1:13" hidden="1" x14ac:dyDescent="0.25">
      <c r="A120" t="s">
        <v>61</v>
      </c>
      <c r="B120">
        <v>4</v>
      </c>
      <c r="C120">
        <v>0</v>
      </c>
      <c r="D120" t="b">
        <v>1</v>
      </c>
      <c r="E120">
        <v>0</v>
      </c>
      <c r="F120" t="b">
        <v>0</v>
      </c>
      <c r="G120">
        <v>2145.5</v>
      </c>
      <c r="H120" t="b">
        <v>0</v>
      </c>
      <c r="I120" t="b">
        <v>0</v>
      </c>
      <c r="J120" t="b">
        <v>0</v>
      </c>
      <c r="K120" t="s">
        <v>223</v>
      </c>
      <c r="L120" t="b">
        <v>1</v>
      </c>
      <c r="M120" t="b">
        <v>0</v>
      </c>
    </row>
    <row r="121" spans="1:13" hidden="1" x14ac:dyDescent="0.25">
      <c r="A121" t="s">
        <v>61</v>
      </c>
      <c r="B121">
        <v>4</v>
      </c>
      <c r="C121">
        <v>0.04</v>
      </c>
      <c r="D121" t="b">
        <v>1</v>
      </c>
      <c r="E121">
        <v>0</v>
      </c>
      <c r="F121" t="b">
        <v>0</v>
      </c>
      <c r="G121">
        <v>2145.5</v>
      </c>
      <c r="H121" t="b">
        <v>0</v>
      </c>
      <c r="I121" t="b">
        <v>1</v>
      </c>
      <c r="J121" t="b">
        <v>0</v>
      </c>
      <c r="K121" t="s">
        <v>225</v>
      </c>
      <c r="L121" t="b">
        <v>1</v>
      </c>
      <c r="M121" t="b">
        <v>0</v>
      </c>
    </row>
    <row r="122" spans="1:13" hidden="1" x14ac:dyDescent="0.25">
      <c r="A122" t="s">
        <v>62</v>
      </c>
      <c r="B122">
        <v>6</v>
      </c>
      <c r="C122">
        <v>0.09</v>
      </c>
      <c r="D122" t="b">
        <v>1</v>
      </c>
      <c r="E122">
        <v>0</v>
      </c>
      <c r="F122" t="b">
        <v>0</v>
      </c>
      <c r="G122">
        <v>3171.47</v>
      </c>
      <c r="H122" t="b">
        <v>0</v>
      </c>
      <c r="I122" t="b">
        <v>0</v>
      </c>
      <c r="J122" t="b">
        <v>0</v>
      </c>
      <c r="K122" t="s">
        <v>226</v>
      </c>
      <c r="L122" t="b">
        <v>1</v>
      </c>
      <c r="M122" t="b">
        <v>1</v>
      </c>
    </row>
    <row r="123" spans="1:13" hidden="1" x14ac:dyDescent="0.25">
      <c r="A123" t="s">
        <v>62</v>
      </c>
      <c r="B123">
        <v>6</v>
      </c>
      <c r="C123">
        <v>0.47</v>
      </c>
      <c r="D123" t="b">
        <v>1</v>
      </c>
      <c r="E123">
        <v>0</v>
      </c>
      <c r="F123" t="b">
        <v>1</v>
      </c>
      <c r="G123">
        <v>2173.6999999999998</v>
      </c>
      <c r="H123" t="b">
        <v>0</v>
      </c>
      <c r="I123" t="b">
        <v>1</v>
      </c>
      <c r="J123" t="b">
        <v>0</v>
      </c>
      <c r="K123" t="s">
        <v>230</v>
      </c>
      <c r="L123" t="b">
        <v>1</v>
      </c>
      <c r="M123" t="b">
        <v>1</v>
      </c>
    </row>
    <row r="124" spans="1:13" hidden="1" x14ac:dyDescent="0.25">
      <c r="A124" t="s">
        <v>63</v>
      </c>
      <c r="B124">
        <v>6</v>
      </c>
      <c r="C124">
        <v>0.16</v>
      </c>
      <c r="D124" t="b">
        <v>1</v>
      </c>
      <c r="E124">
        <v>0</v>
      </c>
      <c r="F124" t="b">
        <v>0</v>
      </c>
      <c r="G124">
        <v>2147.12</v>
      </c>
      <c r="H124" t="b">
        <v>0</v>
      </c>
      <c r="I124" t="b">
        <v>0</v>
      </c>
      <c r="J124" t="b">
        <v>0</v>
      </c>
      <c r="K124" t="s">
        <v>226</v>
      </c>
      <c r="L124" t="b">
        <v>1</v>
      </c>
      <c r="M124" t="b">
        <v>0</v>
      </c>
    </row>
    <row r="125" spans="1:13" hidden="1" x14ac:dyDescent="0.25">
      <c r="A125" t="s">
        <v>63</v>
      </c>
      <c r="B125">
        <v>6</v>
      </c>
      <c r="C125">
        <v>0.34</v>
      </c>
      <c r="D125" t="b">
        <v>1</v>
      </c>
      <c r="E125">
        <v>0</v>
      </c>
      <c r="F125" t="b">
        <v>0</v>
      </c>
      <c r="G125">
        <v>2147.12</v>
      </c>
      <c r="H125" t="b">
        <v>0</v>
      </c>
      <c r="I125" t="b">
        <v>1</v>
      </c>
      <c r="J125" t="b">
        <v>0</v>
      </c>
      <c r="K125" t="s">
        <v>230</v>
      </c>
      <c r="L125" t="b">
        <v>1</v>
      </c>
      <c r="M125" t="b">
        <v>0</v>
      </c>
    </row>
    <row r="126" spans="1:13" hidden="1" x14ac:dyDescent="0.25">
      <c r="A126" t="s">
        <v>64</v>
      </c>
      <c r="B126">
        <v>6</v>
      </c>
      <c r="C126">
        <v>0.16</v>
      </c>
      <c r="D126" t="b">
        <v>1</v>
      </c>
      <c r="E126">
        <v>0</v>
      </c>
      <c r="F126" t="b">
        <v>0</v>
      </c>
      <c r="G126">
        <v>2156.77</v>
      </c>
      <c r="H126" t="b">
        <v>0</v>
      </c>
      <c r="I126" t="b">
        <v>0</v>
      </c>
      <c r="J126" t="b">
        <v>0</v>
      </c>
      <c r="K126" t="s">
        <v>227</v>
      </c>
      <c r="L126" t="b">
        <v>1</v>
      </c>
      <c r="M126" t="b">
        <v>0</v>
      </c>
    </row>
    <row r="127" spans="1:13" hidden="1" x14ac:dyDescent="0.25">
      <c r="A127" t="s">
        <v>64</v>
      </c>
      <c r="B127">
        <v>6</v>
      </c>
      <c r="C127">
        <v>0.48</v>
      </c>
      <c r="D127" t="b">
        <v>1</v>
      </c>
      <c r="E127">
        <v>0</v>
      </c>
      <c r="F127" t="b">
        <v>0</v>
      </c>
      <c r="G127">
        <v>2156.77</v>
      </c>
      <c r="H127" t="b">
        <v>0</v>
      </c>
      <c r="I127" t="b">
        <v>1</v>
      </c>
      <c r="J127" t="b">
        <v>0</v>
      </c>
      <c r="K127" t="s">
        <v>231</v>
      </c>
      <c r="L127" t="b">
        <v>1</v>
      </c>
      <c r="M127" t="b">
        <v>0</v>
      </c>
    </row>
    <row r="128" spans="1:13" hidden="1" x14ac:dyDescent="0.25">
      <c r="A128" t="s">
        <v>65</v>
      </c>
      <c r="B128">
        <v>6</v>
      </c>
      <c r="C128">
        <v>0.15</v>
      </c>
      <c r="D128" t="b">
        <v>1</v>
      </c>
      <c r="E128">
        <v>0</v>
      </c>
      <c r="F128" t="b">
        <v>0</v>
      </c>
      <c r="G128">
        <v>2136.83</v>
      </c>
      <c r="H128" t="b">
        <v>0</v>
      </c>
      <c r="I128" t="b">
        <v>0</v>
      </c>
      <c r="J128" t="b">
        <v>0</v>
      </c>
      <c r="K128" t="s">
        <v>227</v>
      </c>
      <c r="L128" t="b">
        <v>1</v>
      </c>
      <c r="M128" t="b">
        <v>0</v>
      </c>
    </row>
    <row r="129" spans="1:13" hidden="1" x14ac:dyDescent="0.25">
      <c r="A129" t="s">
        <v>65</v>
      </c>
      <c r="B129">
        <v>6</v>
      </c>
      <c r="C129">
        <v>0.23</v>
      </c>
      <c r="D129" t="b">
        <v>1</v>
      </c>
      <c r="E129">
        <v>0</v>
      </c>
      <c r="F129" t="b">
        <v>0</v>
      </c>
      <c r="G129">
        <v>2136.83</v>
      </c>
      <c r="H129" t="b">
        <v>0</v>
      </c>
      <c r="I129" t="b">
        <v>1</v>
      </c>
      <c r="J129" t="b">
        <v>0</v>
      </c>
      <c r="K129" t="s">
        <v>231</v>
      </c>
      <c r="L129" t="b">
        <v>1</v>
      </c>
      <c r="M129" t="b">
        <v>0</v>
      </c>
    </row>
    <row r="130" spans="1:13" hidden="1" x14ac:dyDescent="0.25">
      <c r="A130" t="s">
        <v>66</v>
      </c>
      <c r="B130">
        <v>6</v>
      </c>
      <c r="C130">
        <v>0.06</v>
      </c>
      <c r="D130" t="b">
        <v>1</v>
      </c>
      <c r="E130">
        <v>0</v>
      </c>
      <c r="F130" t="b">
        <v>0</v>
      </c>
      <c r="G130">
        <v>3203.1</v>
      </c>
      <c r="H130" t="b">
        <v>0</v>
      </c>
      <c r="I130" t="b">
        <v>0</v>
      </c>
      <c r="J130" t="b">
        <v>0</v>
      </c>
      <c r="K130" t="s">
        <v>227</v>
      </c>
      <c r="L130" t="b">
        <v>1</v>
      </c>
      <c r="M130" t="b">
        <v>0</v>
      </c>
    </row>
    <row r="131" spans="1:13" hidden="1" x14ac:dyDescent="0.25">
      <c r="A131" t="s">
        <v>66</v>
      </c>
      <c r="B131">
        <v>6</v>
      </c>
      <c r="C131">
        <v>0.47</v>
      </c>
      <c r="D131" t="b">
        <v>1</v>
      </c>
      <c r="E131">
        <v>0</v>
      </c>
      <c r="F131" t="b">
        <v>0</v>
      </c>
      <c r="G131">
        <v>3203.1</v>
      </c>
      <c r="H131" t="b">
        <v>0</v>
      </c>
      <c r="I131" t="b">
        <v>1</v>
      </c>
      <c r="J131" t="b">
        <v>0</v>
      </c>
      <c r="K131" t="s">
        <v>232</v>
      </c>
      <c r="L131" t="b">
        <v>1</v>
      </c>
      <c r="M131" t="b">
        <v>0</v>
      </c>
    </row>
    <row r="132" spans="1:13" hidden="1" x14ac:dyDescent="0.25">
      <c r="A132" t="s">
        <v>67</v>
      </c>
      <c r="B132">
        <v>6</v>
      </c>
      <c r="C132">
        <v>0.01</v>
      </c>
      <c r="D132" t="b">
        <v>1</v>
      </c>
      <c r="E132">
        <v>0</v>
      </c>
      <c r="F132" t="b">
        <v>0</v>
      </c>
      <c r="G132">
        <v>3194.91</v>
      </c>
      <c r="H132" t="b">
        <v>0</v>
      </c>
      <c r="I132" t="b">
        <v>0</v>
      </c>
      <c r="J132" t="b">
        <v>0</v>
      </c>
      <c r="K132" t="s">
        <v>227</v>
      </c>
      <c r="L132" t="b">
        <v>1</v>
      </c>
      <c r="M132" t="b">
        <v>0</v>
      </c>
    </row>
    <row r="133" spans="1:13" hidden="1" x14ac:dyDescent="0.25">
      <c r="A133" t="s">
        <v>67</v>
      </c>
      <c r="B133">
        <v>6</v>
      </c>
      <c r="C133">
        <v>0.36</v>
      </c>
      <c r="D133" t="b">
        <v>1</v>
      </c>
      <c r="E133">
        <v>0</v>
      </c>
      <c r="F133" t="b">
        <v>0</v>
      </c>
      <c r="G133">
        <v>3194.91</v>
      </c>
      <c r="H133" t="b">
        <v>0</v>
      </c>
      <c r="I133" t="b">
        <v>1</v>
      </c>
      <c r="J133" t="b">
        <v>0</v>
      </c>
      <c r="K133" t="s">
        <v>232</v>
      </c>
      <c r="L133" t="b">
        <v>1</v>
      </c>
      <c r="M133" t="b">
        <v>0</v>
      </c>
    </row>
    <row r="134" spans="1:13" hidden="1" x14ac:dyDescent="0.25">
      <c r="A134" t="s">
        <v>68</v>
      </c>
      <c r="B134">
        <v>6</v>
      </c>
      <c r="C134">
        <v>0.15</v>
      </c>
      <c r="D134" t="b">
        <v>1</v>
      </c>
      <c r="E134">
        <v>0</v>
      </c>
      <c r="F134" t="b">
        <v>0</v>
      </c>
      <c r="G134">
        <v>2161.5</v>
      </c>
      <c r="H134" t="b">
        <v>0</v>
      </c>
      <c r="I134" t="b">
        <v>0</v>
      </c>
      <c r="J134" t="b">
        <v>0</v>
      </c>
      <c r="K134" t="s">
        <v>227</v>
      </c>
      <c r="L134" t="b">
        <v>1</v>
      </c>
      <c r="M134" t="b">
        <v>0</v>
      </c>
    </row>
    <row r="135" spans="1:13" hidden="1" x14ac:dyDescent="0.25">
      <c r="A135" t="s">
        <v>68</v>
      </c>
      <c r="B135">
        <v>6</v>
      </c>
      <c r="C135">
        <v>0.21</v>
      </c>
      <c r="D135" t="b">
        <v>1</v>
      </c>
      <c r="E135">
        <v>0</v>
      </c>
      <c r="F135" t="b">
        <v>0</v>
      </c>
      <c r="G135">
        <v>2161.5</v>
      </c>
      <c r="H135" t="b">
        <v>0</v>
      </c>
      <c r="I135" t="b">
        <v>1</v>
      </c>
      <c r="J135" t="b">
        <v>0</v>
      </c>
      <c r="K135" t="s">
        <v>232</v>
      </c>
      <c r="L135" t="b">
        <v>1</v>
      </c>
      <c r="M135" t="b">
        <v>0</v>
      </c>
    </row>
    <row r="136" spans="1:13" hidden="1" x14ac:dyDescent="0.25">
      <c r="A136" t="s">
        <v>69</v>
      </c>
      <c r="B136">
        <v>6</v>
      </c>
      <c r="C136">
        <v>0.22</v>
      </c>
      <c r="D136" t="b">
        <v>1</v>
      </c>
      <c r="E136">
        <v>0</v>
      </c>
      <c r="F136" t="b">
        <v>0</v>
      </c>
      <c r="G136">
        <v>2111.27</v>
      </c>
      <c r="H136" t="b">
        <v>0</v>
      </c>
      <c r="I136" t="b">
        <v>0</v>
      </c>
      <c r="J136" t="b">
        <v>0</v>
      </c>
      <c r="K136" t="s">
        <v>227</v>
      </c>
      <c r="L136" t="b">
        <v>1</v>
      </c>
      <c r="M136" t="b">
        <v>0</v>
      </c>
    </row>
    <row r="137" spans="1:13" hidden="1" x14ac:dyDescent="0.25">
      <c r="A137" t="s">
        <v>69</v>
      </c>
      <c r="B137">
        <v>6</v>
      </c>
      <c r="C137">
        <v>0.28000000000000003</v>
      </c>
      <c r="D137" t="b">
        <v>1</v>
      </c>
      <c r="E137">
        <v>0</v>
      </c>
      <c r="F137" t="b">
        <v>0</v>
      </c>
      <c r="G137">
        <v>2111.27</v>
      </c>
      <c r="H137" t="b">
        <v>0</v>
      </c>
      <c r="I137" t="b">
        <v>1</v>
      </c>
      <c r="J137" t="b">
        <v>0</v>
      </c>
      <c r="K137" t="s">
        <v>233</v>
      </c>
      <c r="L137" t="b">
        <v>1</v>
      </c>
      <c r="M137" t="b">
        <v>0</v>
      </c>
    </row>
    <row r="138" spans="1:13" hidden="1" x14ac:dyDescent="0.25">
      <c r="A138" t="s">
        <v>70</v>
      </c>
      <c r="B138">
        <v>6</v>
      </c>
      <c r="C138">
        <v>0.09</v>
      </c>
      <c r="D138" t="b">
        <v>1</v>
      </c>
      <c r="E138">
        <v>0</v>
      </c>
      <c r="F138" t="b">
        <v>0</v>
      </c>
      <c r="G138">
        <v>2131.88</v>
      </c>
      <c r="H138" t="b">
        <v>0</v>
      </c>
      <c r="I138" t="b">
        <v>0</v>
      </c>
      <c r="J138" t="b">
        <v>0</v>
      </c>
      <c r="K138" t="s">
        <v>227</v>
      </c>
      <c r="L138" t="b">
        <v>1</v>
      </c>
      <c r="M138" t="b">
        <v>0</v>
      </c>
    </row>
    <row r="139" spans="1:13" hidden="1" x14ac:dyDescent="0.25">
      <c r="A139" t="s">
        <v>70</v>
      </c>
      <c r="B139">
        <v>6</v>
      </c>
      <c r="C139">
        <v>0.33</v>
      </c>
      <c r="D139" t="b">
        <v>1</v>
      </c>
      <c r="E139">
        <v>0</v>
      </c>
      <c r="F139" t="b">
        <v>0</v>
      </c>
      <c r="G139">
        <v>2131.88</v>
      </c>
      <c r="H139" t="b">
        <v>0</v>
      </c>
      <c r="I139" t="b">
        <v>1</v>
      </c>
      <c r="J139" t="b">
        <v>0</v>
      </c>
      <c r="K139" t="s">
        <v>233</v>
      </c>
      <c r="L139" t="b">
        <v>1</v>
      </c>
      <c r="M139" t="b">
        <v>0</v>
      </c>
    </row>
    <row r="140" spans="1:13" hidden="1" x14ac:dyDescent="0.25">
      <c r="A140" t="s">
        <v>71</v>
      </c>
      <c r="B140">
        <v>6</v>
      </c>
      <c r="C140">
        <v>0.24</v>
      </c>
      <c r="D140" t="b">
        <v>1</v>
      </c>
      <c r="E140">
        <v>0</v>
      </c>
      <c r="F140" t="b">
        <v>0</v>
      </c>
      <c r="G140">
        <v>2130.94</v>
      </c>
      <c r="H140" t="b">
        <v>0</v>
      </c>
      <c r="I140" t="b">
        <v>0</v>
      </c>
      <c r="J140" t="b">
        <v>0</v>
      </c>
      <c r="K140" t="s">
        <v>228</v>
      </c>
      <c r="L140" t="b">
        <v>1</v>
      </c>
      <c r="M140" t="b">
        <v>0</v>
      </c>
    </row>
    <row r="141" spans="1:13" hidden="1" x14ac:dyDescent="0.25">
      <c r="A141" t="s">
        <v>71</v>
      </c>
      <c r="B141">
        <v>6</v>
      </c>
      <c r="C141">
        <v>0.36</v>
      </c>
      <c r="D141" t="b">
        <v>1</v>
      </c>
      <c r="E141">
        <v>0</v>
      </c>
      <c r="F141" t="b">
        <v>0</v>
      </c>
      <c r="G141">
        <v>2130.94</v>
      </c>
      <c r="H141" t="b">
        <v>0</v>
      </c>
      <c r="I141" t="b">
        <v>1</v>
      </c>
      <c r="J141" t="b">
        <v>0</v>
      </c>
      <c r="K141" t="s">
        <v>233</v>
      </c>
      <c r="L141" t="b">
        <v>1</v>
      </c>
      <c r="M141" t="b">
        <v>0</v>
      </c>
    </row>
    <row r="142" spans="1:13" hidden="1" x14ac:dyDescent="0.25">
      <c r="A142" t="s">
        <v>72</v>
      </c>
      <c r="B142">
        <v>6</v>
      </c>
      <c r="C142">
        <v>0.56999999999999995</v>
      </c>
      <c r="D142" t="b">
        <v>1</v>
      </c>
      <c r="E142">
        <v>0</v>
      </c>
      <c r="F142" t="b">
        <v>0</v>
      </c>
      <c r="G142">
        <v>2093.41</v>
      </c>
      <c r="H142" t="b">
        <v>0</v>
      </c>
      <c r="I142" t="b">
        <v>0</v>
      </c>
      <c r="J142" t="b">
        <v>0</v>
      </c>
      <c r="K142" t="s">
        <v>228</v>
      </c>
      <c r="L142" t="b">
        <v>1</v>
      </c>
      <c r="M142" t="b">
        <v>0</v>
      </c>
    </row>
    <row r="143" spans="1:13" hidden="1" x14ac:dyDescent="0.25">
      <c r="A143" t="s">
        <v>72</v>
      </c>
      <c r="B143">
        <v>6</v>
      </c>
      <c r="C143">
        <v>0.34</v>
      </c>
      <c r="D143" t="b">
        <v>1</v>
      </c>
      <c r="E143">
        <v>0</v>
      </c>
      <c r="F143" t="b">
        <v>0</v>
      </c>
      <c r="G143">
        <v>2093.41</v>
      </c>
      <c r="H143" t="b">
        <v>0</v>
      </c>
      <c r="I143" t="b">
        <v>1</v>
      </c>
      <c r="J143" t="b">
        <v>0</v>
      </c>
      <c r="K143" t="s">
        <v>234</v>
      </c>
      <c r="L143" t="b">
        <v>1</v>
      </c>
      <c r="M143" t="b">
        <v>0</v>
      </c>
    </row>
    <row r="144" spans="1:13" hidden="1" x14ac:dyDescent="0.25">
      <c r="A144" t="s">
        <v>73</v>
      </c>
      <c r="B144">
        <v>6</v>
      </c>
      <c r="C144">
        <v>0.14000000000000001</v>
      </c>
      <c r="D144" t="b">
        <v>1</v>
      </c>
      <c r="E144">
        <v>0</v>
      </c>
      <c r="F144" t="b">
        <v>0</v>
      </c>
      <c r="G144">
        <v>3171.15</v>
      </c>
      <c r="H144" t="b">
        <v>0</v>
      </c>
      <c r="I144" t="b">
        <v>0</v>
      </c>
      <c r="J144" t="b">
        <v>0</v>
      </c>
      <c r="K144" t="s">
        <v>228</v>
      </c>
      <c r="L144" t="b">
        <v>1</v>
      </c>
      <c r="M144" t="b">
        <v>0</v>
      </c>
    </row>
    <row r="145" spans="1:13" hidden="1" x14ac:dyDescent="0.25">
      <c r="A145" t="s">
        <v>73</v>
      </c>
      <c r="B145">
        <v>6</v>
      </c>
      <c r="C145">
        <v>0.48</v>
      </c>
      <c r="D145" t="b">
        <v>1</v>
      </c>
      <c r="E145">
        <v>0</v>
      </c>
      <c r="F145" t="b">
        <v>0</v>
      </c>
      <c r="G145">
        <v>3171.15</v>
      </c>
      <c r="H145" t="b">
        <v>0</v>
      </c>
      <c r="I145" t="b">
        <v>1</v>
      </c>
      <c r="J145" t="b">
        <v>0</v>
      </c>
      <c r="K145" t="s">
        <v>234</v>
      </c>
      <c r="L145" t="b">
        <v>1</v>
      </c>
      <c r="M145" t="b">
        <v>0</v>
      </c>
    </row>
    <row r="146" spans="1:13" hidden="1" x14ac:dyDescent="0.25">
      <c r="A146" t="s">
        <v>74</v>
      </c>
      <c r="B146">
        <v>6</v>
      </c>
      <c r="C146">
        <v>0.08</v>
      </c>
      <c r="D146" t="b">
        <v>1</v>
      </c>
      <c r="E146">
        <v>0</v>
      </c>
      <c r="F146" t="b">
        <v>0</v>
      </c>
      <c r="G146">
        <v>2127.9499999999998</v>
      </c>
      <c r="H146" t="b">
        <v>0</v>
      </c>
      <c r="I146" t="b">
        <v>0</v>
      </c>
      <c r="J146" t="b">
        <v>0</v>
      </c>
      <c r="K146" t="s">
        <v>228</v>
      </c>
      <c r="L146" t="b">
        <v>1</v>
      </c>
      <c r="M146" t="b">
        <v>0</v>
      </c>
    </row>
    <row r="147" spans="1:13" hidden="1" x14ac:dyDescent="0.25">
      <c r="A147" t="s">
        <v>74</v>
      </c>
      <c r="B147">
        <v>6</v>
      </c>
      <c r="C147">
        <v>0.1</v>
      </c>
      <c r="D147" t="b">
        <v>1</v>
      </c>
      <c r="E147">
        <v>0</v>
      </c>
      <c r="F147" t="b">
        <v>0</v>
      </c>
      <c r="G147">
        <v>2127.9499999999998</v>
      </c>
      <c r="H147" t="b">
        <v>0</v>
      </c>
      <c r="I147" t="b">
        <v>1</v>
      </c>
      <c r="J147" t="b">
        <v>0</v>
      </c>
      <c r="K147" t="s">
        <v>234</v>
      </c>
      <c r="L147" t="b">
        <v>1</v>
      </c>
      <c r="M147" t="b">
        <v>0</v>
      </c>
    </row>
    <row r="148" spans="1:13" hidden="1" x14ac:dyDescent="0.25">
      <c r="A148" t="s">
        <v>75</v>
      </c>
      <c r="B148">
        <v>6</v>
      </c>
      <c r="C148">
        <v>0.14000000000000001</v>
      </c>
      <c r="D148" t="b">
        <v>1</v>
      </c>
      <c r="E148">
        <v>0</v>
      </c>
      <c r="F148" t="b">
        <v>0</v>
      </c>
      <c r="G148">
        <v>2118.19</v>
      </c>
      <c r="H148" t="b">
        <v>0</v>
      </c>
      <c r="I148" t="b">
        <v>0</v>
      </c>
      <c r="J148" t="b">
        <v>0</v>
      </c>
      <c r="K148" t="s">
        <v>229</v>
      </c>
      <c r="L148" t="b">
        <v>1</v>
      </c>
      <c r="M148" t="b">
        <v>0</v>
      </c>
    </row>
    <row r="149" spans="1:13" hidden="1" x14ac:dyDescent="0.25">
      <c r="A149" t="s">
        <v>75</v>
      </c>
      <c r="B149">
        <v>6</v>
      </c>
      <c r="C149">
        <v>0.25</v>
      </c>
      <c r="D149" t="b">
        <v>1</v>
      </c>
      <c r="E149">
        <v>0</v>
      </c>
      <c r="F149" t="b">
        <v>0</v>
      </c>
      <c r="G149">
        <v>2118.19</v>
      </c>
      <c r="H149" t="b">
        <v>0</v>
      </c>
      <c r="I149" t="b">
        <v>1</v>
      </c>
      <c r="J149" t="b">
        <v>0</v>
      </c>
      <c r="K149" t="s">
        <v>235</v>
      </c>
      <c r="L149" t="b">
        <v>1</v>
      </c>
      <c r="M149" t="b">
        <v>0</v>
      </c>
    </row>
    <row r="150" spans="1:13" hidden="1" x14ac:dyDescent="0.25">
      <c r="A150" t="s">
        <v>76</v>
      </c>
      <c r="B150">
        <v>6</v>
      </c>
      <c r="C150">
        <v>0.23</v>
      </c>
      <c r="D150" t="b">
        <v>1</v>
      </c>
      <c r="E150">
        <v>0</v>
      </c>
      <c r="F150" t="b">
        <v>0</v>
      </c>
      <c r="G150">
        <v>3179.03</v>
      </c>
      <c r="H150" t="b">
        <v>0</v>
      </c>
      <c r="I150" t="b">
        <v>0</v>
      </c>
      <c r="J150" t="b">
        <v>0</v>
      </c>
      <c r="K150" t="s">
        <v>229</v>
      </c>
      <c r="L150" t="b">
        <v>1</v>
      </c>
      <c r="M150" t="b">
        <v>0</v>
      </c>
    </row>
    <row r="151" spans="1:13" hidden="1" x14ac:dyDescent="0.25">
      <c r="A151" t="s">
        <v>76</v>
      </c>
      <c r="B151">
        <v>6</v>
      </c>
      <c r="C151">
        <v>0.94</v>
      </c>
      <c r="D151" t="b">
        <v>1</v>
      </c>
      <c r="E151">
        <v>0</v>
      </c>
      <c r="F151" t="b">
        <v>0</v>
      </c>
      <c r="G151">
        <v>3179.03</v>
      </c>
      <c r="H151" t="b">
        <v>0</v>
      </c>
      <c r="I151" t="b">
        <v>1</v>
      </c>
      <c r="J151" t="b">
        <v>0</v>
      </c>
      <c r="K151" t="s">
        <v>236</v>
      </c>
      <c r="L151" t="b">
        <v>1</v>
      </c>
      <c r="M151" t="b">
        <v>0</v>
      </c>
    </row>
    <row r="152" spans="1:13" hidden="1" x14ac:dyDescent="0.25">
      <c r="A152" t="s">
        <v>77</v>
      </c>
      <c r="B152">
        <v>8</v>
      </c>
      <c r="C152">
        <v>0.96</v>
      </c>
      <c r="D152" t="b">
        <v>1</v>
      </c>
      <c r="E152">
        <v>0</v>
      </c>
      <c r="F152" t="b">
        <v>0</v>
      </c>
      <c r="G152">
        <v>3212.61</v>
      </c>
      <c r="H152" t="b">
        <v>0</v>
      </c>
      <c r="I152" t="b">
        <v>0</v>
      </c>
      <c r="J152" t="b">
        <v>0</v>
      </c>
      <c r="K152" t="s">
        <v>107</v>
      </c>
      <c r="L152" t="b">
        <v>1</v>
      </c>
      <c r="M152" t="b">
        <v>0</v>
      </c>
    </row>
    <row r="153" spans="1:13" hidden="1" x14ac:dyDescent="0.25">
      <c r="A153" t="s">
        <v>77</v>
      </c>
      <c r="B153">
        <v>8</v>
      </c>
      <c r="C153">
        <v>13.32</v>
      </c>
      <c r="D153" t="b">
        <v>1</v>
      </c>
      <c r="E153">
        <v>0</v>
      </c>
      <c r="F153" t="b">
        <v>0</v>
      </c>
      <c r="G153">
        <v>3212.61</v>
      </c>
      <c r="H153" t="b">
        <v>0</v>
      </c>
      <c r="I153" t="b">
        <v>1</v>
      </c>
      <c r="J153" t="b">
        <v>0</v>
      </c>
      <c r="K153" t="s">
        <v>78</v>
      </c>
      <c r="L153" t="b">
        <v>1</v>
      </c>
      <c r="M153" t="b">
        <v>0</v>
      </c>
    </row>
    <row r="154" spans="1:13" hidden="1" x14ac:dyDescent="0.25">
      <c r="A154" t="s">
        <v>79</v>
      </c>
      <c r="B154">
        <v>8</v>
      </c>
      <c r="C154">
        <v>0.3</v>
      </c>
      <c r="D154" t="b">
        <v>1</v>
      </c>
      <c r="E154">
        <v>0</v>
      </c>
      <c r="F154" t="b">
        <v>0</v>
      </c>
      <c r="G154">
        <v>3192.73</v>
      </c>
      <c r="H154" t="b">
        <v>0</v>
      </c>
      <c r="I154" t="b">
        <v>0</v>
      </c>
      <c r="J154" t="b">
        <v>0</v>
      </c>
      <c r="K154" t="s">
        <v>107</v>
      </c>
      <c r="L154" t="b">
        <v>1</v>
      </c>
      <c r="M154" t="b">
        <v>0</v>
      </c>
    </row>
    <row r="155" spans="1:13" hidden="1" x14ac:dyDescent="0.25">
      <c r="A155" t="s">
        <v>79</v>
      </c>
      <c r="B155">
        <v>8</v>
      </c>
      <c r="C155">
        <v>2.93</v>
      </c>
      <c r="D155" t="b">
        <v>1</v>
      </c>
      <c r="E155">
        <v>0</v>
      </c>
      <c r="F155" t="b">
        <v>0</v>
      </c>
      <c r="G155">
        <v>3192.73</v>
      </c>
      <c r="H155" t="b">
        <v>0</v>
      </c>
      <c r="I155" t="b">
        <v>1</v>
      </c>
      <c r="J155" t="b">
        <v>0</v>
      </c>
      <c r="K155" t="s">
        <v>80</v>
      </c>
      <c r="L155" t="b">
        <v>1</v>
      </c>
      <c r="M155" t="b">
        <v>0</v>
      </c>
    </row>
    <row r="156" spans="1:13" hidden="1" x14ac:dyDescent="0.25">
      <c r="A156" t="s">
        <v>81</v>
      </c>
      <c r="B156">
        <v>8</v>
      </c>
      <c r="C156">
        <v>0.28000000000000003</v>
      </c>
      <c r="D156" t="b">
        <v>1</v>
      </c>
      <c r="E156">
        <v>0</v>
      </c>
      <c r="F156" t="b">
        <v>0</v>
      </c>
      <c r="G156">
        <v>3237.89</v>
      </c>
      <c r="H156" t="b">
        <v>0</v>
      </c>
      <c r="I156" t="b">
        <v>0</v>
      </c>
      <c r="J156" t="b">
        <v>0</v>
      </c>
      <c r="K156" t="s">
        <v>107</v>
      </c>
      <c r="L156" t="b">
        <v>1</v>
      </c>
      <c r="M156" t="b">
        <v>0</v>
      </c>
    </row>
    <row r="157" spans="1:13" hidden="1" x14ac:dyDescent="0.25">
      <c r="A157" t="s">
        <v>81</v>
      </c>
      <c r="B157">
        <v>8</v>
      </c>
      <c r="C157">
        <v>5.71</v>
      </c>
      <c r="D157" t="b">
        <v>1</v>
      </c>
      <c r="E157">
        <v>0</v>
      </c>
      <c r="F157" t="b">
        <v>0</v>
      </c>
      <c r="G157">
        <v>3237.89</v>
      </c>
      <c r="H157" t="b">
        <v>0</v>
      </c>
      <c r="I157" t="b">
        <v>1</v>
      </c>
      <c r="J157" t="b">
        <v>0</v>
      </c>
      <c r="K157" t="s">
        <v>82</v>
      </c>
      <c r="L157" t="b">
        <v>1</v>
      </c>
      <c r="M157" t="b">
        <v>0</v>
      </c>
    </row>
    <row r="158" spans="1:13" hidden="1" x14ac:dyDescent="0.25">
      <c r="A158" t="s">
        <v>83</v>
      </c>
      <c r="B158">
        <v>8</v>
      </c>
      <c r="C158">
        <v>2.4</v>
      </c>
      <c r="D158" t="b">
        <v>1</v>
      </c>
      <c r="E158">
        <v>0</v>
      </c>
      <c r="F158" t="b">
        <v>0</v>
      </c>
      <c r="G158">
        <v>2151.88</v>
      </c>
      <c r="H158" t="b">
        <v>0</v>
      </c>
      <c r="I158" t="b">
        <v>0</v>
      </c>
      <c r="J158" t="b">
        <v>0</v>
      </c>
      <c r="K158" t="s">
        <v>108</v>
      </c>
      <c r="L158" t="b">
        <v>1</v>
      </c>
      <c r="M158" t="b">
        <v>0</v>
      </c>
    </row>
    <row r="159" spans="1:13" hidden="1" x14ac:dyDescent="0.25">
      <c r="A159" t="s">
        <v>83</v>
      </c>
      <c r="B159">
        <v>8</v>
      </c>
      <c r="C159">
        <v>9.6</v>
      </c>
      <c r="D159" t="b">
        <v>1</v>
      </c>
      <c r="E159">
        <v>0</v>
      </c>
      <c r="F159" t="b">
        <v>0</v>
      </c>
      <c r="G159">
        <v>2151.88</v>
      </c>
      <c r="H159" t="b">
        <v>0</v>
      </c>
      <c r="I159" t="b">
        <v>1</v>
      </c>
      <c r="J159" t="b">
        <v>0</v>
      </c>
      <c r="K159" t="s">
        <v>84</v>
      </c>
      <c r="L159" t="b">
        <v>1</v>
      </c>
      <c r="M159" t="b">
        <v>0</v>
      </c>
    </row>
    <row r="160" spans="1:13" hidden="1" x14ac:dyDescent="0.25">
      <c r="A160" t="s">
        <v>85</v>
      </c>
      <c r="B160">
        <v>8</v>
      </c>
      <c r="C160">
        <v>0.56000000000000005</v>
      </c>
      <c r="D160" t="b">
        <v>1</v>
      </c>
      <c r="E160">
        <v>0</v>
      </c>
      <c r="F160" t="b">
        <v>0</v>
      </c>
      <c r="G160">
        <v>2157.2199999999998</v>
      </c>
      <c r="H160" t="b">
        <v>0</v>
      </c>
      <c r="I160" t="b">
        <v>0</v>
      </c>
      <c r="J160" t="b">
        <v>0</v>
      </c>
      <c r="K160" t="s">
        <v>109</v>
      </c>
      <c r="L160" t="b">
        <v>1</v>
      </c>
      <c r="M160" t="b">
        <v>0</v>
      </c>
    </row>
    <row r="161" spans="1:13" hidden="1" x14ac:dyDescent="0.25">
      <c r="A161" t="s">
        <v>85</v>
      </c>
      <c r="B161">
        <v>8</v>
      </c>
      <c r="C161">
        <v>0.72</v>
      </c>
      <c r="D161" t="b">
        <v>1</v>
      </c>
      <c r="E161">
        <v>0</v>
      </c>
      <c r="F161" t="b">
        <v>0</v>
      </c>
      <c r="G161">
        <v>2157.2199999999998</v>
      </c>
      <c r="H161" t="b">
        <v>0</v>
      </c>
      <c r="I161" t="b">
        <v>1</v>
      </c>
      <c r="J161" t="b">
        <v>0</v>
      </c>
      <c r="K161" t="s">
        <v>86</v>
      </c>
      <c r="L161" t="b">
        <v>1</v>
      </c>
      <c r="M161" t="b">
        <v>0</v>
      </c>
    </row>
    <row r="162" spans="1:13" hidden="1" x14ac:dyDescent="0.25">
      <c r="A162" t="s">
        <v>87</v>
      </c>
      <c r="B162">
        <v>8</v>
      </c>
      <c r="C162">
        <v>0.49</v>
      </c>
      <c r="D162" t="b">
        <v>1</v>
      </c>
      <c r="E162">
        <v>0</v>
      </c>
      <c r="F162" t="b">
        <v>0</v>
      </c>
      <c r="G162">
        <v>3188.68</v>
      </c>
      <c r="H162" t="b">
        <v>0</v>
      </c>
      <c r="I162" t="b">
        <v>0</v>
      </c>
      <c r="J162" t="b">
        <v>0</v>
      </c>
      <c r="K162" t="s">
        <v>109</v>
      </c>
      <c r="L162" t="b">
        <v>1</v>
      </c>
      <c r="M162" t="b">
        <v>0</v>
      </c>
    </row>
    <row r="163" spans="1:13" hidden="1" x14ac:dyDescent="0.25">
      <c r="A163" t="s">
        <v>87</v>
      </c>
      <c r="B163">
        <v>8</v>
      </c>
      <c r="C163">
        <v>7.41</v>
      </c>
      <c r="D163" t="b">
        <v>1</v>
      </c>
      <c r="E163">
        <v>0</v>
      </c>
      <c r="F163" t="b">
        <v>0</v>
      </c>
      <c r="G163">
        <v>3188.68</v>
      </c>
      <c r="H163" t="b">
        <v>0</v>
      </c>
      <c r="I163" t="b">
        <v>1</v>
      </c>
      <c r="J163" t="b">
        <v>0</v>
      </c>
      <c r="K163" t="s">
        <v>88</v>
      </c>
      <c r="L163" t="b">
        <v>1</v>
      </c>
      <c r="M163" t="b">
        <v>0</v>
      </c>
    </row>
    <row r="164" spans="1:13" hidden="1" x14ac:dyDescent="0.25">
      <c r="A164" t="s">
        <v>89</v>
      </c>
      <c r="B164">
        <v>8</v>
      </c>
      <c r="C164">
        <v>0.8</v>
      </c>
      <c r="D164" t="b">
        <v>1</v>
      </c>
      <c r="E164">
        <v>0</v>
      </c>
      <c r="F164" t="b">
        <v>0</v>
      </c>
      <c r="G164">
        <v>2172.71</v>
      </c>
      <c r="H164" t="b">
        <v>0</v>
      </c>
      <c r="I164" t="b">
        <v>0</v>
      </c>
      <c r="J164" t="b">
        <v>0</v>
      </c>
      <c r="K164" t="s">
        <v>110</v>
      </c>
      <c r="L164" t="b">
        <v>1</v>
      </c>
      <c r="M164" t="b">
        <v>0</v>
      </c>
    </row>
    <row r="165" spans="1:13" hidden="1" x14ac:dyDescent="0.25">
      <c r="A165" t="s">
        <v>89</v>
      </c>
      <c r="B165">
        <v>8</v>
      </c>
      <c r="C165">
        <v>1.0900000000000001</v>
      </c>
      <c r="D165" t="b">
        <v>1</v>
      </c>
      <c r="E165">
        <v>0</v>
      </c>
      <c r="F165" t="b">
        <v>0</v>
      </c>
      <c r="G165">
        <v>2172.71</v>
      </c>
      <c r="H165" t="b">
        <v>0</v>
      </c>
      <c r="I165" t="b">
        <v>1</v>
      </c>
      <c r="J165" t="b">
        <v>0</v>
      </c>
      <c r="K165" t="s">
        <v>90</v>
      </c>
      <c r="L165" t="b">
        <v>1</v>
      </c>
      <c r="M165" t="b">
        <v>0</v>
      </c>
    </row>
    <row r="166" spans="1:13" hidden="1" x14ac:dyDescent="0.25">
      <c r="A166" t="s">
        <v>91</v>
      </c>
      <c r="B166">
        <v>8</v>
      </c>
      <c r="C166">
        <v>3.08</v>
      </c>
      <c r="D166" t="b">
        <v>1</v>
      </c>
      <c r="E166">
        <v>0</v>
      </c>
      <c r="F166" t="b">
        <v>0</v>
      </c>
      <c r="G166">
        <v>2117.4</v>
      </c>
      <c r="H166" t="b">
        <v>0</v>
      </c>
      <c r="I166" t="b">
        <v>0</v>
      </c>
      <c r="J166" t="b">
        <v>0</v>
      </c>
      <c r="K166" t="s">
        <v>111</v>
      </c>
      <c r="L166" t="b">
        <v>1</v>
      </c>
      <c r="M166" t="b">
        <v>0</v>
      </c>
    </row>
    <row r="167" spans="1:13" hidden="1" x14ac:dyDescent="0.25">
      <c r="A167" t="s">
        <v>91</v>
      </c>
      <c r="B167">
        <v>8</v>
      </c>
      <c r="C167">
        <v>2.0499999999999998</v>
      </c>
      <c r="D167" t="b">
        <v>1</v>
      </c>
      <c r="E167">
        <v>0</v>
      </c>
      <c r="F167" t="b">
        <v>0</v>
      </c>
      <c r="G167">
        <v>2117.4</v>
      </c>
      <c r="H167" t="b">
        <v>0</v>
      </c>
      <c r="I167" t="b">
        <v>1</v>
      </c>
      <c r="J167" t="b">
        <v>0</v>
      </c>
      <c r="K167" t="s">
        <v>92</v>
      </c>
      <c r="L167" t="b">
        <v>1</v>
      </c>
      <c r="M167" t="b">
        <v>0</v>
      </c>
    </row>
    <row r="168" spans="1:13" hidden="1" x14ac:dyDescent="0.25">
      <c r="A168" t="s">
        <v>93</v>
      </c>
      <c r="B168">
        <v>8</v>
      </c>
      <c r="C168">
        <v>1.9</v>
      </c>
      <c r="D168" t="b">
        <v>1</v>
      </c>
      <c r="E168">
        <v>0</v>
      </c>
      <c r="F168" t="b">
        <v>0</v>
      </c>
      <c r="G168">
        <v>2151.71</v>
      </c>
      <c r="H168" t="b">
        <v>0</v>
      </c>
      <c r="I168" t="b">
        <v>0</v>
      </c>
      <c r="J168" t="b">
        <v>0</v>
      </c>
      <c r="K168" t="s">
        <v>112</v>
      </c>
      <c r="L168" t="b">
        <v>1</v>
      </c>
      <c r="M168" t="b">
        <v>0</v>
      </c>
    </row>
    <row r="169" spans="1:13" hidden="1" x14ac:dyDescent="0.25">
      <c r="A169" t="s">
        <v>93</v>
      </c>
      <c r="B169">
        <v>8</v>
      </c>
      <c r="C169">
        <v>1.97</v>
      </c>
      <c r="D169" t="b">
        <v>1</v>
      </c>
      <c r="E169">
        <v>0</v>
      </c>
      <c r="F169" t="b">
        <v>0</v>
      </c>
      <c r="G169">
        <v>2151.71</v>
      </c>
      <c r="H169" t="b">
        <v>0</v>
      </c>
      <c r="I169" t="b">
        <v>1</v>
      </c>
      <c r="J169" t="b">
        <v>0</v>
      </c>
      <c r="K169" t="s">
        <v>94</v>
      </c>
      <c r="L169" t="b">
        <v>1</v>
      </c>
      <c r="M169" t="b">
        <v>0</v>
      </c>
    </row>
    <row r="170" spans="1:13" hidden="1" x14ac:dyDescent="0.25">
      <c r="A170" t="s">
        <v>95</v>
      </c>
      <c r="B170">
        <v>8</v>
      </c>
      <c r="C170">
        <v>1.89</v>
      </c>
      <c r="D170" t="b">
        <v>1</v>
      </c>
      <c r="E170">
        <v>0</v>
      </c>
      <c r="F170" t="b">
        <v>0</v>
      </c>
      <c r="G170">
        <v>3195.28</v>
      </c>
      <c r="H170" t="b">
        <v>0</v>
      </c>
      <c r="I170" t="b">
        <v>0</v>
      </c>
      <c r="J170" t="b">
        <v>0</v>
      </c>
      <c r="K170" t="s">
        <v>113</v>
      </c>
      <c r="L170" t="b">
        <v>1</v>
      </c>
      <c r="M170" t="b">
        <v>0</v>
      </c>
    </row>
    <row r="171" spans="1:13" hidden="1" x14ac:dyDescent="0.25">
      <c r="A171" t="s">
        <v>95</v>
      </c>
      <c r="B171">
        <v>8</v>
      </c>
      <c r="C171">
        <v>31.81</v>
      </c>
      <c r="D171" t="b">
        <v>1</v>
      </c>
      <c r="E171">
        <v>0</v>
      </c>
      <c r="F171" t="b">
        <v>0</v>
      </c>
      <c r="G171">
        <v>3195.28</v>
      </c>
      <c r="H171" t="b">
        <v>0</v>
      </c>
      <c r="I171" t="b">
        <v>1</v>
      </c>
      <c r="J171" t="b">
        <v>0</v>
      </c>
      <c r="K171" t="s">
        <v>96</v>
      </c>
      <c r="L171" t="b">
        <v>1</v>
      </c>
      <c r="M171" t="b">
        <v>0</v>
      </c>
    </row>
    <row r="172" spans="1:13" hidden="1" x14ac:dyDescent="0.25">
      <c r="A172" t="s">
        <v>97</v>
      </c>
      <c r="B172">
        <v>8</v>
      </c>
      <c r="C172">
        <v>3.43</v>
      </c>
      <c r="D172" t="b">
        <v>1</v>
      </c>
      <c r="E172">
        <v>0</v>
      </c>
      <c r="F172" t="b">
        <v>0</v>
      </c>
      <c r="G172">
        <v>3182.03</v>
      </c>
      <c r="H172" t="b">
        <v>0</v>
      </c>
      <c r="I172" t="b">
        <v>0</v>
      </c>
      <c r="J172" t="b">
        <v>0</v>
      </c>
      <c r="K172" t="s">
        <v>114</v>
      </c>
      <c r="L172" t="b">
        <v>1</v>
      </c>
      <c r="M172" t="b">
        <v>1</v>
      </c>
    </row>
    <row r="173" spans="1:13" hidden="1" x14ac:dyDescent="0.25">
      <c r="A173" t="s">
        <v>97</v>
      </c>
      <c r="B173">
        <v>8</v>
      </c>
      <c r="C173">
        <v>62.95</v>
      </c>
      <c r="D173" t="b">
        <v>1</v>
      </c>
      <c r="E173">
        <v>0</v>
      </c>
      <c r="F173" t="b">
        <v>1</v>
      </c>
      <c r="G173">
        <v>2199.25</v>
      </c>
      <c r="H173" t="b">
        <v>0</v>
      </c>
      <c r="I173" t="b">
        <v>1</v>
      </c>
      <c r="J173" t="b">
        <v>0</v>
      </c>
      <c r="K173" t="s">
        <v>98</v>
      </c>
      <c r="L173" t="b">
        <v>1</v>
      </c>
      <c r="M173" t="b">
        <v>1</v>
      </c>
    </row>
    <row r="174" spans="1:13" hidden="1" x14ac:dyDescent="0.25">
      <c r="A174" t="s">
        <v>99</v>
      </c>
      <c r="B174">
        <v>8</v>
      </c>
      <c r="C174">
        <v>0.48</v>
      </c>
      <c r="D174" t="b">
        <v>1</v>
      </c>
      <c r="E174">
        <v>0</v>
      </c>
      <c r="F174" t="b">
        <v>0</v>
      </c>
      <c r="G174">
        <v>3203.98</v>
      </c>
      <c r="H174" t="b">
        <v>0</v>
      </c>
      <c r="I174" t="b">
        <v>0</v>
      </c>
      <c r="J174" t="b">
        <v>0</v>
      </c>
      <c r="K174" t="s">
        <v>115</v>
      </c>
      <c r="L174" t="b">
        <v>1</v>
      </c>
      <c r="M174" t="b">
        <v>0</v>
      </c>
    </row>
    <row r="175" spans="1:13" hidden="1" x14ac:dyDescent="0.25">
      <c r="A175" t="s">
        <v>99</v>
      </c>
      <c r="B175">
        <v>8</v>
      </c>
      <c r="C175">
        <v>9.33</v>
      </c>
      <c r="D175" t="b">
        <v>1</v>
      </c>
      <c r="E175">
        <v>0</v>
      </c>
      <c r="F175" t="b">
        <v>0</v>
      </c>
      <c r="G175">
        <v>3203.98</v>
      </c>
      <c r="H175" t="b">
        <v>0</v>
      </c>
      <c r="I175" t="b">
        <v>1</v>
      </c>
      <c r="J175" t="b">
        <v>0</v>
      </c>
      <c r="K175" t="s">
        <v>100</v>
      </c>
      <c r="L175" t="b">
        <v>1</v>
      </c>
      <c r="M175" t="b">
        <v>0</v>
      </c>
    </row>
    <row r="176" spans="1:13" hidden="1" x14ac:dyDescent="0.25">
      <c r="A176" t="s">
        <v>101</v>
      </c>
      <c r="B176">
        <v>8</v>
      </c>
      <c r="C176">
        <v>1.1200000000000001</v>
      </c>
      <c r="D176" t="b">
        <v>1</v>
      </c>
      <c r="E176">
        <v>0</v>
      </c>
      <c r="F176" t="b">
        <v>0</v>
      </c>
      <c r="G176">
        <v>2145.4</v>
      </c>
      <c r="H176" t="b">
        <v>0</v>
      </c>
      <c r="I176" t="b">
        <v>0</v>
      </c>
      <c r="J176" t="b">
        <v>0</v>
      </c>
      <c r="K176" t="s">
        <v>116</v>
      </c>
      <c r="L176" t="b">
        <v>1</v>
      </c>
      <c r="M176" t="b">
        <v>0</v>
      </c>
    </row>
    <row r="177" spans="1:13" hidden="1" x14ac:dyDescent="0.25">
      <c r="A177" t="s">
        <v>101</v>
      </c>
      <c r="B177">
        <v>8</v>
      </c>
      <c r="C177">
        <v>2.71</v>
      </c>
      <c r="D177" t="b">
        <v>1</v>
      </c>
      <c r="E177">
        <v>0</v>
      </c>
      <c r="F177" t="b">
        <v>0</v>
      </c>
      <c r="G177">
        <v>2145.4</v>
      </c>
      <c r="H177" t="b">
        <v>0</v>
      </c>
      <c r="I177" t="b">
        <v>1</v>
      </c>
      <c r="J177" t="b">
        <v>0</v>
      </c>
      <c r="K177" t="s">
        <v>102</v>
      </c>
      <c r="L177" t="b">
        <v>1</v>
      </c>
      <c r="M177" t="b">
        <v>0</v>
      </c>
    </row>
    <row r="178" spans="1:13" hidden="1" x14ac:dyDescent="0.25">
      <c r="A178" t="s">
        <v>103</v>
      </c>
      <c r="B178">
        <v>8</v>
      </c>
      <c r="C178">
        <v>0.53</v>
      </c>
      <c r="D178" t="b">
        <v>1</v>
      </c>
      <c r="E178">
        <v>0</v>
      </c>
      <c r="F178" t="b">
        <v>0</v>
      </c>
      <c r="G178">
        <v>3176.36</v>
      </c>
      <c r="H178" t="b">
        <v>0</v>
      </c>
      <c r="I178" t="b">
        <v>0</v>
      </c>
      <c r="J178" t="b">
        <v>0</v>
      </c>
      <c r="K178" t="s">
        <v>117</v>
      </c>
      <c r="L178" t="b">
        <v>1</v>
      </c>
      <c r="M178" t="b">
        <v>0</v>
      </c>
    </row>
    <row r="179" spans="1:13" hidden="1" x14ac:dyDescent="0.25">
      <c r="A179" t="s">
        <v>103</v>
      </c>
      <c r="B179">
        <v>8</v>
      </c>
      <c r="C179">
        <v>6.35</v>
      </c>
      <c r="D179" t="b">
        <v>1</v>
      </c>
      <c r="E179">
        <v>0</v>
      </c>
      <c r="F179" t="b">
        <v>0</v>
      </c>
      <c r="G179">
        <v>3176.36</v>
      </c>
      <c r="H179" t="b">
        <v>0</v>
      </c>
      <c r="I179" t="b">
        <v>1</v>
      </c>
      <c r="J179" t="b">
        <v>0</v>
      </c>
      <c r="K179" t="s">
        <v>104</v>
      </c>
      <c r="L179" t="b">
        <v>1</v>
      </c>
      <c r="M179" t="b">
        <v>0</v>
      </c>
    </row>
    <row r="180" spans="1:13" hidden="1" x14ac:dyDescent="0.25">
      <c r="A180" t="s">
        <v>105</v>
      </c>
      <c r="B180">
        <v>8</v>
      </c>
      <c r="C180">
        <v>0.24</v>
      </c>
      <c r="D180" t="b">
        <v>1</v>
      </c>
      <c r="E180">
        <v>0</v>
      </c>
      <c r="F180" t="b">
        <v>0</v>
      </c>
      <c r="G180">
        <v>3248.95</v>
      </c>
      <c r="H180" t="b">
        <v>0</v>
      </c>
      <c r="I180" t="b">
        <v>0</v>
      </c>
      <c r="J180" t="b">
        <v>0</v>
      </c>
      <c r="K180" t="s">
        <v>117</v>
      </c>
      <c r="L180" t="b">
        <v>1</v>
      </c>
      <c r="M180" t="b">
        <v>0</v>
      </c>
    </row>
    <row r="181" spans="1:13" hidden="1" x14ac:dyDescent="0.25">
      <c r="A181" t="s">
        <v>105</v>
      </c>
      <c r="B181">
        <v>8</v>
      </c>
      <c r="C181">
        <v>2.86</v>
      </c>
      <c r="D181" t="b">
        <v>1</v>
      </c>
      <c r="E181">
        <v>0</v>
      </c>
      <c r="F181" t="b">
        <v>0</v>
      </c>
      <c r="G181">
        <v>3248.95</v>
      </c>
      <c r="H181" t="b">
        <v>0</v>
      </c>
      <c r="I181" t="b">
        <v>1</v>
      </c>
      <c r="J181" t="b">
        <v>0</v>
      </c>
      <c r="K181" t="s">
        <v>106</v>
      </c>
      <c r="L181" t="b">
        <v>1</v>
      </c>
      <c r="M181" t="b">
        <v>0</v>
      </c>
    </row>
  </sheetData>
  <autoFilter ref="A1:M181">
    <filterColumn colId="1">
      <filters>
        <filter val="14"/>
      </filters>
    </filterColumn>
    <filterColumn colId="3">
      <filters>
        <filter val="WAHR"/>
      </filters>
    </filterColumn>
    <filterColumn colId="8">
      <filters>
        <filter val="WAHR"/>
      </filters>
    </filterColumn>
    <sortState ref="A2:M181">
      <sortCondition ref="A1:A16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baseColWidth="10" defaultRowHeight="15" x14ac:dyDescent="0.25"/>
  <cols>
    <col min="1" max="1" width="22.85546875" bestFit="1" customWidth="1"/>
    <col min="2" max="2" width="23.7109375" customWidth="1"/>
    <col min="3" max="3" width="12" customWidth="1"/>
    <col min="4" max="4" width="15.5703125" customWidth="1"/>
    <col min="5" max="5" width="15.5703125" bestFit="1" customWidth="1"/>
  </cols>
  <sheetData>
    <row r="1" spans="1:4" x14ac:dyDescent="0.25">
      <c r="A1" s="5" t="s">
        <v>10</v>
      </c>
      <c r="B1" t="s">
        <v>22</v>
      </c>
    </row>
    <row r="3" spans="1:4" x14ac:dyDescent="0.25">
      <c r="A3" s="5" t="s">
        <v>23</v>
      </c>
      <c r="B3" s="5" t="s">
        <v>20</v>
      </c>
    </row>
    <row r="4" spans="1:4" x14ac:dyDescent="0.25">
      <c r="A4" s="5" t="s">
        <v>18</v>
      </c>
      <c r="B4" t="s">
        <v>21</v>
      </c>
      <c r="C4" t="s">
        <v>22</v>
      </c>
      <c r="D4" t="s">
        <v>19</v>
      </c>
    </row>
    <row r="5" spans="1:4" x14ac:dyDescent="0.25">
      <c r="A5" s="6">
        <v>4</v>
      </c>
      <c r="B5" s="7">
        <v>1.5000000000000003E-2</v>
      </c>
      <c r="C5" s="7">
        <v>5.6000000000000008E-2</v>
      </c>
      <c r="D5" s="7">
        <v>3.5500000000000011E-2</v>
      </c>
    </row>
    <row r="6" spans="1:4" x14ac:dyDescent="0.25">
      <c r="A6" s="6">
        <v>6</v>
      </c>
      <c r="B6" s="7">
        <v>0.10200000000000001</v>
      </c>
      <c r="C6" s="7">
        <v>0.83800000000000008</v>
      </c>
      <c r="D6" s="7">
        <v>0.46999999999999992</v>
      </c>
    </row>
    <row r="7" spans="1:4" x14ac:dyDescent="0.25">
      <c r="A7" s="6">
        <v>8</v>
      </c>
      <c r="B7" s="7">
        <v>0.53100000000000003</v>
      </c>
      <c r="C7" s="7">
        <v>40.664999999999999</v>
      </c>
      <c r="D7" s="7">
        <v>20.598000000000003</v>
      </c>
    </row>
    <row r="8" spans="1:4" x14ac:dyDescent="0.25">
      <c r="A8" s="6">
        <v>10</v>
      </c>
      <c r="B8" s="7">
        <v>6.9909999999999997</v>
      </c>
      <c r="C8" s="7">
        <v>1204.2</v>
      </c>
      <c r="D8" s="7">
        <v>499.95941176470586</v>
      </c>
    </row>
    <row r="9" spans="1:4" x14ac:dyDescent="0.25">
      <c r="A9" s="6">
        <v>12</v>
      </c>
      <c r="B9" s="7">
        <v>20.178999999999998</v>
      </c>
      <c r="C9" s="7">
        <v>3498.45</v>
      </c>
      <c r="D9" s="7">
        <v>336.38545454545454</v>
      </c>
    </row>
    <row r="10" spans="1:4" x14ac:dyDescent="0.25">
      <c r="A10" s="6" t="s">
        <v>19</v>
      </c>
      <c r="B10" s="7">
        <v>5.5636000000000001</v>
      </c>
      <c r="C10" s="7">
        <v>324.8273684210526</v>
      </c>
      <c r="D10" s="7">
        <v>143.42749999999998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2015-06-26T20:56:56Z</dcterms:modified>
</cp:coreProperties>
</file>