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5" yWindow="-15" windowWidth="14400" windowHeight="15240" activeTab="1"/>
  </bookViews>
  <sheets>
    <sheet name="Tabelle1" sheetId="1" r:id="rId1"/>
    <sheet name="Tabelle2" sheetId="2" r:id="rId2"/>
    <sheet name="Tabelle3" sheetId="3" r:id="rId3"/>
    <sheet name="Tabelle4" sheetId="4" r:id="rId4"/>
  </sheets>
  <definedNames>
    <definedName name="_xlnm._FilterDatabase" localSheetId="2" hidden="1">Tabelle3!$A$1:$L$122</definedName>
  </definedNames>
  <calcPr calcId="145621"/>
  <pivotCaches>
    <pivotCache cacheId="1" r:id="rId5"/>
  </pivotCaches>
</workbook>
</file>

<file path=xl/calcChain.xml><?xml version="1.0" encoding="utf-8"?>
<calcChain xmlns="http://schemas.openxmlformats.org/spreadsheetml/2006/main">
  <c r="Q6" i="2" l="1" a="1"/>
  <c r="Q6" i="2" s="1"/>
  <c r="Q7" i="2" a="1"/>
  <c r="Q7" i="2" s="1"/>
  <c r="Q8" i="2" a="1"/>
  <c r="Q8" i="2" s="1"/>
  <c r="Q9" i="2" a="1"/>
  <c r="Q9" i="2" s="1"/>
  <c r="Q10" i="2" a="1"/>
  <c r="Q10" i="2" s="1"/>
  <c r="Q11" i="2" a="1"/>
  <c r="Q11" i="2" s="1"/>
  <c r="Q12" i="2" a="1"/>
  <c r="Q12" i="2" s="1"/>
  <c r="Q13" i="2" a="1"/>
  <c r="Q13" i="2" s="1"/>
  <c r="Q14" i="2" a="1"/>
  <c r="Q14" i="2" s="1"/>
  <c r="Q15" i="2" a="1"/>
  <c r="Q15" i="2" s="1"/>
  <c r="Q16" i="2" a="1"/>
  <c r="Q16" i="2" s="1"/>
  <c r="Q5" i="2" a="1"/>
  <c r="Q5" i="2" s="1"/>
  <c r="R11" i="2" a="1"/>
  <c r="R11" i="2"/>
  <c r="P11" i="2" s="1"/>
  <c r="R12" i="2" a="1"/>
  <c r="R12" i="2" s="1"/>
  <c r="P12" i="2" s="1"/>
  <c r="R13" i="2" a="1"/>
  <c r="R13" i="2"/>
  <c r="P13" i="2" s="1"/>
  <c r="R14" i="2" a="1"/>
  <c r="R14" i="2" s="1"/>
  <c r="P14" i="2" s="1"/>
  <c r="R15" i="2" a="1"/>
  <c r="R15" i="2" s="1"/>
  <c r="P15" i="2" s="1"/>
  <c r="R16" i="2" a="1"/>
  <c r="R16" i="2" s="1"/>
  <c r="P16" i="2" s="1"/>
  <c r="R6" i="2" a="1"/>
  <c r="R6" i="2"/>
  <c r="P6" i="2" s="1"/>
  <c r="R7" i="2" a="1"/>
  <c r="R7" i="2" s="1"/>
  <c r="P7" i="2" s="1"/>
  <c r="R8" i="2" a="1"/>
  <c r="R8" i="2"/>
  <c r="P8" i="2" s="1"/>
  <c r="R9" i="2" a="1"/>
  <c r="R9" i="2" s="1"/>
  <c r="P9" i="2" s="1"/>
  <c r="R10" i="2" a="1"/>
  <c r="R10" i="2" s="1"/>
  <c r="P10" i="2" s="1"/>
  <c r="R5" i="2" a="1"/>
  <c r="R5" i="2" s="1"/>
  <c r="P5" i="2" s="1"/>
  <c r="R19" i="2"/>
  <c r="O19" i="2"/>
  <c r="M19" i="2" s="1"/>
  <c r="N19" i="2" a="1"/>
  <c r="N19" i="2" s="1"/>
  <c r="J19" i="2" a="1"/>
  <c r="J19" i="2" s="1"/>
  <c r="I19" i="2" a="1"/>
  <c r="I19" i="2" s="1"/>
  <c r="H19" i="2" a="1"/>
  <c r="H19" i="2" s="1"/>
  <c r="F19" i="2"/>
  <c r="K19" i="2" s="1" a="1"/>
  <c r="K19" i="2" s="1"/>
  <c r="E19" i="2"/>
  <c r="D19" i="2"/>
  <c r="G19" i="2" s="1"/>
  <c r="C19" i="2"/>
  <c r="R20" i="2"/>
  <c r="O20" i="2"/>
  <c r="M20" i="2" s="1"/>
  <c r="N20" i="2" a="1"/>
  <c r="N20" i="2" s="1"/>
  <c r="J20" i="2" a="1"/>
  <c r="J20" i="2" s="1"/>
  <c r="I20" i="2" a="1"/>
  <c r="I20" i="2" s="1"/>
  <c r="H20" i="2" a="1"/>
  <c r="H20" i="2" s="1"/>
  <c r="F20" i="2"/>
  <c r="K20" i="2" s="1" a="1"/>
  <c r="K20" i="2" s="1"/>
  <c r="E20" i="2"/>
  <c r="D20" i="2"/>
  <c r="L20" i="2" s="1"/>
  <c r="C20" i="2"/>
  <c r="N5" i="2" a="1"/>
  <c r="N5" i="2" s="1"/>
  <c r="O5" i="2"/>
  <c r="M5" i="2" s="1"/>
  <c r="E5" i="2"/>
  <c r="O6" i="2"/>
  <c r="M6" i="2" s="1"/>
  <c r="O7" i="2"/>
  <c r="M7" i="2" s="1"/>
  <c r="O8" i="2"/>
  <c r="M8" i="2" s="1"/>
  <c r="O9" i="2"/>
  <c r="M9" i="2" s="1"/>
  <c r="O10" i="2"/>
  <c r="M10" i="2" s="1"/>
  <c r="O11" i="2"/>
  <c r="M11" i="2" s="1"/>
  <c r="O12" i="2"/>
  <c r="M12" i="2" s="1"/>
  <c r="O13" i="2"/>
  <c r="M13" i="2" s="1"/>
  <c r="O14" i="2"/>
  <c r="M14" i="2" s="1"/>
  <c r="O15" i="2"/>
  <c r="M15" i="2" s="1"/>
  <c r="O16" i="2"/>
  <c r="M16" i="2" s="1"/>
  <c r="N6" i="2" a="1"/>
  <c r="N6" i="2" s="1"/>
  <c r="N7" i="2" a="1"/>
  <c r="N7" i="2" s="1"/>
  <c r="N8" i="2" a="1"/>
  <c r="N8" i="2" s="1"/>
  <c r="N9" i="2" a="1"/>
  <c r="N9" i="2" s="1"/>
  <c r="N10" i="2" a="1"/>
  <c r="N10" i="2" s="1"/>
  <c r="N11" i="2" a="1"/>
  <c r="N11" i="2" s="1"/>
  <c r="N12" i="2" a="1"/>
  <c r="N12" i="2" s="1"/>
  <c r="N13" i="2" a="1"/>
  <c r="N13" i="2" s="1"/>
  <c r="N14" i="2" a="1"/>
  <c r="N14" i="2" s="1"/>
  <c r="N15" i="2" a="1"/>
  <c r="N15" i="2" s="1"/>
  <c r="N16" i="2" a="1"/>
  <c r="N16" i="2" s="1"/>
  <c r="I5" i="2" a="1"/>
  <c r="I5" i="2" s="1"/>
  <c r="U10" i="2" l="1"/>
  <c r="U7" i="2"/>
  <c r="V6" i="2"/>
  <c r="U9" i="2"/>
  <c r="V10" i="2"/>
  <c r="U5" i="2"/>
  <c r="V5" i="2"/>
  <c r="V7" i="2"/>
  <c r="U6" i="2"/>
  <c r="V9" i="2"/>
  <c r="U8" i="2"/>
  <c r="V8" i="2"/>
  <c r="T10" i="2"/>
  <c r="T6" i="2"/>
  <c r="L19" i="2"/>
  <c r="G20" i="2"/>
  <c r="T7" i="2"/>
  <c r="T8" i="2"/>
  <c r="S7" i="2"/>
  <c r="T9" i="2"/>
  <c r="S10" i="2"/>
  <c r="S6" i="2"/>
  <c r="S5" i="2"/>
  <c r="S9" i="2"/>
  <c r="S8" i="2"/>
  <c r="T5" i="2"/>
  <c r="J6" i="2" l="1" a="1"/>
  <c r="J6" i="2" s="1"/>
  <c r="J7" i="2" a="1"/>
  <c r="J7" i="2" s="1"/>
  <c r="J8" i="2" a="1"/>
  <c r="J8" i="2" s="1"/>
  <c r="J9" i="2" a="1"/>
  <c r="J9" i="2" s="1"/>
  <c r="J10" i="2" a="1"/>
  <c r="J10" i="2" s="1"/>
  <c r="J11" i="2" a="1"/>
  <c r="J11" i="2" s="1"/>
  <c r="J12" i="2" a="1"/>
  <c r="J12" i="2" s="1"/>
  <c r="J13" i="2" a="1"/>
  <c r="J13" i="2" s="1"/>
  <c r="J14" i="2" a="1"/>
  <c r="J14" i="2" s="1"/>
  <c r="J15" i="2" a="1"/>
  <c r="J15" i="2" s="1"/>
  <c r="J16" i="2" a="1"/>
  <c r="J16" i="2" s="1"/>
  <c r="J5" i="2" a="1"/>
  <c r="J5" i="2" s="1"/>
  <c r="I6" i="2" a="1"/>
  <c r="I6" i="2" s="1"/>
  <c r="I7" i="2" a="1"/>
  <c r="I7" i="2" s="1"/>
  <c r="I8" i="2" a="1"/>
  <c r="I8" i="2" s="1"/>
  <c r="I9" i="2" a="1"/>
  <c r="I9" i="2" s="1"/>
  <c r="I10" i="2" a="1"/>
  <c r="I10" i="2" s="1"/>
  <c r="I11" i="2" a="1"/>
  <c r="I11" i="2" s="1"/>
  <c r="I12" i="2" a="1"/>
  <c r="I12" i="2" s="1"/>
  <c r="I13" i="2" a="1"/>
  <c r="I13" i="2" s="1"/>
  <c r="I14" i="2" a="1"/>
  <c r="I14" i="2" s="1"/>
  <c r="I15" i="2" a="1"/>
  <c r="I15" i="2" s="1"/>
  <c r="I16" i="2" a="1"/>
  <c r="I16" i="2" s="1"/>
  <c r="H6" i="2" a="1"/>
  <c r="H6" i="2" s="1"/>
  <c r="H7" i="2" a="1"/>
  <c r="H7" i="2" s="1"/>
  <c r="H8" i="2" a="1"/>
  <c r="H8" i="2" s="1"/>
  <c r="H9" i="2" a="1"/>
  <c r="H9" i="2" s="1"/>
  <c r="H10" i="2" a="1"/>
  <c r="H10" i="2" s="1"/>
  <c r="H11" i="2" a="1"/>
  <c r="H11" i="2" s="1"/>
  <c r="H12" i="2" a="1"/>
  <c r="H12" i="2" s="1"/>
  <c r="H13" i="2" a="1"/>
  <c r="H13" i="2" s="1"/>
  <c r="H14" i="2" a="1"/>
  <c r="H14" i="2" s="1"/>
  <c r="H15" i="2" a="1"/>
  <c r="H15" i="2" s="1"/>
  <c r="H16" i="2" a="1"/>
  <c r="H16" i="2" s="1"/>
  <c r="H5" i="2" a="1"/>
  <c r="H5" i="2" s="1"/>
  <c r="F5" i="2"/>
  <c r="K5" i="2" s="1" a="1"/>
  <c r="K5" i="2" s="1"/>
  <c r="F6" i="2"/>
  <c r="K6" i="2" s="1" a="1"/>
  <c r="K6" i="2" s="1"/>
  <c r="F7" i="2"/>
  <c r="K7" i="2" s="1" a="1"/>
  <c r="K7" i="2" s="1"/>
  <c r="F8" i="2"/>
  <c r="K8" i="2" s="1" a="1"/>
  <c r="K8" i="2" s="1"/>
  <c r="F9" i="2"/>
  <c r="K9" i="2" s="1" a="1"/>
  <c r="K9" i="2" s="1"/>
  <c r="F10" i="2"/>
  <c r="K10" i="2" s="1" a="1"/>
  <c r="K10" i="2" s="1"/>
  <c r="F11" i="2"/>
  <c r="K11" i="2" s="1" a="1"/>
  <c r="K11" i="2" s="1"/>
  <c r="F12" i="2"/>
  <c r="K12" i="2" s="1" a="1"/>
  <c r="K12" i="2" s="1"/>
  <c r="F13" i="2"/>
  <c r="K13" i="2" s="1" a="1"/>
  <c r="K13" i="2" s="1"/>
  <c r="F14" i="2"/>
  <c r="K14" i="2" s="1" a="1"/>
  <c r="K14" i="2" s="1"/>
  <c r="F15" i="2"/>
  <c r="K15" i="2" s="1" a="1"/>
  <c r="K15" i="2" s="1"/>
  <c r="F16" i="2"/>
  <c r="K16" i="2" s="1" a="1"/>
  <c r="K16" i="2" s="1"/>
  <c r="E6" i="2"/>
  <c r="E7" i="2"/>
  <c r="E8" i="2"/>
  <c r="E9" i="2"/>
  <c r="E10" i="2"/>
  <c r="E11" i="2"/>
  <c r="E12" i="2"/>
  <c r="E13" i="2"/>
  <c r="E14" i="2"/>
  <c r="E15" i="2"/>
  <c r="E16" i="2"/>
  <c r="D6" i="2"/>
  <c r="D7" i="2"/>
  <c r="D8" i="2"/>
  <c r="D9" i="2"/>
  <c r="D10" i="2"/>
  <c r="D11" i="2"/>
  <c r="G11" i="2" s="1"/>
  <c r="D12" i="2"/>
  <c r="G12" i="2" s="1"/>
  <c r="D13" i="2"/>
  <c r="G13" i="2" s="1"/>
  <c r="D14" i="2"/>
  <c r="G14" i="2" s="1"/>
  <c r="D15" i="2"/>
  <c r="G15" i="2" s="1"/>
  <c r="D16" i="2"/>
  <c r="G16" i="2" s="1"/>
  <c r="D5" i="2"/>
  <c r="L5" i="2" s="1"/>
  <c r="C6" i="2"/>
  <c r="C7" i="2"/>
  <c r="C8" i="2"/>
  <c r="C9" i="2"/>
  <c r="C10" i="2"/>
  <c r="C11" i="2"/>
  <c r="C12" i="2"/>
  <c r="C13" i="2"/>
  <c r="C14" i="2"/>
  <c r="C15" i="2"/>
  <c r="C16" i="2"/>
  <c r="C5" i="2"/>
  <c r="G7" i="2" l="1"/>
  <c r="G6" i="2"/>
  <c r="G10" i="2"/>
  <c r="G5" i="2"/>
  <c r="G9" i="2"/>
  <c r="G8" i="2"/>
  <c r="L13" i="2"/>
  <c r="L9" i="2"/>
  <c r="L16" i="2"/>
  <c r="L12" i="2"/>
  <c r="L8" i="2"/>
  <c r="L15" i="2"/>
  <c r="L11" i="2"/>
  <c r="L7" i="2"/>
  <c r="L14" i="2"/>
  <c r="L10" i="2"/>
  <c r="L6" i="2"/>
</calcChain>
</file>

<file path=xl/sharedStrings.xml><?xml version="1.0" encoding="utf-8"?>
<sst xmlns="http://schemas.openxmlformats.org/spreadsheetml/2006/main" count="271" uniqueCount="167">
  <si>
    <t>time</t>
  </si>
  <si>
    <t>solved</t>
  </si>
  <si>
    <t>gap</t>
  </si>
  <si>
    <t>sv</t>
  </si>
  <si>
    <t>S</t>
  </si>
  <si>
    <t>Fuel</t>
  </si>
  <si>
    <t>t_avg</t>
  </si>
  <si>
    <t>with sv</t>
  </si>
  <si>
    <t>instances</t>
  </si>
  <si>
    <t>t_max</t>
  </si>
  <si>
    <t>t_min</t>
  </si>
  <si>
    <t>nodes</t>
  </si>
  <si>
    <t>not solved</t>
  </si>
  <si>
    <t>MEDIAN</t>
  </si>
  <si>
    <t>Name</t>
  </si>
  <si>
    <t>Number of Customers</t>
  </si>
  <si>
    <t>Duration</t>
  </si>
  <si>
    <t>isSolved</t>
  </si>
  <si>
    <t>Gap</t>
  </si>
  <si>
    <t>with SVs</t>
  </si>
  <si>
    <t>Objective</t>
  </si>
  <si>
    <t>isInfeasible</t>
  </si>
  <si>
    <t>isFreight</t>
  </si>
  <si>
    <t>isFuel</t>
  </si>
  <si>
    <t>Date</t>
  </si>
  <si>
    <t>Improvement Obj</t>
  </si>
  <si>
    <t>Improvement Time</t>
  </si>
  <si>
    <t>N4-C_DV100-C_SV25_F5_0_No_1</t>
  </si>
  <si>
    <t>2015.06.18 - 17:35:55</t>
  </si>
  <si>
    <t>N4-C_DV100-C_SV25_F5_1_No_1</t>
  </si>
  <si>
    <t>N4-C_DV100-C_SV25_F5_2_No_1</t>
  </si>
  <si>
    <t>N4-C_DV100-C_SV25_F5_3_No_1</t>
  </si>
  <si>
    <t>N4-C_DV100-C_SV25_F5_4_No_1</t>
  </si>
  <si>
    <t>N4-C_DV100-C_SV25_F5_5_No_1</t>
  </si>
  <si>
    <t>N4-C_DV100-C_SV25_F5_6_No_1</t>
  </si>
  <si>
    <t>N4-C_DV100-C_SV25_F5_7_No_1</t>
  </si>
  <si>
    <t>N4-C_DV100-C_SV25_F5_9_No_1</t>
  </si>
  <si>
    <t>N10-C_DV100-C_SV25_F5_0_No_1</t>
  </si>
  <si>
    <t>2015.06.18 - 17:38:00</t>
  </si>
  <si>
    <t>N10-C_DV100-C_SV25_F5_1_No_1</t>
  </si>
  <si>
    <t>2015.06.18 - 17:38:02</t>
  </si>
  <si>
    <t>N10-C_DV100-C_SV25_F5_2_No_1</t>
  </si>
  <si>
    <t>2015.06.18 - 17:38:09</t>
  </si>
  <si>
    <t>N10-C_DV100-C_SV25_F5_5_No_1</t>
  </si>
  <si>
    <t>2015.06.18 - 17:38:10</t>
  </si>
  <si>
    <t>N10-C_DV100-C_SV25_F5_7_No_1</t>
  </si>
  <si>
    <t>2015.06.18 - 17:38:15</t>
  </si>
  <si>
    <t>N10-C_DV100-C_SV25_F5_8_No_1</t>
  </si>
  <si>
    <t>N12-C_DV100-C_SV25_F5_0_No_1</t>
  </si>
  <si>
    <t>2015.06.18 - 17:38:22</t>
  </si>
  <si>
    <t>N12-C_DV100-C_SV25_F5_2_No_1</t>
  </si>
  <si>
    <t>2015.06.18 - 17:38:27</t>
  </si>
  <si>
    <t>N12-C_DV100-C_SV25_F5_3_No_1</t>
  </si>
  <si>
    <t>2015.06.18 - 17:38:39</t>
  </si>
  <si>
    <t>N12-C_DV100-C_SV25_F5_6_No_1</t>
  </si>
  <si>
    <t>2015.06.18 - 17:38:40</t>
  </si>
  <si>
    <t>N12-C_DV100-C_SV25_F5_7_No_1</t>
  </si>
  <si>
    <t>2015.06.18 - 17:38:44</t>
  </si>
  <si>
    <t>N12-C_DV100-C_SV25_F5_9_No_1</t>
  </si>
  <si>
    <t>2015.06.18 - 17:38:47</t>
  </si>
  <si>
    <t>N14-C_DV100-C_SV25_F5_0_No_1</t>
  </si>
  <si>
    <t>2015.06.18 - 17:38:56</t>
  </si>
  <si>
    <t>N14-C_DV100-C_SV25_F5_1_No_1</t>
  </si>
  <si>
    <t>2015.06.18 - 17:39:14</t>
  </si>
  <si>
    <t>N14-C_DV100-C_SV25_F5_2_No_1</t>
  </si>
  <si>
    <t>2015.06.18 - 17:39:34</t>
  </si>
  <si>
    <t>N14-C_DV100-C_SV25_F5_3_No_1</t>
  </si>
  <si>
    <t>2015.06.18 - 17:40:01</t>
  </si>
  <si>
    <t>N14-C_DV100-C_SV25_F5_4_No_1</t>
  </si>
  <si>
    <t>2015.06.18 - 17:40:21</t>
  </si>
  <si>
    <t>N14-C_DV100-C_SV25_F5_5_No_1</t>
  </si>
  <si>
    <t>2015.06.18 - 17:40:36</t>
  </si>
  <si>
    <t>N14-C_DV100-C_SV25_F5_7_No_1</t>
  </si>
  <si>
    <t>2015.06.18 - 17:41:47</t>
  </si>
  <si>
    <t>N6-C_DV100-C_SV25_F5_0_No_1</t>
  </si>
  <si>
    <t>2015.06.18 - 17:42:01</t>
  </si>
  <si>
    <t>N6-C_DV100-C_SV25_F5_1_No_1</t>
  </si>
  <si>
    <t>N6-C_DV100-C_SV25_F5_2_No_1</t>
  </si>
  <si>
    <t>N6-C_DV100-C_SV25_F5_3_No_1</t>
  </si>
  <si>
    <t>N6-C_DV100-C_SV25_F5_5_No_1</t>
  </si>
  <si>
    <t>N6-C_DV100-C_SV25_F5_6_No_1</t>
  </si>
  <si>
    <t>N6-C_DV100-C_SV25_F5_7_No_1</t>
  </si>
  <si>
    <t>N6-C_DV100-C_SV25_F5_8_No_1</t>
  </si>
  <si>
    <t>N6-C_DV100-C_SV25_F5_9_No_1</t>
  </si>
  <si>
    <t>N8-C_DV100-C_SV25_F5_1_No_1</t>
  </si>
  <si>
    <t>2015.06.18 - 17:42:02</t>
  </si>
  <si>
    <t>N8-C_DV100-C_SV25_F5_2_No_1</t>
  </si>
  <si>
    <t>N8-C_DV100-C_SV25_F5_3_No_1</t>
  </si>
  <si>
    <t>2015.06.18 - 17:42:03</t>
  </si>
  <si>
    <t>N8-C_DV100-C_SV25_F5_4_No_1</t>
  </si>
  <si>
    <t>N8-C_DV100-C_SV25_F5_5_No_1</t>
  </si>
  <si>
    <t>N8-C_DV100-C_SV25_F5_8_No_1</t>
  </si>
  <si>
    <t>2015.06.18 - 17:42:05</t>
  </si>
  <si>
    <t>N9-C_DV100-C_SV25_F5_0_No_1</t>
  </si>
  <si>
    <t>N9-C_DV100-C_SV25_F5_1_No_1</t>
  </si>
  <si>
    <t>N9-C_DV100-C_SV25_F5_3_No_1</t>
  </si>
  <si>
    <t>2015.06.18 - 17:42:06</t>
  </si>
  <si>
    <t>N9-C_DV100-C_SV25_F5_4_No_1</t>
  </si>
  <si>
    <t>N9-C_DV100-C_SV25_F5_6_No_1</t>
  </si>
  <si>
    <t>2015.06.18 - 17:42:07</t>
  </si>
  <si>
    <t>N9-C_DV100-C_SV25_F5_7_No_1</t>
  </si>
  <si>
    <t>N9-C_DV100-C_SV25_F5_8_No_1</t>
  </si>
  <si>
    <t>2015.06.18 - 17:42:08</t>
  </si>
  <si>
    <t>N9-C_DV100-C_SV25_F5_9_No_1</t>
  </si>
  <si>
    <t>2015.06.18 - 17:42:09</t>
  </si>
  <si>
    <t>2015.06.18 - 20:04:57</t>
  </si>
  <si>
    <t>2015.06.18 - 20:04:58</t>
  </si>
  <si>
    <t>N4-C_DV100-C_SV25_F5_8_No_1</t>
  </si>
  <si>
    <t>2015.06.18 - 20:04:59</t>
  </si>
  <si>
    <t>2015.06.18 - 20:05:00</t>
  </si>
  <si>
    <t>N6-C_DV100-C_SV25_F5_4_No_1</t>
  </si>
  <si>
    <t>2015.06.18 - 20:05:01</t>
  </si>
  <si>
    <t>2015.06.18 - 20:05:02</t>
  </si>
  <si>
    <t>N8-C_DV100-C_SV25_F5_0_No_1</t>
  </si>
  <si>
    <t>2015.06.18 - 20:05:09</t>
  </si>
  <si>
    <t>2015.06.18 - 20:05:46</t>
  </si>
  <si>
    <t>2015.06.18 - 20:06:03</t>
  </si>
  <si>
    <t>2015.06.18 - 20:06:12</t>
  </si>
  <si>
    <t>2015.06.18 - 20:06:17</t>
  </si>
  <si>
    <t>2015.06.18 - 20:06:19</t>
  </si>
  <si>
    <t>N8-C_DV100-C_SV25_F5_6_No_1</t>
  </si>
  <si>
    <t>2015.06.18 - 20:06:23</t>
  </si>
  <si>
    <t>N8-C_DV100-C_SV25_F5_7_No_1</t>
  </si>
  <si>
    <t>2015.06.18 - 20:06:37</t>
  </si>
  <si>
    <t>2015.06.18 - 20:06:42</t>
  </si>
  <si>
    <t>N8-C_DV100-C_SV25_F5_9_No_1</t>
  </si>
  <si>
    <t>2015.06.18 - 20:06:51</t>
  </si>
  <si>
    <t>2015.06.18 - 20:06:52</t>
  </si>
  <si>
    <t>2015.06.18 - 20:07:57</t>
  </si>
  <si>
    <t>N9-C_DV100-C_SV25_F5_2_No_1</t>
  </si>
  <si>
    <t>2015.06.18 - 20:08:11</t>
  </si>
  <si>
    <t>2015.06.18 - 20:08:40</t>
  </si>
  <si>
    <t>2015.06.18 - 20:08:49</t>
  </si>
  <si>
    <t>N9-C_DV100-C_SV25_F5_5_No_1</t>
  </si>
  <si>
    <t>2015.06.18 - 20:09:01</t>
  </si>
  <si>
    <t>2015.06.18 - 20:09:08</t>
  </si>
  <si>
    <t>2015.06.18 - 20:09:16</t>
  </si>
  <si>
    <t>2015.06.18 - 20:09:27</t>
  </si>
  <si>
    <t>2015.06.18 - 20:09:33</t>
  </si>
  <si>
    <t>N10-C_DV100-C_SV25_F5_6_No_1</t>
  </si>
  <si>
    <t>N10-C_DV100-C_SV25_F5_3_No_1</t>
  </si>
  <si>
    <t>N10-C_DV100-C_SV25_F5_4_No_1</t>
  </si>
  <si>
    <t>N10-C_DV100-C_SV25_F5_9_No_1</t>
  </si>
  <si>
    <t>N12-C_DV100-C_SV25_F5_5_No_1</t>
  </si>
  <si>
    <t>N12-C_DV100-C_SV25_F5_1_No_1</t>
  </si>
  <si>
    <t>N12-C_DV100-C_SV25_F5_8_No_1</t>
  </si>
  <si>
    <t>N12-C_DV100-C_SV25_F5_4_No_1</t>
  </si>
  <si>
    <t>N14-C_DV100-C_SV25_F5_6_No_1</t>
  </si>
  <si>
    <t>Both solved</t>
  </si>
  <si>
    <t>Compared Instances</t>
  </si>
  <si>
    <t>with SVS</t>
  </si>
  <si>
    <t>Zeilenbeschriftungen</t>
  </si>
  <si>
    <t>Gesamtergebnis</t>
  </si>
  <si>
    <t>WAHR</t>
  </si>
  <si>
    <t>Anzahl von Name</t>
  </si>
  <si>
    <t>Objective both</t>
  </si>
  <si>
    <t>Median both</t>
  </si>
  <si>
    <t>Objective only SV</t>
  </si>
  <si>
    <t>Median only SV</t>
  </si>
  <si>
    <t>Both with SVS</t>
  </si>
  <si>
    <t>Impro Obj only SV</t>
  </si>
  <si>
    <t>Impr. Obj. only SV</t>
  </si>
  <si>
    <t>N14-C_DV100-C_SV25_F5_8_No_1</t>
  </si>
  <si>
    <t>2015.06.20 - 02:33:10</t>
  </si>
  <si>
    <t>N14-C_DV100-C_SV25_F5_9_No_1</t>
  </si>
  <si>
    <t>2015.06.20 - 03:18:31</t>
  </si>
  <si>
    <t>#Customers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</si>
</sst>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9" fontId="0" fillId="0" borderId="0" xfId="1" applyFont="1"/>
    <xf numFmtId="0" fontId="0" fillId="0" borderId="0" xfId="0" applyAlignment="1"/>
    <xf numFmtId="0" fontId="2" fillId="0" borderId="0" xfId="0" applyFont="1"/>
    <xf numFmtId="2" fontId="0" fillId="0" borderId="0" xfId="0" applyNumberFormat="1"/>
    <xf numFmtId="2" fontId="0" fillId="0" borderId="0" xfId="1" applyNumberFormat="1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1" applyNumberFormat="1" applyFont="1"/>
    <xf numFmtId="1" fontId="0" fillId="0" borderId="0" xfId="1" applyNumberFormat="1" applyFont="1"/>
    <xf numFmtId="1" fontId="0" fillId="0" borderId="0" xfId="0" applyNumberFormat="1"/>
    <xf numFmtId="0" fontId="0" fillId="0" borderId="0" xfId="0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2174.504662268519" createdVersion="4" refreshedVersion="4" minRefreshableVersion="3" recordCount="120">
  <cacheSource type="worksheet">
    <worksheetSource ref="A1:L1048576" sheet="Tabelle3"/>
  </cacheSource>
  <cacheFields count="12">
    <cacheField name="Name" numFmtId="0">
      <sharedItems containsBlank="1"/>
    </cacheField>
    <cacheField name="Number of Customers" numFmtId="0">
      <sharedItems containsString="0" containsBlank="1" containsNumber="1" containsInteger="1" minValue="4" maxValue="14" count="8">
        <n v="10"/>
        <n v="12"/>
        <n v="14"/>
        <n v="4"/>
        <n v="6"/>
        <n v="8"/>
        <n v="9"/>
        <m/>
      </sharedItems>
    </cacheField>
    <cacheField name="Duration" numFmtId="0">
      <sharedItems containsString="0" containsBlank="1" containsNumber="1" minValue="0" maxValue="10800"/>
    </cacheField>
    <cacheField name="isSolved" numFmtId="0">
      <sharedItems containsBlank="1"/>
    </cacheField>
    <cacheField name="Gap" numFmtId="0">
      <sharedItems containsString="0" containsBlank="1" containsNumber="1" minValue="0" maxValue="56.387700000000002"/>
    </cacheField>
    <cacheField name="with SVs" numFmtId="0">
      <sharedItems containsBlank="1"/>
    </cacheField>
    <cacheField name="Objective" numFmtId="0">
      <sharedItems containsString="0" containsBlank="1" containsNumber="1" minValue="2091.83" maxValue="6376.53"/>
    </cacheField>
    <cacheField name="isInfeasible" numFmtId="0">
      <sharedItems containsBlank="1"/>
    </cacheField>
    <cacheField name="isFreight" numFmtId="0">
      <sharedItems containsBlank="1"/>
    </cacheField>
    <cacheField name="isFuel" numFmtId="0">
      <sharedItems containsBlank="1"/>
    </cacheField>
    <cacheField name="Date" numFmtId="0">
      <sharedItems containsBlank="1"/>
    </cacheField>
    <cacheField name="Both solved" numFmtId="0">
      <sharedItems containsBlank="1" count="3">
        <b v="1"/>
        <b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">
  <r>
    <s v="N10-C_DV100-C_SV25_F5_0_No_1"/>
    <x v="0"/>
    <n v="0.16"/>
    <b v="1"/>
    <n v="0"/>
    <b v="0"/>
    <n v="5288.65"/>
    <b v="0"/>
    <b v="0"/>
    <b v="0"/>
    <s v="2015.06.18 - 17:38:00"/>
    <x v="0"/>
  </r>
  <r>
    <s v="N10-C_DV100-C_SV25_F5_0_No_1"/>
    <x v="0"/>
    <n v="31.93"/>
    <b v="1"/>
    <n v="0"/>
    <b v="1"/>
    <n v="4300.01"/>
    <b v="0"/>
    <b v="0"/>
    <b v="1"/>
    <m/>
    <x v="0"/>
  </r>
  <r>
    <s v="N10-C_DV100-C_SV25_F5_1_No_1"/>
    <x v="0"/>
    <n v="1.57"/>
    <b v="1"/>
    <n v="0"/>
    <b v="0"/>
    <n v="4252.6400000000003"/>
    <b v="0"/>
    <b v="0"/>
    <b v="0"/>
    <s v="2015.06.18 - 17:38:02"/>
    <x v="0"/>
  </r>
  <r>
    <s v="N10-C_DV100-C_SV25_F5_1_No_1"/>
    <x v="0"/>
    <n v="52.09"/>
    <b v="1"/>
    <n v="0"/>
    <b v="1"/>
    <n v="3247.85"/>
    <b v="0"/>
    <b v="0"/>
    <b v="1"/>
    <m/>
    <x v="0"/>
  </r>
  <r>
    <s v="N10-C_DV100-C_SV25_F5_2_No_1"/>
    <x v="0"/>
    <n v="6.52"/>
    <b v="1"/>
    <n v="0"/>
    <b v="0"/>
    <n v="3156.45"/>
    <b v="0"/>
    <b v="0"/>
    <b v="0"/>
    <s v="2015.06.18 - 17:38:09"/>
    <x v="0"/>
  </r>
  <r>
    <s v="N10-C_DV100-C_SV25_F5_2_No_1"/>
    <x v="0"/>
    <n v="9618.2800000000007"/>
    <b v="1"/>
    <n v="0"/>
    <b v="1"/>
    <n v="2175.0100000000002"/>
    <b v="0"/>
    <b v="0"/>
    <b v="1"/>
    <m/>
    <x v="0"/>
  </r>
  <r>
    <s v="N10-C_DV100-C_SV25_F5_3_No_1"/>
    <x v="0"/>
    <n v="8.44"/>
    <b v="1"/>
    <n v="0"/>
    <b v="1"/>
    <n v="4303.8900000000003"/>
    <b v="0"/>
    <b v="0"/>
    <b v="1"/>
    <m/>
    <x v="1"/>
  </r>
  <r>
    <s v="N10-C_DV100-C_SV25_F5_4_No_1"/>
    <x v="0"/>
    <n v="37.72"/>
    <b v="1"/>
    <n v="0"/>
    <b v="1"/>
    <n v="3288.27"/>
    <b v="0"/>
    <b v="0"/>
    <b v="1"/>
    <m/>
    <x v="1"/>
  </r>
  <r>
    <s v="N10-C_DV100-C_SV25_F5_5_No_1"/>
    <x v="0"/>
    <n v="0.59"/>
    <b v="1"/>
    <n v="0"/>
    <b v="0"/>
    <n v="4233.8599999999997"/>
    <b v="0"/>
    <b v="0"/>
    <b v="0"/>
    <s v="2015.06.18 - 17:38:10"/>
    <x v="0"/>
  </r>
  <r>
    <s v="N10-C_DV100-C_SV25_F5_5_No_1"/>
    <x v="0"/>
    <n v="49.58"/>
    <b v="1"/>
    <n v="0"/>
    <b v="1"/>
    <n v="3282.66"/>
    <b v="0"/>
    <b v="0"/>
    <b v="1"/>
    <m/>
    <x v="0"/>
  </r>
  <r>
    <s v="N10-C_DV100-C_SV25_F5_6_No_1"/>
    <x v="0"/>
    <n v="266.37"/>
    <b v="1"/>
    <n v="0"/>
    <b v="1"/>
    <n v="3271.13"/>
    <b v="0"/>
    <b v="0"/>
    <b v="1"/>
    <m/>
    <x v="1"/>
  </r>
  <r>
    <s v="N10-C_DV100-C_SV25_F5_7_No_1"/>
    <x v="0"/>
    <n v="3.44"/>
    <b v="1"/>
    <n v="0"/>
    <b v="0"/>
    <n v="3190.97"/>
    <b v="0"/>
    <b v="0"/>
    <b v="0"/>
    <s v="2015.06.18 - 17:38:15"/>
    <x v="0"/>
  </r>
  <r>
    <s v="N10-C_DV100-C_SV25_F5_7_No_1"/>
    <x v="0"/>
    <n v="88.31"/>
    <b v="1"/>
    <n v="0"/>
    <b v="0"/>
    <n v="3190.97"/>
    <b v="0"/>
    <b v="0"/>
    <b v="1"/>
    <m/>
    <x v="0"/>
  </r>
  <r>
    <s v="N10-C_DV100-C_SV25_F5_8_No_1"/>
    <x v="0"/>
    <n v="0.2"/>
    <b v="1"/>
    <n v="0"/>
    <b v="0"/>
    <n v="4259.7"/>
    <b v="0"/>
    <b v="0"/>
    <b v="0"/>
    <s v="2015.06.18 - 17:38:15"/>
    <x v="0"/>
  </r>
  <r>
    <s v="N10-C_DV100-C_SV25_F5_8_No_1"/>
    <x v="0"/>
    <n v="17.190000000000001"/>
    <b v="1"/>
    <n v="0"/>
    <b v="1"/>
    <n v="3348.28"/>
    <b v="0"/>
    <b v="0"/>
    <b v="1"/>
    <m/>
    <x v="0"/>
  </r>
  <r>
    <s v="N10-C_DV100-C_SV25_F5_9_No_1"/>
    <x v="0"/>
    <n v="38.04"/>
    <b v="1"/>
    <n v="0"/>
    <b v="1"/>
    <n v="3294"/>
    <b v="0"/>
    <b v="0"/>
    <b v="1"/>
    <m/>
    <x v="1"/>
  </r>
  <r>
    <s v="N12-C_DV100-C_SV25_F5_0_No_1"/>
    <x v="1"/>
    <n v="6.66"/>
    <b v="1"/>
    <n v="0"/>
    <b v="0"/>
    <n v="4245.74"/>
    <b v="0"/>
    <b v="0"/>
    <b v="0"/>
    <s v="2015.06.18 - 17:38:22"/>
    <x v="0"/>
  </r>
  <r>
    <s v="N12-C_DV100-C_SV25_F5_0_No_1"/>
    <x v="1"/>
    <n v="699.04"/>
    <b v="1"/>
    <n v="0"/>
    <b v="1"/>
    <n v="3298.58"/>
    <b v="0"/>
    <b v="0"/>
    <b v="1"/>
    <m/>
    <x v="0"/>
  </r>
  <r>
    <s v="N12-C_DV100-C_SV25_F5_1_No_1"/>
    <x v="1"/>
    <n v="1830.43"/>
    <b v="1"/>
    <n v="0"/>
    <b v="1"/>
    <n v="3305.48"/>
    <b v="0"/>
    <b v="0"/>
    <b v="1"/>
    <m/>
    <x v="1"/>
  </r>
  <r>
    <s v="N12-C_DV100-C_SV25_F5_2_No_1"/>
    <x v="1"/>
    <n v="2.97"/>
    <b v="1"/>
    <n v="0"/>
    <b v="0"/>
    <n v="4266.84"/>
    <b v="0"/>
    <b v="0"/>
    <b v="0"/>
    <s v="2015.06.18 - 17:38:27"/>
    <x v="0"/>
  </r>
  <r>
    <s v="N12-C_DV100-C_SV25_F5_2_No_1"/>
    <x v="1"/>
    <n v="368.1"/>
    <b v="1"/>
    <n v="0"/>
    <b v="1"/>
    <n v="3288.89"/>
    <b v="0"/>
    <b v="0"/>
    <b v="1"/>
    <m/>
    <x v="0"/>
  </r>
  <r>
    <s v="N12-C_DV100-C_SV25_F5_3_No_1"/>
    <x v="1"/>
    <n v="11.68"/>
    <b v="1"/>
    <n v="0"/>
    <b v="0"/>
    <n v="4222.21"/>
    <b v="0"/>
    <b v="0"/>
    <b v="0"/>
    <s v="2015.06.18 - 17:38:39"/>
    <x v="0"/>
  </r>
  <r>
    <s v="N12-C_DV100-C_SV25_F5_3_No_1"/>
    <x v="1"/>
    <n v="1509.13"/>
    <b v="1"/>
    <n v="0"/>
    <b v="1"/>
    <n v="3254.33"/>
    <b v="0"/>
    <b v="0"/>
    <b v="1"/>
    <m/>
    <x v="0"/>
  </r>
  <r>
    <s v="N12-C_DV100-C_SV25_F5_4_No_1"/>
    <x v="1"/>
    <n v="1791.97"/>
    <b v="1"/>
    <n v="0"/>
    <b v="1"/>
    <n v="3384.92"/>
    <b v="0"/>
    <b v="0"/>
    <b v="1"/>
    <m/>
    <x v="1"/>
  </r>
  <r>
    <s v="N12-C_DV100-C_SV25_F5_5_No_1"/>
    <x v="1"/>
    <n v="1205.7"/>
    <b v="1"/>
    <n v="0"/>
    <b v="1"/>
    <n v="4340.96"/>
    <b v="0"/>
    <b v="0"/>
    <b v="1"/>
    <m/>
    <x v="1"/>
  </r>
  <r>
    <s v="N12-C_DV100-C_SV25_F5_6_No_1"/>
    <x v="1"/>
    <n v="0.3"/>
    <b v="1"/>
    <n v="0"/>
    <b v="0"/>
    <n v="5307.02"/>
    <b v="0"/>
    <b v="0"/>
    <b v="0"/>
    <s v="2015.06.18 - 17:38:40"/>
    <x v="0"/>
  </r>
  <r>
    <s v="N12-C_DV100-C_SV25_F5_6_No_1"/>
    <x v="1"/>
    <n v="653.52"/>
    <b v="1"/>
    <n v="0"/>
    <b v="1"/>
    <n v="4302.72"/>
    <b v="0"/>
    <b v="0"/>
    <b v="1"/>
    <m/>
    <x v="0"/>
  </r>
  <r>
    <s v="N12-C_DV100-C_SV25_F5_7_No_1"/>
    <x v="1"/>
    <n v="3.26"/>
    <b v="1"/>
    <n v="0"/>
    <b v="0"/>
    <n v="6376.53"/>
    <b v="0"/>
    <b v="0"/>
    <b v="0"/>
    <s v="2015.06.18 - 17:38:44"/>
    <x v="0"/>
  </r>
  <r>
    <s v="N12-C_DV100-C_SV25_F5_7_No_1"/>
    <x v="1"/>
    <n v="455.7"/>
    <b v="1"/>
    <n v="0"/>
    <b v="1"/>
    <n v="3404.32"/>
    <b v="0"/>
    <b v="0"/>
    <b v="1"/>
    <m/>
    <x v="0"/>
  </r>
  <r>
    <s v="N12-C_DV100-C_SV25_F5_8_No_1"/>
    <x v="1"/>
    <n v="320.73"/>
    <b v="1"/>
    <n v="0"/>
    <b v="1"/>
    <n v="3355.33"/>
    <b v="0"/>
    <b v="0"/>
    <b v="1"/>
    <m/>
    <x v="1"/>
  </r>
  <r>
    <s v="N12-C_DV100-C_SV25_F5_9_No_1"/>
    <x v="1"/>
    <n v="3.2"/>
    <b v="1"/>
    <n v="0"/>
    <b v="0"/>
    <n v="4291.32"/>
    <b v="0"/>
    <b v="0"/>
    <b v="0"/>
    <s v="2015.06.18 - 17:38:47"/>
    <x v="0"/>
  </r>
  <r>
    <s v="N12-C_DV100-C_SV25_F5_9_No_1"/>
    <x v="1"/>
    <n v="233.36"/>
    <b v="1"/>
    <n v="0"/>
    <b v="1"/>
    <n v="3357.76"/>
    <b v="0"/>
    <b v="0"/>
    <b v="1"/>
    <m/>
    <x v="0"/>
  </r>
  <r>
    <s v="N14-C_DV100-C_SV25_F5_0_No_1"/>
    <x v="2"/>
    <n v="8.7799999999999994"/>
    <b v="1"/>
    <n v="0"/>
    <b v="0"/>
    <n v="4254.8900000000003"/>
    <b v="0"/>
    <b v="0"/>
    <b v="0"/>
    <s v="2015.06.18 - 17:38:56"/>
    <x v="1"/>
  </r>
  <r>
    <s v="N14-C_DV100-C_SV25_F5_0_No_1"/>
    <x v="2"/>
    <n v="10800"/>
    <b v="0"/>
    <n v="44.908999999999999"/>
    <m/>
    <m/>
    <b v="0"/>
    <b v="0"/>
    <b v="1"/>
    <m/>
    <x v="1"/>
  </r>
  <r>
    <s v="N14-C_DV100-C_SV25_F5_1_No_1"/>
    <x v="2"/>
    <n v="17.25"/>
    <b v="1"/>
    <n v="0"/>
    <b v="0"/>
    <n v="5297.69"/>
    <b v="0"/>
    <b v="0"/>
    <b v="0"/>
    <s v="2015.06.18 - 17:39:14"/>
    <x v="1"/>
  </r>
  <r>
    <s v="N14-C_DV100-C_SV25_F5_1_No_1"/>
    <x v="2"/>
    <n v="10800"/>
    <b v="0"/>
    <n v="23.004000000000001"/>
    <m/>
    <m/>
    <b v="0"/>
    <b v="0"/>
    <b v="1"/>
    <m/>
    <x v="1"/>
  </r>
  <r>
    <s v="N14-C_DV100-C_SV25_F5_2_No_1"/>
    <x v="2"/>
    <n v="20.2"/>
    <b v="1"/>
    <n v="0"/>
    <b v="0"/>
    <n v="3204.15"/>
    <b v="0"/>
    <b v="0"/>
    <b v="0"/>
    <s v="2015.06.18 - 17:39:34"/>
    <x v="0"/>
  </r>
  <r>
    <s v="N14-C_DV100-C_SV25_F5_2_No_1"/>
    <x v="2"/>
    <n v="1571.42"/>
    <b v="1"/>
    <n v="0"/>
    <b v="0"/>
    <n v="3204.15"/>
    <b v="0"/>
    <b v="0"/>
    <b v="1"/>
    <m/>
    <x v="0"/>
  </r>
  <r>
    <s v="N14-C_DV100-C_SV25_F5_3_No_1"/>
    <x v="2"/>
    <n v="27.09"/>
    <b v="1"/>
    <n v="0"/>
    <b v="0"/>
    <n v="4246.91"/>
    <b v="0"/>
    <b v="0"/>
    <b v="0"/>
    <s v="2015.06.18 - 17:40:01"/>
    <x v="1"/>
  </r>
  <r>
    <s v="N14-C_DV100-C_SV25_F5_3_No_1"/>
    <x v="2"/>
    <n v="10800"/>
    <b v="0"/>
    <n v="56.387700000000002"/>
    <m/>
    <m/>
    <b v="0"/>
    <b v="0"/>
    <b v="1"/>
    <m/>
    <x v="1"/>
  </r>
  <r>
    <s v="N14-C_DV100-C_SV25_F5_4_No_1"/>
    <x v="2"/>
    <n v="20.23"/>
    <b v="1"/>
    <n v="0"/>
    <b v="0"/>
    <n v="5279.45"/>
    <b v="0"/>
    <b v="0"/>
    <b v="0"/>
    <s v="2015.06.18 - 17:40:21"/>
    <x v="1"/>
  </r>
  <r>
    <s v="N14-C_DV100-C_SV25_F5_4_No_1"/>
    <x v="2"/>
    <n v="10800"/>
    <b v="0"/>
    <n v="45.368099999999998"/>
    <m/>
    <m/>
    <b v="0"/>
    <b v="0"/>
    <b v="1"/>
    <m/>
    <x v="1"/>
  </r>
  <r>
    <s v="N14-C_DV100-C_SV25_F5_5_No_1"/>
    <x v="2"/>
    <n v="14.98"/>
    <b v="1"/>
    <n v="0"/>
    <b v="0"/>
    <n v="5294.08"/>
    <b v="0"/>
    <b v="0"/>
    <b v="0"/>
    <s v="2015.06.18 - 17:40:36"/>
    <x v="1"/>
  </r>
  <r>
    <s v="N14-C_DV100-C_SV25_F5_5_No_1"/>
    <x v="2"/>
    <n v="10800"/>
    <b v="0"/>
    <n v="42.2087"/>
    <m/>
    <m/>
    <b v="0"/>
    <b v="0"/>
    <b v="1"/>
    <m/>
    <x v="1"/>
  </r>
  <r>
    <s v="N14-C_DV100-C_SV25_F5_6_No_1"/>
    <x v="2"/>
    <n v="10800"/>
    <b v="0"/>
    <n v="23.036100000000001"/>
    <m/>
    <m/>
    <b v="0"/>
    <b v="0"/>
    <b v="1"/>
    <m/>
    <x v="1"/>
  </r>
  <r>
    <s v="N14-C_DV100-C_SV25_F5_7_No_1"/>
    <x v="2"/>
    <n v="16.190000000000001"/>
    <b v="1"/>
    <n v="0"/>
    <b v="0"/>
    <n v="4260.74"/>
    <b v="0"/>
    <b v="0"/>
    <b v="0"/>
    <s v="2015.06.18 - 17:41:47"/>
    <x v="1"/>
  </r>
  <r>
    <s v="N14-C_DV100-C_SV25_F5_7_No_1"/>
    <x v="2"/>
    <n v="10800"/>
    <b v="0"/>
    <n v="2.0425"/>
    <m/>
    <m/>
    <b v="0"/>
    <b v="0"/>
    <b v="1"/>
    <m/>
    <x v="1"/>
  </r>
  <r>
    <s v="N4-C_DV100-C_SV25_F5_0_No_1"/>
    <x v="3"/>
    <n v="0.01"/>
    <b v="1"/>
    <n v="0"/>
    <b v="0"/>
    <n v="2106.5700000000002"/>
    <b v="0"/>
    <b v="0"/>
    <b v="0"/>
    <s v="2015.06.18 - 17:35:55"/>
    <x v="0"/>
  </r>
  <r>
    <s v="N4-C_DV100-C_SV25_F5_0_No_1"/>
    <x v="3"/>
    <n v="0.08"/>
    <b v="1"/>
    <n v="0"/>
    <b v="0"/>
    <n v="2106.5700000000002"/>
    <b v="0"/>
    <b v="0"/>
    <b v="1"/>
    <s v="2015.06.18 - 20:04:57"/>
    <x v="0"/>
  </r>
  <r>
    <s v="N4-C_DV100-C_SV25_F5_1_No_1"/>
    <x v="3"/>
    <n v="0"/>
    <b v="1"/>
    <n v="0"/>
    <b v="0"/>
    <n v="3179.68"/>
    <b v="0"/>
    <b v="0"/>
    <b v="0"/>
    <s v="2015.06.18 - 17:35:55"/>
    <x v="0"/>
  </r>
  <r>
    <s v="N4-C_DV100-C_SV25_F5_1_No_1"/>
    <x v="3"/>
    <n v="0.15"/>
    <b v="1"/>
    <n v="0"/>
    <b v="1"/>
    <n v="2248.09"/>
    <b v="0"/>
    <b v="0"/>
    <b v="1"/>
    <s v="2015.06.18 - 20:04:57"/>
    <x v="0"/>
  </r>
  <r>
    <s v="N4-C_DV100-C_SV25_F5_2_No_1"/>
    <x v="3"/>
    <n v="0"/>
    <b v="1"/>
    <n v="0"/>
    <b v="0"/>
    <n v="4236.74"/>
    <b v="0"/>
    <b v="0"/>
    <b v="0"/>
    <s v="2015.06.18 - 17:35:55"/>
    <x v="0"/>
  </r>
  <r>
    <s v="N4-C_DV100-C_SV25_F5_2_No_1"/>
    <x v="3"/>
    <n v="0.05"/>
    <b v="1"/>
    <n v="0"/>
    <b v="1"/>
    <n v="2205.9299999999998"/>
    <b v="0"/>
    <b v="0"/>
    <b v="1"/>
    <s v="2015.06.18 - 20:04:57"/>
    <x v="0"/>
  </r>
  <r>
    <s v="N4-C_DV100-C_SV25_F5_3_No_1"/>
    <x v="3"/>
    <n v="0"/>
    <b v="1"/>
    <n v="0"/>
    <b v="0"/>
    <n v="2142.89"/>
    <b v="0"/>
    <b v="0"/>
    <b v="0"/>
    <s v="2015.06.18 - 17:35:55"/>
    <x v="0"/>
  </r>
  <r>
    <s v="N4-C_DV100-C_SV25_F5_3_No_1"/>
    <x v="3"/>
    <n v="0.01"/>
    <b v="1"/>
    <n v="0"/>
    <b v="0"/>
    <n v="2142.89"/>
    <b v="0"/>
    <b v="0"/>
    <b v="1"/>
    <s v="2015.06.18 - 20:04:57"/>
    <x v="0"/>
  </r>
  <r>
    <s v="N4-C_DV100-C_SV25_F5_4_No_1"/>
    <x v="3"/>
    <n v="0.05"/>
    <b v="1"/>
    <n v="0"/>
    <b v="0"/>
    <n v="2125.38"/>
    <b v="0"/>
    <b v="0"/>
    <b v="0"/>
    <s v="2015.06.18 - 17:35:55"/>
    <x v="0"/>
  </r>
  <r>
    <s v="N4-C_DV100-C_SV25_F5_4_No_1"/>
    <x v="3"/>
    <n v="0.08"/>
    <b v="1"/>
    <n v="0"/>
    <b v="0"/>
    <n v="2125.38"/>
    <b v="0"/>
    <b v="0"/>
    <b v="1"/>
    <s v="2015.06.18 - 20:04:58"/>
    <x v="0"/>
  </r>
  <r>
    <s v="N4-C_DV100-C_SV25_F5_5_No_1"/>
    <x v="3"/>
    <n v="0.03"/>
    <b v="1"/>
    <n v="0"/>
    <b v="0"/>
    <n v="2110.0100000000002"/>
    <b v="0"/>
    <b v="0"/>
    <b v="0"/>
    <s v="2015.06.18 - 17:35:55"/>
    <x v="0"/>
  </r>
  <r>
    <s v="N4-C_DV100-C_SV25_F5_5_No_1"/>
    <x v="3"/>
    <n v="7.0000000000000007E-2"/>
    <b v="1"/>
    <n v="0"/>
    <b v="0"/>
    <n v="2110.0100000000002"/>
    <b v="0"/>
    <b v="0"/>
    <b v="1"/>
    <s v="2015.06.18 - 20:04:58"/>
    <x v="0"/>
  </r>
  <r>
    <s v="N4-C_DV100-C_SV25_F5_6_No_1"/>
    <x v="3"/>
    <n v="0.01"/>
    <b v="1"/>
    <n v="0"/>
    <b v="0"/>
    <n v="2114.9"/>
    <b v="0"/>
    <b v="0"/>
    <b v="0"/>
    <s v="2015.06.18 - 17:35:55"/>
    <x v="0"/>
  </r>
  <r>
    <s v="N4-C_DV100-C_SV25_F5_6_No_1"/>
    <x v="3"/>
    <n v="0.09"/>
    <b v="1"/>
    <n v="0"/>
    <b v="0"/>
    <n v="2114.9"/>
    <b v="0"/>
    <b v="0"/>
    <b v="1"/>
    <s v="2015.06.18 - 20:04:58"/>
    <x v="0"/>
  </r>
  <r>
    <s v="N4-C_DV100-C_SV25_F5_7_No_1"/>
    <x v="3"/>
    <n v="0"/>
    <b v="1"/>
    <n v="0"/>
    <b v="0"/>
    <n v="2091.83"/>
    <b v="0"/>
    <b v="0"/>
    <b v="0"/>
    <s v="2015.06.18 - 17:35:55"/>
    <x v="0"/>
  </r>
  <r>
    <s v="N4-C_DV100-C_SV25_F5_7_No_1"/>
    <x v="3"/>
    <n v="0.02"/>
    <b v="1"/>
    <n v="0"/>
    <b v="0"/>
    <n v="2091.83"/>
    <b v="0"/>
    <b v="0"/>
    <b v="1"/>
    <s v="2015.06.18 - 20:04:58"/>
    <x v="0"/>
  </r>
  <r>
    <s v="N4-C_DV100-C_SV25_F5_8_No_1"/>
    <x v="3"/>
    <n v="0.05"/>
    <b v="1"/>
    <n v="0"/>
    <b v="1"/>
    <n v="3239.97"/>
    <b v="0"/>
    <b v="0"/>
    <b v="1"/>
    <s v="2015.06.18 - 20:04:58"/>
    <x v="1"/>
  </r>
  <r>
    <s v="N4-C_DV100-C_SV25_F5_9_No_1"/>
    <x v="3"/>
    <n v="0.02"/>
    <b v="1"/>
    <n v="0"/>
    <b v="0"/>
    <n v="2105.5100000000002"/>
    <b v="0"/>
    <b v="0"/>
    <b v="0"/>
    <s v="2015.06.18 - 17:35:55"/>
    <x v="0"/>
  </r>
  <r>
    <s v="N4-C_DV100-C_SV25_F5_9_No_1"/>
    <x v="3"/>
    <n v="0.06"/>
    <b v="1"/>
    <n v="0"/>
    <b v="0"/>
    <n v="2105.5100000000002"/>
    <b v="0"/>
    <b v="0"/>
    <b v="1"/>
    <s v="2015.06.18 - 20:04:58"/>
    <x v="0"/>
  </r>
  <r>
    <s v="N6-C_DV100-C_SV25_F5_0_No_1"/>
    <x v="4"/>
    <n v="0.13"/>
    <b v="1"/>
    <n v="0"/>
    <b v="0"/>
    <n v="3163.28"/>
    <b v="0"/>
    <b v="0"/>
    <b v="0"/>
    <s v="2015.06.18 - 17:42:01"/>
    <x v="0"/>
  </r>
  <r>
    <s v="N6-C_DV100-C_SV25_F5_0_No_1"/>
    <x v="4"/>
    <n v="0.17"/>
    <b v="1"/>
    <n v="0"/>
    <b v="0"/>
    <n v="3163.28"/>
    <b v="0"/>
    <b v="0"/>
    <b v="1"/>
    <s v="2015.06.18 - 20:04:58"/>
    <x v="0"/>
  </r>
  <r>
    <s v="N6-C_DV100-C_SV25_F5_1_No_1"/>
    <x v="4"/>
    <n v="0.03"/>
    <b v="1"/>
    <n v="0"/>
    <b v="0"/>
    <n v="2132.63"/>
    <b v="0"/>
    <b v="0"/>
    <b v="0"/>
    <s v="2015.06.18 - 17:42:01"/>
    <x v="0"/>
  </r>
  <r>
    <s v="N6-C_DV100-C_SV25_F5_1_No_1"/>
    <x v="4"/>
    <n v="0.21"/>
    <b v="1"/>
    <n v="0"/>
    <b v="0"/>
    <n v="2132.63"/>
    <b v="0"/>
    <b v="0"/>
    <b v="1"/>
    <s v="2015.06.18 - 20:04:58"/>
    <x v="0"/>
  </r>
  <r>
    <s v="N6-C_DV100-C_SV25_F5_2_No_1"/>
    <x v="4"/>
    <n v="0.16"/>
    <b v="1"/>
    <n v="0"/>
    <b v="0"/>
    <n v="3176.2"/>
    <b v="0"/>
    <b v="0"/>
    <b v="0"/>
    <s v="2015.06.18 - 17:42:01"/>
    <x v="0"/>
  </r>
  <r>
    <s v="N6-C_DV100-C_SV25_F5_2_No_1"/>
    <x v="4"/>
    <n v="0.78"/>
    <b v="1"/>
    <n v="0"/>
    <b v="1"/>
    <n v="2161.38"/>
    <b v="0"/>
    <b v="0"/>
    <b v="1"/>
    <s v="2015.06.18 - 20:04:59"/>
    <x v="0"/>
  </r>
  <r>
    <s v="N6-C_DV100-C_SV25_F5_3_No_1"/>
    <x v="4"/>
    <n v="0.06"/>
    <b v="1"/>
    <n v="0"/>
    <b v="0"/>
    <n v="4229.12"/>
    <b v="0"/>
    <b v="0"/>
    <b v="0"/>
    <s v="2015.06.18 - 17:42:01"/>
    <x v="0"/>
  </r>
  <r>
    <s v="N6-C_DV100-C_SV25_F5_3_No_1"/>
    <x v="4"/>
    <n v="0.31"/>
    <b v="1"/>
    <n v="0"/>
    <b v="1"/>
    <n v="2261.0700000000002"/>
    <b v="0"/>
    <b v="0"/>
    <b v="1"/>
    <s v="2015.06.18 - 20:05:00"/>
    <x v="0"/>
  </r>
  <r>
    <s v="N6-C_DV100-C_SV25_F5_4_No_1"/>
    <x v="4"/>
    <n v="0.67"/>
    <b v="1"/>
    <n v="0"/>
    <b v="1"/>
    <n v="3281.84"/>
    <b v="0"/>
    <b v="0"/>
    <b v="1"/>
    <s v="2015.06.18 - 20:05:00"/>
    <x v="1"/>
  </r>
  <r>
    <s v="N6-C_DV100-C_SV25_F5_5_No_1"/>
    <x v="4"/>
    <n v="0.02"/>
    <b v="1"/>
    <n v="0"/>
    <b v="0"/>
    <n v="3194.47"/>
    <b v="0"/>
    <b v="0"/>
    <b v="0"/>
    <s v="2015.06.18 - 17:42:01"/>
    <x v="0"/>
  </r>
  <r>
    <s v="N6-C_DV100-C_SV25_F5_5_No_1"/>
    <x v="4"/>
    <n v="0.27"/>
    <b v="1"/>
    <n v="0"/>
    <b v="0"/>
    <n v="3194.47"/>
    <b v="0"/>
    <b v="0"/>
    <b v="1"/>
    <s v="2015.06.18 - 20:05:00"/>
    <x v="0"/>
  </r>
  <r>
    <s v="N6-C_DV100-C_SV25_F5_6_No_1"/>
    <x v="4"/>
    <n v="7.0000000000000007E-2"/>
    <b v="1"/>
    <n v="0"/>
    <b v="0"/>
    <n v="3150.61"/>
    <b v="0"/>
    <b v="0"/>
    <b v="0"/>
    <s v="2015.06.18 - 17:42:01"/>
    <x v="0"/>
  </r>
  <r>
    <s v="N6-C_DV100-C_SV25_F5_6_No_1"/>
    <x v="4"/>
    <n v="0.39"/>
    <b v="1"/>
    <n v="0"/>
    <b v="0"/>
    <n v="3150.61"/>
    <b v="0"/>
    <b v="0"/>
    <b v="1"/>
    <s v="2015.06.18 - 20:05:01"/>
    <x v="0"/>
  </r>
  <r>
    <s v="N6-C_DV100-C_SV25_F5_7_No_1"/>
    <x v="4"/>
    <n v="0.13"/>
    <b v="1"/>
    <n v="0"/>
    <b v="0"/>
    <n v="2130.11"/>
    <b v="0"/>
    <b v="0"/>
    <b v="0"/>
    <s v="2015.06.18 - 17:42:01"/>
    <x v="0"/>
  </r>
  <r>
    <s v="N6-C_DV100-C_SV25_F5_7_No_1"/>
    <x v="4"/>
    <n v="0.53"/>
    <b v="1"/>
    <n v="0"/>
    <b v="0"/>
    <n v="2130.11"/>
    <b v="0"/>
    <b v="0"/>
    <b v="1"/>
    <s v="2015.06.18 - 20:05:01"/>
    <x v="0"/>
  </r>
  <r>
    <s v="N6-C_DV100-C_SV25_F5_8_No_1"/>
    <x v="4"/>
    <n v="0.01"/>
    <b v="1"/>
    <n v="0"/>
    <b v="0"/>
    <n v="3160.45"/>
    <b v="0"/>
    <b v="0"/>
    <b v="0"/>
    <s v="2015.06.18 - 17:42:01"/>
    <x v="0"/>
  </r>
  <r>
    <s v="N6-C_DV100-C_SV25_F5_8_No_1"/>
    <x v="4"/>
    <n v="0.23"/>
    <b v="1"/>
    <n v="0"/>
    <b v="0"/>
    <n v="3160.45"/>
    <b v="0"/>
    <b v="0"/>
    <b v="1"/>
    <s v="2015.06.18 - 20:05:02"/>
    <x v="0"/>
  </r>
  <r>
    <s v="N6-C_DV100-C_SV25_F5_9_No_1"/>
    <x v="4"/>
    <n v="0.02"/>
    <b v="1"/>
    <n v="0"/>
    <b v="0"/>
    <n v="3162.59"/>
    <b v="0"/>
    <b v="0"/>
    <b v="0"/>
    <s v="2015.06.18 - 17:42:01"/>
    <x v="0"/>
  </r>
  <r>
    <s v="N6-C_DV100-C_SV25_F5_9_No_1"/>
    <x v="4"/>
    <n v="0.28000000000000003"/>
    <b v="1"/>
    <n v="0"/>
    <b v="0"/>
    <n v="3162.59"/>
    <b v="0"/>
    <b v="0"/>
    <b v="1"/>
    <s v="2015.06.18 - 20:05:02"/>
    <x v="0"/>
  </r>
  <r>
    <s v="N8-C_DV100-C_SV25_F5_0_No_1"/>
    <x v="5"/>
    <n v="6.51"/>
    <b v="1"/>
    <n v="0"/>
    <b v="1"/>
    <n v="3273.83"/>
    <b v="0"/>
    <b v="0"/>
    <b v="1"/>
    <s v="2015.06.18 - 20:05:09"/>
    <x v="1"/>
  </r>
  <r>
    <s v="N8-C_DV100-C_SV25_F5_1_No_1"/>
    <x v="5"/>
    <n v="0.3"/>
    <b v="1"/>
    <n v="0"/>
    <b v="0"/>
    <n v="3184.84"/>
    <b v="0"/>
    <b v="0"/>
    <b v="0"/>
    <s v="2015.06.18 - 17:42:02"/>
    <x v="0"/>
  </r>
  <r>
    <s v="N8-C_DV100-C_SV25_F5_1_No_1"/>
    <x v="5"/>
    <n v="37.61"/>
    <b v="1"/>
    <n v="0"/>
    <b v="1"/>
    <n v="3163.33"/>
    <b v="0"/>
    <b v="0"/>
    <b v="1"/>
    <s v="2015.06.18 - 20:05:46"/>
    <x v="0"/>
  </r>
  <r>
    <s v="N8-C_DV100-C_SV25_F5_2_No_1"/>
    <x v="5"/>
    <n v="0.39"/>
    <b v="1"/>
    <n v="0"/>
    <b v="0"/>
    <n v="3160.28"/>
    <b v="0"/>
    <b v="0"/>
    <b v="0"/>
    <s v="2015.06.18 - 17:42:02"/>
    <x v="0"/>
  </r>
  <r>
    <s v="N8-C_DV100-C_SV25_F5_2_No_1"/>
    <x v="5"/>
    <n v="17.059999999999999"/>
    <b v="1"/>
    <n v="0"/>
    <b v="0"/>
    <n v="3160.28"/>
    <b v="0"/>
    <b v="0"/>
    <b v="1"/>
    <s v="2015.06.18 - 20:06:03"/>
    <x v="0"/>
  </r>
  <r>
    <s v="N8-C_DV100-C_SV25_F5_3_No_1"/>
    <x v="5"/>
    <n v="0.91"/>
    <b v="1"/>
    <n v="0"/>
    <b v="0"/>
    <n v="3153.23"/>
    <b v="0"/>
    <b v="0"/>
    <b v="0"/>
    <s v="2015.06.18 - 17:42:03"/>
    <x v="0"/>
  </r>
  <r>
    <s v="N8-C_DV100-C_SV25_F5_3_No_1"/>
    <x v="5"/>
    <n v="8.25"/>
    <b v="1"/>
    <n v="0"/>
    <b v="0"/>
    <n v="3153.23"/>
    <b v="0"/>
    <b v="0"/>
    <b v="1"/>
    <s v="2015.06.18 - 20:06:12"/>
    <x v="0"/>
  </r>
  <r>
    <s v="N8-C_DV100-C_SV25_F5_4_No_1"/>
    <x v="5"/>
    <n v="0.13"/>
    <b v="1"/>
    <n v="0"/>
    <b v="0"/>
    <n v="3190.57"/>
    <b v="0"/>
    <b v="0"/>
    <b v="0"/>
    <s v="2015.06.18 - 17:42:03"/>
    <x v="0"/>
  </r>
  <r>
    <s v="N8-C_DV100-C_SV25_F5_4_No_1"/>
    <x v="5"/>
    <n v="5.56"/>
    <b v="1"/>
    <n v="0"/>
    <b v="0"/>
    <n v="3190.57"/>
    <b v="0"/>
    <b v="0"/>
    <b v="1"/>
    <s v="2015.06.18 - 20:06:17"/>
    <x v="0"/>
  </r>
  <r>
    <s v="N8-C_DV100-C_SV25_F5_5_No_1"/>
    <x v="5"/>
    <n v="0.11"/>
    <b v="1"/>
    <n v="0"/>
    <b v="0"/>
    <n v="3195.11"/>
    <b v="0"/>
    <b v="0"/>
    <b v="0"/>
    <s v="2015.06.18 - 17:42:03"/>
    <x v="0"/>
  </r>
  <r>
    <s v="N8-C_DV100-C_SV25_F5_5_No_1"/>
    <x v="5"/>
    <n v="1.43"/>
    <b v="1"/>
    <n v="0"/>
    <b v="0"/>
    <n v="3195.11"/>
    <b v="0"/>
    <b v="0"/>
    <b v="1"/>
    <s v="2015.06.18 - 20:06:19"/>
    <x v="0"/>
  </r>
  <r>
    <s v="N8-C_DV100-C_SV25_F5_6_No_1"/>
    <x v="5"/>
    <n v="4.71"/>
    <b v="1"/>
    <n v="0"/>
    <b v="1"/>
    <n v="3227.79"/>
    <b v="0"/>
    <b v="0"/>
    <b v="1"/>
    <s v="2015.06.18 - 20:06:23"/>
    <x v="1"/>
  </r>
  <r>
    <s v="N8-C_DV100-C_SV25_F5_7_No_1"/>
    <x v="5"/>
    <n v="14"/>
    <b v="1"/>
    <n v="0"/>
    <b v="1"/>
    <n v="3213.25"/>
    <b v="0"/>
    <b v="0"/>
    <b v="1"/>
    <s v="2015.06.18 - 20:06:37"/>
    <x v="1"/>
  </r>
  <r>
    <s v="N8-C_DV100-C_SV25_F5_8_No_1"/>
    <x v="5"/>
    <n v="0.14000000000000001"/>
    <b v="1"/>
    <n v="0"/>
    <b v="0"/>
    <n v="3219.89"/>
    <b v="0"/>
    <b v="0"/>
    <b v="0"/>
    <s v="2015.06.18 - 17:42:05"/>
    <x v="0"/>
  </r>
  <r>
    <s v="N8-C_DV100-C_SV25_F5_8_No_1"/>
    <x v="5"/>
    <n v="5.17"/>
    <b v="1"/>
    <n v="0"/>
    <b v="0"/>
    <n v="3219.89"/>
    <b v="0"/>
    <b v="0"/>
    <b v="1"/>
    <s v="2015.06.18 - 20:06:42"/>
    <x v="0"/>
  </r>
  <r>
    <s v="N8-C_DV100-C_SV25_F5_9_No_1"/>
    <x v="5"/>
    <n v="8.9499999999999993"/>
    <b v="1"/>
    <n v="0"/>
    <b v="1"/>
    <n v="3257.18"/>
    <b v="0"/>
    <b v="0"/>
    <b v="1"/>
    <s v="2015.06.18 - 20:06:51"/>
    <x v="1"/>
  </r>
  <r>
    <s v="N9-C_DV100-C_SV25_F5_0_No_1"/>
    <x v="6"/>
    <n v="0.05"/>
    <b v="1"/>
    <n v="0"/>
    <b v="0"/>
    <n v="3211.08"/>
    <b v="0"/>
    <b v="0"/>
    <b v="0"/>
    <s v="2015.06.18 - 17:42:05"/>
    <x v="0"/>
  </r>
  <r>
    <s v="N9-C_DV100-C_SV25_F5_0_No_1"/>
    <x v="6"/>
    <n v="0.41"/>
    <b v="1"/>
    <n v="0"/>
    <b v="0"/>
    <n v="3211.08"/>
    <b v="0"/>
    <b v="0"/>
    <b v="1"/>
    <s v="2015.06.18 - 20:06:52"/>
    <x v="0"/>
  </r>
  <r>
    <s v="N9-C_DV100-C_SV25_F5_1_No_1"/>
    <x v="6"/>
    <n v="0.59"/>
    <b v="1"/>
    <n v="0"/>
    <b v="0"/>
    <n v="3162.12"/>
    <b v="0"/>
    <b v="0"/>
    <b v="0"/>
    <s v="2015.06.18 - 17:42:05"/>
    <x v="0"/>
  </r>
  <r>
    <s v="N9-C_DV100-C_SV25_F5_1_No_1"/>
    <x v="6"/>
    <n v="65.489999999999995"/>
    <b v="1"/>
    <n v="0"/>
    <b v="0"/>
    <n v="3162.12"/>
    <b v="0"/>
    <b v="0"/>
    <b v="1"/>
    <s v="2015.06.18 - 20:07:57"/>
    <x v="0"/>
  </r>
  <r>
    <s v="N9-C_DV100-C_SV25_F5_2_No_1"/>
    <x v="6"/>
    <n v="13.11"/>
    <b v="1"/>
    <n v="0"/>
    <b v="1"/>
    <n v="3290.02"/>
    <b v="0"/>
    <b v="0"/>
    <b v="1"/>
    <s v="2015.06.18 - 20:08:11"/>
    <x v="1"/>
  </r>
  <r>
    <s v="N9-C_DV100-C_SV25_F5_3_No_1"/>
    <x v="6"/>
    <n v="0.63"/>
    <b v="1"/>
    <n v="0"/>
    <b v="0"/>
    <n v="4254.88"/>
    <b v="0"/>
    <b v="0"/>
    <b v="0"/>
    <s v="2015.06.18 - 17:42:06"/>
    <x v="0"/>
  </r>
  <r>
    <s v="N9-C_DV100-C_SV25_F5_3_No_1"/>
    <x v="6"/>
    <n v="29.87"/>
    <b v="1"/>
    <n v="0"/>
    <b v="1"/>
    <n v="3334.65"/>
    <b v="0"/>
    <b v="0"/>
    <b v="1"/>
    <s v="2015.06.18 - 20:08:40"/>
    <x v="0"/>
  </r>
  <r>
    <s v="N9-C_DV100-C_SV25_F5_4_No_1"/>
    <x v="6"/>
    <n v="0.25"/>
    <b v="1"/>
    <n v="0"/>
    <b v="0"/>
    <n v="3164.86"/>
    <b v="0"/>
    <b v="0"/>
    <b v="0"/>
    <s v="2015.06.18 - 17:42:06"/>
    <x v="0"/>
  </r>
  <r>
    <s v="N9-C_DV100-C_SV25_F5_4_No_1"/>
    <x v="6"/>
    <n v="8.41"/>
    <b v="1"/>
    <n v="0"/>
    <b v="0"/>
    <n v="3164.86"/>
    <b v="0"/>
    <b v="0"/>
    <b v="1"/>
    <s v="2015.06.18 - 20:08:49"/>
    <x v="0"/>
  </r>
  <r>
    <s v="N9-C_DV100-C_SV25_F5_5_No_1"/>
    <x v="6"/>
    <n v="12.16"/>
    <b v="1"/>
    <n v="0"/>
    <b v="1"/>
    <n v="3318.05"/>
    <b v="0"/>
    <b v="0"/>
    <b v="1"/>
    <s v="2015.06.18 - 20:09:01"/>
    <x v="1"/>
  </r>
  <r>
    <s v="N9-C_DV100-C_SV25_F5_6_No_1"/>
    <x v="6"/>
    <n v="0.2"/>
    <b v="1"/>
    <n v="0"/>
    <b v="0"/>
    <n v="4207"/>
    <b v="0"/>
    <b v="0"/>
    <b v="0"/>
    <s v="2015.06.18 - 17:42:07"/>
    <x v="0"/>
  </r>
  <r>
    <s v="N9-C_DV100-C_SV25_F5_6_No_1"/>
    <x v="6"/>
    <n v="6.53"/>
    <b v="1"/>
    <n v="0"/>
    <b v="1"/>
    <n v="3218.56"/>
    <b v="0"/>
    <b v="0"/>
    <b v="1"/>
    <s v="2015.06.18 - 20:09:08"/>
    <x v="0"/>
  </r>
  <r>
    <s v="N9-C_DV100-C_SV25_F5_7_No_1"/>
    <x v="6"/>
    <n v="0.3"/>
    <b v="1"/>
    <n v="0"/>
    <b v="0"/>
    <n v="4256.9399999999996"/>
    <b v="0"/>
    <b v="0"/>
    <b v="0"/>
    <s v="2015.06.18 - 17:42:07"/>
    <x v="0"/>
  </r>
  <r>
    <s v="N9-C_DV100-C_SV25_F5_7_No_1"/>
    <x v="6"/>
    <n v="8.77"/>
    <b v="1"/>
    <n v="0"/>
    <b v="1"/>
    <n v="3276.81"/>
    <b v="0"/>
    <b v="0"/>
    <b v="1"/>
    <s v="2015.06.18 - 20:09:16"/>
    <x v="0"/>
  </r>
  <r>
    <s v="N9-C_DV100-C_SV25_F5_8_No_1"/>
    <x v="6"/>
    <n v="1.36"/>
    <b v="1"/>
    <n v="0"/>
    <b v="0"/>
    <n v="5299.23"/>
    <b v="0"/>
    <b v="0"/>
    <b v="0"/>
    <s v="2015.06.18 - 17:42:08"/>
    <x v="0"/>
  </r>
  <r>
    <s v="N9-C_DV100-C_SV25_F5_8_No_1"/>
    <x v="6"/>
    <n v="10.45"/>
    <b v="1"/>
    <n v="0"/>
    <b v="1"/>
    <n v="3277.16"/>
    <b v="0"/>
    <b v="0"/>
    <b v="1"/>
    <s v="2015.06.18 - 20:09:27"/>
    <x v="0"/>
  </r>
  <r>
    <s v="N9-C_DV100-C_SV25_F5_9_No_1"/>
    <x v="6"/>
    <n v="0.18"/>
    <b v="1"/>
    <n v="0"/>
    <b v="0"/>
    <n v="4235.18"/>
    <b v="0"/>
    <b v="0"/>
    <b v="0"/>
    <s v="2015.06.18 - 17:42:09"/>
    <x v="0"/>
  </r>
  <r>
    <s v="N9-C_DV100-C_SV25_F5_9_No_1"/>
    <x v="6"/>
    <n v="6.06"/>
    <b v="1"/>
    <n v="0"/>
    <b v="1"/>
    <n v="3211.03"/>
    <b v="0"/>
    <b v="0"/>
    <b v="1"/>
    <s v="2015.06.18 - 20:09:33"/>
    <x v="0"/>
  </r>
  <r>
    <m/>
    <x v="7"/>
    <m/>
    <m/>
    <m/>
    <m/>
    <m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outline="1" outlineData="1" multipleFieldFilters="0">
  <location ref="A3:B11" firstHeaderRow="1" firstDataRow="1" firstDataCol="1" rowPageCount="1" colPageCount="1"/>
  <pivotFields count="12">
    <pivotField dataField="1" showAll="0"/>
    <pivotField axis="axisRow" showAll="0">
      <items count="9">
        <item x="3"/>
        <item x="4"/>
        <item x="5"/>
        <item x="6"/>
        <item x="0"/>
        <item x="1"/>
        <item x="2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1"/>
        <item x="0"/>
        <item x="2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1">
    <pageField fld="11" item="1" hier="-1"/>
  </pageFields>
  <dataFields count="1">
    <dataField name="Anzahl von Name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32"/>
  <sheetViews>
    <sheetView topLeftCell="A13" workbookViewId="0">
      <selection activeCell="C36" sqref="C36"/>
    </sheetView>
  </sheetViews>
  <sheetFormatPr baseColWidth="10" defaultColWidth="9.140625" defaultRowHeight="15" x14ac:dyDescent="0.25"/>
  <sheetData>
    <row r="1" spans="2:22" x14ac:dyDescent="0.25">
      <c r="C1" s="2"/>
      <c r="D1" s="2"/>
      <c r="E1" s="2"/>
      <c r="F1" s="2"/>
      <c r="G1" s="2"/>
      <c r="H1" s="2"/>
      <c r="I1" s="2"/>
      <c r="J1" s="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2:22" x14ac:dyDescent="0.25">
      <c r="C2" s="3" t="s">
        <v>0</v>
      </c>
      <c r="D2" s="3" t="s">
        <v>1</v>
      </c>
      <c r="E2" s="3" t="s">
        <v>2</v>
      </c>
      <c r="F2" s="3" t="s">
        <v>3</v>
      </c>
      <c r="G2" s="3" t="s">
        <v>11</v>
      </c>
    </row>
    <row r="3" spans="2:22" x14ac:dyDescent="0.25">
      <c r="B3">
        <v>0</v>
      </c>
      <c r="C3">
        <v>0.06</v>
      </c>
      <c r="D3" t="b">
        <v>1</v>
      </c>
      <c r="E3" s="1">
        <v>0</v>
      </c>
      <c r="F3" t="b">
        <v>0</v>
      </c>
      <c r="G3">
        <v>4</v>
      </c>
      <c r="Q3" s="1"/>
      <c r="U3" s="1"/>
    </row>
    <row r="4" spans="2:22" x14ac:dyDescent="0.25">
      <c r="B4">
        <v>1</v>
      </c>
      <c r="C4">
        <v>0.17</v>
      </c>
      <c r="D4" t="b">
        <v>1</v>
      </c>
      <c r="E4" s="1">
        <v>0</v>
      </c>
      <c r="F4" t="b">
        <v>1</v>
      </c>
      <c r="G4">
        <v>4</v>
      </c>
      <c r="Q4" s="1"/>
      <c r="U4" s="1"/>
    </row>
    <row r="5" spans="2:22" x14ac:dyDescent="0.25">
      <c r="B5">
        <v>2</v>
      </c>
      <c r="C5">
        <v>0.05</v>
      </c>
      <c r="D5" t="b">
        <v>1</v>
      </c>
      <c r="E5" s="1">
        <v>0</v>
      </c>
      <c r="F5" t="b">
        <v>1</v>
      </c>
      <c r="G5">
        <v>4</v>
      </c>
      <c r="Q5" s="1"/>
      <c r="U5" s="1"/>
    </row>
    <row r="6" spans="2:22" x14ac:dyDescent="0.25">
      <c r="B6">
        <v>3</v>
      </c>
      <c r="C6">
        <v>0.01</v>
      </c>
      <c r="D6" t="b">
        <v>1</v>
      </c>
      <c r="E6" s="1">
        <v>0</v>
      </c>
      <c r="F6" t="b">
        <v>0</v>
      </c>
      <c r="G6">
        <v>4</v>
      </c>
      <c r="Q6" s="1"/>
      <c r="U6" s="1"/>
    </row>
    <row r="7" spans="2:22" x14ac:dyDescent="0.25">
      <c r="B7">
        <v>4</v>
      </c>
      <c r="C7">
        <v>0.06</v>
      </c>
      <c r="D7" t="b">
        <v>1</v>
      </c>
      <c r="E7" s="1">
        <v>0</v>
      </c>
      <c r="F7" t="b">
        <v>0</v>
      </c>
      <c r="G7">
        <v>4</v>
      </c>
      <c r="Q7" s="1"/>
      <c r="U7" s="1"/>
    </row>
    <row r="8" spans="2:22" x14ac:dyDescent="0.25">
      <c r="B8">
        <v>5</v>
      </c>
      <c r="C8">
        <v>7.0000000000000007E-2</v>
      </c>
      <c r="D8" t="b">
        <v>1</v>
      </c>
      <c r="E8" s="1">
        <v>0</v>
      </c>
      <c r="F8" t="b">
        <v>0</v>
      </c>
      <c r="G8">
        <v>4</v>
      </c>
      <c r="Q8" s="1"/>
      <c r="U8" s="1"/>
    </row>
    <row r="9" spans="2:22" x14ac:dyDescent="0.25">
      <c r="B9">
        <v>6</v>
      </c>
      <c r="C9">
        <v>0.05</v>
      </c>
      <c r="D9" t="b">
        <v>1</v>
      </c>
      <c r="E9" s="1">
        <v>0</v>
      </c>
      <c r="F9" t="b">
        <v>0</v>
      </c>
      <c r="G9">
        <v>4</v>
      </c>
      <c r="Q9" s="1"/>
      <c r="U9" s="1"/>
    </row>
    <row r="10" spans="2:22" x14ac:dyDescent="0.25">
      <c r="B10">
        <v>7</v>
      </c>
      <c r="C10">
        <v>0.02</v>
      </c>
      <c r="D10" t="b">
        <v>1</v>
      </c>
      <c r="E10" s="1">
        <v>0</v>
      </c>
      <c r="F10" t="b">
        <v>0</v>
      </c>
      <c r="G10">
        <v>4</v>
      </c>
      <c r="Q10" s="1"/>
      <c r="U10" s="1"/>
    </row>
    <row r="11" spans="2:22" x14ac:dyDescent="0.25">
      <c r="B11">
        <v>8</v>
      </c>
      <c r="C11">
        <v>0.03</v>
      </c>
      <c r="D11" t="b">
        <v>1</v>
      </c>
      <c r="E11" s="1">
        <v>0</v>
      </c>
      <c r="F11" t="b">
        <v>1</v>
      </c>
      <c r="G11">
        <v>4</v>
      </c>
      <c r="Q11" s="1"/>
      <c r="U11" s="1"/>
    </row>
    <row r="12" spans="2:22" x14ac:dyDescent="0.25">
      <c r="B12">
        <v>9</v>
      </c>
      <c r="C12">
        <v>0.06</v>
      </c>
      <c r="D12" t="b">
        <v>1</v>
      </c>
      <c r="E12" s="1">
        <v>0</v>
      </c>
      <c r="F12" t="b">
        <v>0</v>
      </c>
      <c r="G12">
        <v>4</v>
      </c>
      <c r="Q12" s="1"/>
      <c r="U12" s="1"/>
    </row>
    <row r="13" spans="2:22" x14ac:dyDescent="0.25">
      <c r="B13">
        <v>0</v>
      </c>
      <c r="C13">
        <v>0.11</v>
      </c>
      <c r="D13" t="b">
        <v>1</v>
      </c>
      <c r="E13" s="1">
        <v>0</v>
      </c>
      <c r="F13" t="b">
        <v>0</v>
      </c>
      <c r="G13">
        <v>6</v>
      </c>
      <c r="Q13" s="1"/>
      <c r="U13" s="1"/>
    </row>
    <row r="14" spans="2:22" x14ac:dyDescent="0.25">
      <c r="B14">
        <v>1</v>
      </c>
      <c r="C14">
        <v>0.25</v>
      </c>
      <c r="D14" t="b">
        <v>1</v>
      </c>
      <c r="E14" s="1">
        <v>0</v>
      </c>
      <c r="F14" t="b">
        <v>0</v>
      </c>
      <c r="G14">
        <v>6</v>
      </c>
      <c r="Q14" s="1"/>
      <c r="U14" s="1"/>
    </row>
    <row r="15" spans="2:22" x14ac:dyDescent="0.25">
      <c r="B15">
        <v>2</v>
      </c>
      <c r="C15">
        <v>0.73</v>
      </c>
      <c r="D15" t="b">
        <v>1</v>
      </c>
      <c r="E15" s="1">
        <v>0</v>
      </c>
      <c r="F15" t="b">
        <v>1</v>
      </c>
      <c r="G15">
        <v>6</v>
      </c>
      <c r="Q15" s="1"/>
      <c r="U15" s="1"/>
    </row>
    <row r="16" spans="2:22" x14ac:dyDescent="0.25">
      <c r="B16">
        <v>3</v>
      </c>
      <c r="C16">
        <v>0.3</v>
      </c>
      <c r="D16" t="b">
        <v>1</v>
      </c>
      <c r="E16" s="1">
        <v>0</v>
      </c>
      <c r="F16" t="b">
        <v>1</v>
      </c>
      <c r="G16">
        <v>6</v>
      </c>
      <c r="Q16" s="1"/>
      <c r="U16" s="1"/>
    </row>
    <row r="17" spans="2:21" x14ac:dyDescent="0.25">
      <c r="B17">
        <v>4</v>
      </c>
      <c r="C17">
        <v>0.78</v>
      </c>
      <c r="D17" t="b">
        <v>1</v>
      </c>
      <c r="E17" s="1">
        <v>0</v>
      </c>
      <c r="F17" t="b">
        <v>1</v>
      </c>
      <c r="G17">
        <v>6</v>
      </c>
      <c r="Q17" s="1"/>
      <c r="U17" s="1"/>
    </row>
    <row r="18" spans="2:21" x14ac:dyDescent="0.25">
      <c r="B18">
        <v>5</v>
      </c>
      <c r="C18">
        <v>0.39</v>
      </c>
      <c r="D18" t="b">
        <v>1</v>
      </c>
      <c r="E18" s="1">
        <v>0</v>
      </c>
      <c r="F18" t="b">
        <v>0</v>
      </c>
      <c r="G18">
        <v>6</v>
      </c>
    </row>
    <row r="19" spans="2:21" x14ac:dyDescent="0.25">
      <c r="B19">
        <v>6</v>
      </c>
      <c r="C19">
        <v>0.71</v>
      </c>
      <c r="D19" t="b">
        <v>1</v>
      </c>
      <c r="E19" s="1">
        <v>0</v>
      </c>
      <c r="F19" t="b">
        <v>0</v>
      </c>
      <c r="G19">
        <v>6</v>
      </c>
    </row>
    <row r="20" spans="2:21" x14ac:dyDescent="0.25">
      <c r="B20">
        <v>7</v>
      </c>
      <c r="C20">
        <v>0.5</v>
      </c>
      <c r="D20" t="b">
        <v>1</v>
      </c>
      <c r="E20" s="1">
        <v>0</v>
      </c>
      <c r="F20" t="b">
        <v>0</v>
      </c>
      <c r="G20">
        <v>6</v>
      </c>
    </row>
    <row r="21" spans="2:21" x14ac:dyDescent="0.25">
      <c r="B21">
        <v>8</v>
      </c>
      <c r="C21">
        <v>0.3</v>
      </c>
      <c r="D21" t="b">
        <v>1</v>
      </c>
      <c r="E21" s="1">
        <v>0</v>
      </c>
      <c r="F21" t="b">
        <v>0</v>
      </c>
      <c r="G21">
        <v>6</v>
      </c>
    </row>
    <row r="22" spans="2:21" x14ac:dyDescent="0.25">
      <c r="B22">
        <v>9</v>
      </c>
      <c r="C22">
        <v>0.23</v>
      </c>
      <c r="D22" t="b">
        <v>1</v>
      </c>
      <c r="E22" s="1">
        <v>0</v>
      </c>
      <c r="F22" t="b">
        <v>0</v>
      </c>
      <c r="G22">
        <v>6</v>
      </c>
    </row>
    <row r="23" spans="2:21" x14ac:dyDescent="0.25">
      <c r="B23">
        <v>0</v>
      </c>
      <c r="C23">
        <v>6.2</v>
      </c>
      <c r="D23" t="b">
        <v>1</v>
      </c>
      <c r="E23" s="1">
        <v>0</v>
      </c>
      <c r="F23" t="b">
        <v>1</v>
      </c>
      <c r="G23">
        <v>8</v>
      </c>
    </row>
    <row r="24" spans="2:21" x14ac:dyDescent="0.25">
      <c r="B24">
        <v>1</v>
      </c>
      <c r="C24">
        <v>13.22</v>
      </c>
      <c r="D24" t="b">
        <v>1</v>
      </c>
      <c r="E24" s="1">
        <v>0</v>
      </c>
      <c r="F24" t="b">
        <v>1</v>
      </c>
      <c r="G24">
        <v>8</v>
      </c>
    </row>
    <row r="25" spans="2:21" x14ac:dyDescent="0.25">
      <c r="B25">
        <v>2</v>
      </c>
      <c r="C25">
        <v>18.670000000000002</v>
      </c>
      <c r="D25" t="b">
        <v>1</v>
      </c>
      <c r="E25" s="1">
        <v>0</v>
      </c>
      <c r="F25" t="b">
        <v>0</v>
      </c>
      <c r="G25">
        <v>8</v>
      </c>
    </row>
    <row r="26" spans="2:21" x14ac:dyDescent="0.25">
      <c r="B26">
        <v>3</v>
      </c>
      <c r="C26">
        <v>8.7799999999999994</v>
      </c>
      <c r="D26" t="b">
        <v>1</v>
      </c>
      <c r="E26" s="1">
        <v>0</v>
      </c>
      <c r="F26" t="b">
        <v>0</v>
      </c>
      <c r="G26">
        <v>8</v>
      </c>
    </row>
    <row r="27" spans="2:21" x14ac:dyDescent="0.25">
      <c r="B27">
        <v>4</v>
      </c>
      <c r="C27">
        <v>36.39</v>
      </c>
      <c r="D27" t="b">
        <v>1</v>
      </c>
      <c r="E27" s="1">
        <v>0</v>
      </c>
      <c r="F27" t="b">
        <v>0</v>
      </c>
      <c r="G27">
        <v>8</v>
      </c>
    </row>
    <row r="28" spans="2:21" x14ac:dyDescent="0.25">
      <c r="B28">
        <v>5</v>
      </c>
      <c r="C28">
        <v>1.92</v>
      </c>
      <c r="D28" t="b">
        <v>1</v>
      </c>
      <c r="E28" s="1">
        <v>0</v>
      </c>
      <c r="F28" t="b">
        <v>0</v>
      </c>
      <c r="G28">
        <v>8</v>
      </c>
    </row>
    <row r="29" spans="2:21" x14ac:dyDescent="0.25">
      <c r="B29">
        <v>6</v>
      </c>
      <c r="C29">
        <v>5.98</v>
      </c>
      <c r="D29" t="b">
        <v>1</v>
      </c>
      <c r="E29" s="1">
        <v>0</v>
      </c>
      <c r="F29" t="b">
        <v>1</v>
      </c>
      <c r="G29">
        <v>8</v>
      </c>
    </row>
    <row r="30" spans="2:21" x14ac:dyDescent="0.25">
      <c r="B30">
        <v>7</v>
      </c>
      <c r="C30">
        <v>15.62</v>
      </c>
      <c r="D30" t="b">
        <v>1</v>
      </c>
      <c r="E30" s="1">
        <v>0</v>
      </c>
      <c r="F30" t="b">
        <v>1</v>
      </c>
      <c r="G30">
        <v>8</v>
      </c>
    </row>
    <row r="31" spans="2:21" x14ac:dyDescent="0.25">
      <c r="B31">
        <v>8</v>
      </c>
      <c r="C31">
        <v>3.94</v>
      </c>
      <c r="D31" t="b">
        <v>1</v>
      </c>
      <c r="E31" s="1">
        <v>0</v>
      </c>
      <c r="F31" t="b">
        <v>0</v>
      </c>
      <c r="G31">
        <v>8</v>
      </c>
    </row>
    <row r="32" spans="2:21" x14ac:dyDescent="0.25">
      <c r="B32">
        <v>9</v>
      </c>
      <c r="C32">
        <v>13.48</v>
      </c>
      <c r="D32" t="b">
        <v>1</v>
      </c>
      <c r="E32" s="1">
        <v>0</v>
      </c>
      <c r="F32" t="b">
        <v>1</v>
      </c>
      <c r="G32">
        <v>8</v>
      </c>
    </row>
    <row r="33" spans="2:7" x14ac:dyDescent="0.25">
      <c r="B33">
        <v>0</v>
      </c>
      <c r="C33">
        <v>31.93</v>
      </c>
      <c r="D33" t="b">
        <v>1</v>
      </c>
      <c r="E33" s="1">
        <v>0</v>
      </c>
      <c r="F33" t="b">
        <v>1</v>
      </c>
      <c r="G33">
        <v>10</v>
      </c>
    </row>
    <row r="34" spans="2:7" x14ac:dyDescent="0.25">
      <c r="B34">
        <v>1</v>
      </c>
      <c r="C34">
        <v>52.09</v>
      </c>
      <c r="D34" t="b">
        <v>1</v>
      </c>
      <c r="E34" s="1">
        <v>0</v>
      </c>
      <c r="F34" t="b">
        <v>1</v>
      </c>
      <c r="G34">
        <v>10</v>
      </c>
    </row>
    <row r="35" spans="2:7" x14ac:dyDescent="0.25">
      <c r="B35">
        <v>2</v>
      </c>
      <c r="C35">
        <v>9618.2800000000007</v>
      </c>
      <c r="D35" t="b">
        <v>1</v>
      </c>
      <c r="E35" s="1">
        <v>0</v>
      </c>
      <c r="F35" t="b">
        <v>1</v>
      </c>
      <c r="G35">
        <v>10</v>
      </c>
    </row>
    <row r="36" spans="2:7" x14ac:dyDescent="0.25">
      <c r="B36">
        <v>3</v>
      </c>
      <c r="C36">
        <v>8.44</v>
      </c>
      <c r="D36" t="b">
        <v>1</v>
      </c>
      <c r="E36" s="1">
        <v>0</v>
      </c>
      <c r="F36" t="b">
        <v>1</v>
      </c>
      <c r="G36">
        <v>10</v>
      </c>
    </row>
    <row r="37" spans="2:7" x14ac:dyDescent="0.25">
      <c r="B37">
        <v>4</v>
      </c>
      <c r="C37">
        <v>37.72</v>
      </c>
      <c r="D37" t="b">
        <v>1</v>
      </c>
      <c r="E37" s="1">
        <v>0</v>
      </c>
      <c r="F37" t="b">
        <v>1</v>
      </c>
      <c r="G37">
        <v>10</v>
      </c>
    </row>
    <row r="38" spans="2:7" x14ac:dyDescent="0.25">
      <c r="B38">
        <v>5</v>
      </c>
      <c r="C38">
        <v>49.58</v>
      </c>
      <c r="D38" t="b">
        <v>1</v>
      </c>
      <c r="E38" s="1">
        <v>0</v>
      </c>
      <c r="F38" t="b">
        <v>1</v>
      </c>
      <c r="G38">
        <v>10</v>
      </c>
    </row>
    <row r="39" spans="2:7" x14ac:dyDescent="0.25">
      <c r="B39">
        <v>6</v>
      </c>
      <c r="C39">
        <v>266.37</v>
      </c>
      <c r="D39" t="b">
        <v>1</v>
      </c>
      <c r="E39" s="1">
        <v>0</v>
      </c>
      <c r="F39" t="b">
        <v>1</v>
      </c>
      <c r="G39">
        <v>10</v>
      </c>
    </row>
    <row r="40" spans="2:7" x14ac:dyDescent="0.25">
      <c r="B40">
        <v>7</v>
      </c>
      <c r="C40">
        <v>88.31</v>
      </c>
      <c r="D40" t="b">
        <v>1</v>
      </c>
      <c r="E40" s="1">
        <v>0</v>
      </c>
      <c r="F40" t="b">
        <v>0</v>
      </c>
      <c r="G40">
        <v>10</v>
      </c>
    </row>
    <row r="41" spans="2:7" x14ac:dyDescent="0.25">
      <c r="B41">
        <v>8</v>
      </c>
      <c r="C41">
        <v>17.190000000000001</v>
      </c>
      <c r="D41" t="b">
        <v>1</v>
      </c>
      <c r="E41" s="1">
        <v>0</v>
      </c>
      <c r="F41" t="b">
        <v>1</v>
      </c>
      <c r="G41">
        <v>10</v>
      </c>
    </row>
    <row r="42" spans="2:7" x14ac:dyDescent="0.25">
      <c r="B42">
        <v>9</v>
      </c>
      <c r="C42">
        <v>38.04</v>
      </c>
      <c r="D42" t="b">
        <v>1</v>
      </c>
      <c r="E42" s="1">
        <v>0</v>
      </c>
      <c r="F42" t="b">
        <v>1</v>
      </c>
      <c r="G42">
        <v>10</v>
      </c>
    </row>
    <row r="43" spans="2:7" x14ac:dyDescent="0.25">
      <c r="B43">
        <v>0</v>
      </c>
      <c r="C43">
        <v>699.04</v>
      </c>
      <c r="D43" t="b">
        <v>1</v>
      </c>
      <c r="E43" s="1">
        <v>0</v>
      </c>
      <c r="F43" t="b">
        <v>1</v>
      </c>
      <c r="G43">
        <v>12</v>
      </c>
    </row>
    <row r="44" spans="2:7" x14ac:dyDescent="0.25">
      <c r="B44">
        <v>1</v>
      </c>
      <c r="C44">
        <v>1830.43</v>
      </c>
      <c r="D44" t="b">
        <v>1</v>
      </c>
      <c r="E44" s="1">
        <v>0</v>
      </c>
      <c r="F44" t="b">
        <v>1</v>
      </c>
      <c r="G44">
        <v>12</v>
      </c>
    </row>
    <row r="45" spans="2:7" x14ac:dyDescent="0.25">
      <c r="B45">
        <v>2</v>
      </c>
      <c r="C45">
        <v>368.1</v>
      </c>
      <c r="D45" t="b">
        <v>1</v>
      </c>
      <c r="E45" s="1">
        <v>0</v>
      </c>
      <c r="F45" t="b">
        <v>1</v>
      </c>
      <c r="G45">
        <v>12</v>
      </c>
    </row>
    <row r="46" spans="2:7" x14ac:dyDescent="0.25">
      <c r="B46">
        <v>3</v>
      </c>
      <c r="C46">
        <v>1509.19</v>
      </c>
      <c r="D46" t="b">
        <v>1</v>
      </c>
      <c r="E46" s="1">
        <v>0</v>
      </c>
      <c r="F46" t="b">
        <v>1</v>
      </c>
      <c r="G46">
        <v>12</v>
      </c>
    </row>
    <row r="47" spans="2:7" x14ac:dyDescent="0.25">
      <c r="B47">
        <v>4</v>
      </c>
      <c r="C47">
        <v>1791.97</v>
      </c>
      <c r="D47" t="b">
        <v>1</v>
      </c>
      <c r="E47" s="1">
        <v>0</v>
      </c>
      <c r="F47" t="b">
        <v>1</v>
      </c>
      <c r="G47">
        <v>12</v>
      </c>
    </row>
    <row r="48" spans="2:7" x14ac:dyDescent="0.25">
      <c r="B48">
        <v>5</v>
      </c>
      <c r="C48">
        <v>1205.7</v>
      </c>
      <c r="D48" t="b">
        <v>1</v>
      </c>
      <c r="E48" s="1">
        <v>0</v>
      </c>
      <c r="F48" t="b">
        <v>1</v>
      </c>
      <c r="G48">
        <v>12</v>
      </c>
    </row>
    <row r="49" spans="2:7" x14ac:dyDescent="0.25">
      <c r="B49">
        <v>6</v>
      </c>
      <c r="C49">
        <v>653.52</v>
      </c>
      <c r="D49" t="b">
        <v>1</v>
      </c>
      <c r="E49" s="1">
        <v>0</v>
      </c>
      <c r="F49" t="b">
        <v>1</v>
      </c>
      <c r="G49">
        <v>12</v>
      </c>
    </row>
    <row r="50" spans="2:7" x14ac:dyDescent="0.25">
      <c r="B50">
        <v>7</v>
      </c>
      <c r="C50">
        <v>455.7</v>
      </c>
      <c r="D50" t="b">
        <v>1</v>
      </c>
      <c r="E50" s="1">
        <v>0</v>
      </c>
      <c r="F50" t="b">
        <v>1</v>
      </c>
      <c r="G50">
        <v>12</v>
      </c>
    </row>
    <row r="51" spans="2:7" x14ac:dyDescent="0.25">
      <c r="B51">
        <v>8</v>
      </c>
      <c r="C51">
        <v>320.73</v>
      </c>
      <c r="D51" t="b">
        <v>1</v>
      </c>
      <c r="E51" s="1">
        <v>0</v>
      </c>
      <c r="F51" t="b">
        <v>1</v>
      </c>
      <c r="G51">
        <v>12</v>
      </c>
    </row>
    <row r="52" spans="2:7" x14ac:dyDescent="0.25">
      <c r="B52">
        <v>9</v>
      </c>
      <c r="C52">
        <v>233.36</v>
      </c>
      <c r="D52" t="b">
        <v>1</v>
      </c>
      <c r="E52" s="1">
        <v>0</v>
      </c>
      <c r="F52" t="b">
        <v>1</v>
      </c>
      <c r="G52">
        <v>12</v>
      </c>
    </row>
    <row r="53" spans="2:7" x14ac:dyDescent="0.25">
      <c r="E53" s="1"/>
    </row>
    <row r="54" spans="2:7" x14ac:dyDescent="0.25">
      <c r="E54" s="1"/>
    </row>
    <row r="55" spans="2:7" x14ac:dyDescent="0.25">
      <c r="E55" s="1"/>
    </row>
    <row r="56" spans="2:7" x14ac:dyDescent="0.25">
      <c r="E56" s="1"/>
    </row>
    <row r="57" spans="2:7" x14ac:dyDescent="0.25">
      <c r="E57" s="1"/>
    </row>
    <row r="58" spans="2:7" x14ac:dyDescent="0.25">
      <c r="E58" s="1"/>
    </row>
    <row r="59" spans="2:7" x14ac:dyDescent="0.25">
      <c r="E59" s="1"/>
    </row>
    <row r="60" spans="2:7" x14ac:dyDescent="0.25">
      <c r="E60" s="1"/>
    </row>
    <row r="61" spans="2:7" x14ac:dyDescent="0.25">
      <c r="E61" s="1"/>
    </row>
    <row r="62" spans="2:7" x14ac:dyDescent="0.25">
      <c r="E62" s="1"/>
    </row>
    <row r="63" spans="2:7" x14ac:dyDescent="0.25">
      <c r="E63" s="1"/>
    </row>
    <row r="64" spans="2:7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</sheetData>
  <mergeCells count="3">
    <mergeCell ref="K1:N1"/>
    <mergeCell ref="O1:R1"/>
    <mergeCell ref="S1:V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topLeftCell="I1" workbookViewId="0">
      <selection activeCell="T9" sqref="O9:T9"/>
    </sheetView>
  </sheetViews>
  <sheetFormatPr baseColWidth="10" defaultColWidth="9.140625" defaultRowHeight="15" x14ac:dyDescent="0.25"/>
  <cols>
    <col min="1" max="1" width="7.5703125" bestFit="1" customWidth="1"/>
    <col min="2" max="2" width="11.42578125" bestFit="1" customWidth="1"/>
    <col min="3" max="3" width="9.28515625" bestFit="1" customWidth="1"/>
    <col min="4" max="4" width="8.42578125" bestFit="1" customWidth="1"/>
    <col min="5" max="5" width="7.28515625" bestFit="1" customWidth="1"/>
    <col min="6" max="6" width="10.28515625" bestFit="1" customWidth="1"/>
    <col min="7" max="7" width="9.5703125" bestFit="1" customWidth="1"/>
    <col min="8" max="8" width="11.28515625" bestFit="1" customWidth="1"/>
    <col min="9" max="9" width="8.7109375" bestFit="1" customWidth="1"/>
    <col min="10" max="10" width="7.5703125" bestFit="1" customWidth="1"/>
    <col min="11" max="11" width="7.7109375" bestFit="1" customWidth="1"/>
    <col min="12" max="12" width="9.5703125" bestFit="1" customWidth="1"/>
    <col min="13" max="13" width="14.140625" bestFit="1" customWidth="1"/>
    <col min="14" max="14" width="12.28515625" bestFit="1" customWidth="1"/>
    <col min="15" max="15" width="19" bestFit="1" customWidth="1"/>
    <col min="16" max="16" width="16.7109375" bestFit="1" customWidth="1"/>
    <col min="17" max="17" width="14.7109375" bestFit="1" customWidth="1"/>
    <col min="18" max="18" width="8.7109375" bestFit="1" customWidth="1"/>
    <col min="19" max="19" width="16.85546875" bestFit="1" customWidth="1"/>
    <col min="20" max="20" width="18.140625" bestFit="1" customWidth="1"/>
    <col min="21" max="22" width="17" bestFit="1" customWidth="1"/>
  </cols>
  <sheetData>
    <row r="1" spans="1:22" x14ac:dyDescent="0.25">
      <c r="A1" t="s">
        <v>14</v>
      </c>
      <c r="B1" t="s">
        <v>166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3" spans="1:22" x14ac:dyDescent="0.25">
      <c r="G3" s="4"/>
      <c r="H3" s="4"/>
      <c r="J3" s="4"/>
      <c r="K3" s="1"/>
    </row>
    <row r="4" spans="1:22" x14ac:dyDescent="0.25">
      <c r="A4" t="s">
        <v>5</v>
      </c>
      <c r="B4" t="s">
        <v>4</v>
      </c>
      <c r="C4" t="s">
        <v>8</v>
      </c>
      <c r="D4" t="s">
        <v>1</v>
      </c>
      <c r="E4" t="s">
        <v>7</v>
      </c>
      <c r="F4" t="s">
        <v>12</v>
      </c>
      <c r="G4" t="s">
        <v>6</v>
      </c>
      <c r="H4" t="s">
        <v>10</v>
      </c>
      <c r="I4" t="s">
        <v>13</v>
      </c>
      <c r="J4" t="s">
        <v>9</v>
      </c>
      <c r="K4" t="s">
        <v>2</v>
      </c>
      <c r="L4" t="s">
        <v>20</v>
      </c>
      <c r="M4" t="s">
        <v>155</v>
      </c>
      <c r="N4" t="s">
        <v>156</v>
      </c>
      <c r="O4" t="s">
        <v>149</v>
      </c>
      <c r="P4" t="s">
        <v>157</v>
      </c>
      <c r="Q4" t="s">
        <v>158</v>
      </c>
      <c r="R4" t="s">
        <v>150</v>
      </c>
      <c r="S4" t="s">
        <v>25</v>
      </c>
      <c r="T4" t="s">
        <v>26</v>
      </c>
      <c r="U4" t="s">
        <v>160</v>
      </c>
      <c r="V4" t="s">
        <v>161</v>
      </c>
    </row>
    <row r="5" spans="1:22" x14ac:dyDescent="0.25">
      <c r="A5" t="b">
        <v>1</v>
      </c>
      <c r="B5">
        <v>4</v>
      </c>
      <c r="C5">
        <f>COUNTIFS(Tabelle3!B:B,Tabelle2!B5,Tabelle3!J:J,Tabelle2!A5)</f>
        <v>10</v>
      </c>
      <c r="D5">
        <f>COUNTIFS(Tabelle3!D:D,TRUE,Tabelle3!B:B,Tabelle2!B5,Tabelle3!J:J,Tabelle2!A5)</f>
        <v>10</v>
      </c>
      <c r="E5">
        <f>COUNTIFS(Tabelle3!B:B,Tabelle2!B5,Tabelle3!F:F,TRUE,Tabelle3!J:J,Tabelle2!A5)</f>
        <v>3</v>
      </c>
      <c r="F5">
        <f>COUNTIFS(Tabelle3!B:B,Tabelle2!B5,Tabelle3!D:D,FALSE,Tabelle3!J:J,Tabelle2!A5)</f>
        <v>0</v>
      </c>
      <c r="G5" s="5">
        <f>SUMIFS(Tabelle3!C:C,Tabelle3!B:B,Tabelle2!B5,Tabelle3!J:J,Tabelle2!A5,Tabelle3!D:D,TRUE)/D5</f>
        <v>6.6000000000000017E-2</v>
      </c>
      <c r="H5" s="5">
        <f t="array" ref="H5">MIN(IF(Tabelle3!B$1:B$500=B5,IF(Tabelle3!J$1:J$500=Tabelle2!A5,Tabelle3!C$1:C$500)))</f>
        <v>0.01</v>
      </c>
      <c r="I5" s="5">
        <f t="array" ref="I5">MEDIAN(IF(Tabelle3!B$1:B$500=B5,IF(Tabelle3!J$1:J$500=A5,Tabelle3!C$1:C$500)))</f>
        <v>6.5000000000000002E-2</v>
      </c>
      <c r="J5" s="5">
        <f t="array" ref="J5">MAX(IF(Tabelle3!B$1:B$500=B5,IF(Tabelle3!J$1:J$500=Tabelle2!A5,IF(Tabelle3!D$1:D$500=TRUE,Tabelle3!C$1:C$500,0),0),0))</f>
        <v>0.15</v>
      </c>
      <c r="K5" s="4" t="e">
        <f t="array" ref="K5">SUMIFS(Tabelle3!E:E,Tabelle3!B:B,Tabelle2!B5,Tabelle3!J:J,Tabelle2!A5,Tabelle3!D:D,FALSE)/F5</f>
        <v>#DIV/0!</v>
      </c>
      <c r="L5" s="4">
        <f>SUMIFS(Tabelle3!G:G,Tabelle3!B:B,Tabelle2!B5,Tabelle3!J:J,Tabelle2!A5,Tabelle3!D:D,TRUE)/D5</f>
        <v>2249.1080000000002</v>
      </c>
      <c r="M5" s="4">
        <f>SUMIFS(Tabelle3!G:G,Tabelle3!B:B,Tabelle2!B5,Tabelle3!J:J,Tabelle2!A5,Tabelle3!D:D,TRUE,Tabelle3!L:L,TRUE)/O5</f>
        <v>2139.0122222222221</v>
      </c>
      <c r="N5" s="4">
        <f t="array" ref="N5">MEDIAN(IF(Tabelle3!B$1:B$500=B5,IF(Tabelle3!J$1:J$500=A5,IF(Tabelle3!L$1:L$500,Tabelle3!C$1:C$500))))</f>
        <v>7.0000000000000007E-2</v>
      </c>
      <c r="O5" s="6">
        <f>COUNTIFS(Tabelle3!B:B,Tabelle2!B5,Tabelle3!L:L,TRUE)/2</f>
        <v>9</v>
      </c>
      <c r="P5" s="6">
        <f>SUMIFS(Tabelle3!G:G,Tabelle3!B:B,Tabelle2!B5,Tabelle3!J:J,Tabelle2!A5,Tabelle3!D:D,TRUE,Tabelle3!M:M,TRUE)/R5</f>
        <v>2177.33</v>
      </c>
      <c r="Q5" s="6">
        <f t="array" ref="Q5">MEDIAN(IF(Tabelle3!B$1:B$500=B5,IF(Tabelle3!J$1:J$500=A5,IF(Tabelle3!M$1:M$500,Tabelle3!C$1:C$500))))</f>
        <v>0.11499999999999999</v>
      </c>
      <c r="R5" s="6">
        <f t="array" ref="R5">COUNTIFS(Tabelle3!B:B,Tabelle2!B5,Tabelle3!M:M,TRUE,Tabelle3!J:J,Tabelle2!A5,Tabelle3!L:L,TRUE)</f>
        <v>2</v>
      </c>
      <c r="S5" s="9">
        <f>M5/M11-1</f>
        <v>-0.13336028389930288</v>
      </c>
      <c r="T5" s="10">
        <f>N5/N11</f>
        <v>7.0000000000000009</v>
      </c>
      <c r="U5" s="9">
        <f>P5/P11-1</f>
        <v>-0.17622889572002842</v>
      </c>
      <c r="V5" s="11">
        <f>Q5/Q11</f>
        <v>22.999999999999996</v>
      </c>
    </row>
    <row r="6" spans="1:22" x14ac:dyDescent="0.25">
      <c r="A6" t="b">
        <v>1</v>
      </c>
      <c r="B6">
        <v>6</v>
      </c>
      <c r="C6">
        <f>COUNTIFS(Tabelle3!B:B,Tabelle2!B6,Tabelle3!J:J,Tabelle2!A6)</f>
        <v>10</v>
      </c>
      <c r="D6">
        <f>COUNTIFS(Tabelle3!D:D,TRUE,Tabelle3!B:B,Tabelle2!B6,Tabelle3!J:J,Tabelle2!A6)</f>
        <v>10</v>
      </c>
      <c r="E6">
        <f>COUNTIFS(Tabelle3!B:B,Tabelle2!B6,Tabelle3!F:F,TRUE,Tabelle3!J:J,Tabelle2!A6)</f>
        <v>3</v>
      </c>
      <c r="F6">
        <f>COUNTIFS(Tabelle3!B:B,Tabelle2!B6,Tabelle3!D:D,FALSE,Tabelle3!J:J,Tabelle2!A6)</f>
        <v>0</v>
      </c>
      <c r="G6" s="5">
        <f>SUMIFS(Tabelle3!C:C,Tabelle3!B:B,Tabelle2!B6,Tabelle3!J:J,Tabelle2!A6,Tabelle3!D:D,TRUE)/D6</f>
        <v>0.38400000000000001</v>
      </c>
      <c r="H6" s="5">
        <f t="array" ref="H6">MIN(IF(Tabelle3!B$1:B$500=B6,IF(Tabelle3!J$1:J$500=Tabelle2!A6,Tabelle3!C$1:C$500)))</f>
        <v>0.17</v>
      </c>
      <c r="I6" s="5">
        <f t="array" ref="I6">MEDIAN(IF(Tabelle3!B$1:B$500=B6,IF(Tabelle3!J$1:J$500=A6,Tabelle3!C$1:C$500)))</f>
        <v>0.29500000000000004</v>
      </c>
      <c r="J6" s="5">
        <f t="array" ref="J6">MAX(IF(Tabelle3!B$1:B$500=B6,IF(Tabelle3!J$1:J$500=Tabelle2!A6,IF(Tabelle3!D$1:D$500=TRUE,Tabelle3!C$1:C$500,0),0),0))</f>
        <v>0.78</v>
      </c>
      <c r="K6" s="4" t="e">
        <f t="array" ref="K6">SUMIFS(Tabelle3!E:E,Tabelle3!B:B,Tabelle2!B6,Tabelle3!J:J,Tabelle2!A6,Tabelle3!D:D,FALSE)/F6</f>
        <v>#DIV/0!</v>
      </c>
      <c r="L6" s="4">
        <f>SUMIFS(Tabelle3!G:G,Tabelle3!B:B,Tabelle2!B6,Tabelle3!J:J,Tabelle2!A6,Tabelle3!D:D,TRUE)/D6</f>
        <v>2779.8429999999998</v>
      </c>
      <c r="M6" s="4">
        <f>SUMIFS(Tabelle3!G:G,Tabelle3!B:B,Tabelle2!B6,Tabelle3!J:J,Tabelle2!A6,Tabelle3!D:D,TRUE,Tabelle3!L:L,TRUE)/O6</f>
        <v>2724.0655555555554</v>
      </c>
      <c r="N6" s="4">
        <f t="array" ref="N6">MEDIAN(IF(Tabelle3!B$1:B$500=B6,IF(Tabelle3!J$1:J$500=A6,IF(Tabelle3!L$1:L$500,Tabelle3!C$1:C$500))))</f>
        <v>0.28000000000000003</v>
      </c>
      <c r="O6" s="6">
        <f>COUNTIFS(Tabelle3!B:B,Tabelle2!B6,Tabelle3!L:L,TRUE)/2</f>
        <v>9</v>
      </c>
      <c r="P6" s="6">
        <f>SUMIFS(Tabelle3!G:G,Tabelle3!B:B,Tabelle2!B6,Tabelle3!J:J,Tabelle2!A6,Tabelle3!D:D,TRUE,Tabelle3!M:M,TRUE)/R6</f>
        <v>2485.5333333333333</v>
      </c>
      <c r="Q6" s="6">
        <f t="array" ref="Q6">MEDIAN(IF(Tabelle3!B$1:B$500=B6,IF(Tabelle3!J$1:J$500=A6,IF(Tabelle3!M$1:M$500,Tabelle3!C$1:C$500))))</f>
        <v>0.28000000000000003</v>
      </c>
      <c r="R6" s="6">
        <f t="array" ref="R6">COUNTIFS(Tabelle3!B:B,Tabelle2!B6,Tabelle3!M:M,TRUE,Tabelle3!J:J,Tabelle2!A6,Tabelle3!L:L,TRUE)</f>
        <v>3</v>
      </c>
      <c r="S6" s="9">
        <f t="shared" ref="S6:S10" si="0">M6/M12-1</f>
        <v>-0.10847012995891547</v>
      </c>
      <c r="T6" s="10">
        <f t="shared" ref="T6:T10" si="1">N6/N12</f>
        <v>4.666666666666667</v>
      </c>
      <c r="U6" s="9">
        <f t="shared" ref="U6:U10" si="2">P6/P12-1</f>
        <v>-6.3622932611014704E-2</v>
      </c>
      <c r="V6" s="11">
        <f t="shared" ref="V6:V10" si="3">Q6/Q12</f>
        <v>2.9473684210526319</v>
      </c>
    </row>
    <row r="7" spans="1:22" x14ac:dyDescent="0.25">
      <c r="A7" t="b">
        <v>1</v>
      </c>
      <c r="B7">
        <v>8</v>
      </c>
      <c r="C7">
        <f>COUNTIFS(Tabelle3!B:B,Tabelle2!B7,Tabelle3!J:J,Tabelle2!A7)</f>
        <v>10</v>
      </c>
      <c r="D7">
        <f>COUNTIFS(Tabelle3!D:D,TRUE,Tabelle3!B:B,Tabelle2!B7,Tabelle3!J:J,Tabelle2!A7)</f>
        <v>10</v>
      </c>
      <c r="E7">
        <f>COUNTIFS(Tabelle3!B:B,Tabelle2!B7,Tabelle3!F:F,TRUE,Tabelle3!J:J,Tabelle2!A7)</f>
        <v>5</v>
      </c>
      <c r="F7">
        <f>COUNTIFS(Tabelle3!B:B,Tabelle2!B7,Tabelle3!D:D,FALSE,Tabelle3!J:J,Tabelle2!A7)</f>
        <v>0</v>
      </c>
      <c r="G7" s="5">
        <f>SUMIFS(Tabelle3!C:C,Tabelle3!B:B,Tabelle2!B7,Tabelle3!J:J,Tabelle2!A7,Tabelle3!D:D,TRUE)/D7</f>
        <v>10.925000000000001</v>
      </c>
      <c r="H7" s="5">
        <f t="array" ref="H7">MIN(IF(Tabelle3!B$1:B$500=B7,IF(Tabelle3!J$1:J$500=Tabelle2!A7,Tabelle3!C$1:C$500)))</f>
        <v>1.43</v>
      </c>
      <c r="I7" s="5">
        <f t="array" ref="I7">MEDIAN(IF(Tabelle3!B$1:B$500=B7,IF(Tabelle3!J$1:J$500=A7,Tabelle3!C$1:C$500)))</f>
        <v>7.38</v>
      </c>
      <c r="J7" s="5">
        <f t="array" ref="J7">MAX(IF(Tabelle3!B$1:B$500=B7,IF(Tabelle3!J$1:J$500=Tabelle2!A7,IF(Tabelle3!D$1:D$500=TRUE,Tabelle3!C$1:C$500,0),0),0))</f>
        <v>37.61</v>
      </c>
      <c r="K7" s="4" t="e">
        <f t="array" ref="K7">SUMIFS(Tabelle3!E:E,Tabelle3!B:B,Tabelle2!B7,Tabelle3!J:J,Tabelle2!A7,Tabelle3!D:D,FALSE)/F7</f>
        <v>#DIV/0!</v>
      </c>
      <c r="L7" s="4">
        <f>SUMIFS(Tabelle3!G:G,Tabelle3!B:B,Tabelle2!B7,Tabelle3!J:J,Tabelle2!A7,Tabelle3!D:D,TRUE)/D7</f>
        <v>3205.4459999999999</v>
      </c>
      <c r="M7" s="4">
        <f>SUMIFS(Tabelle3!G:G,Tabelle3!B:B,Tabelle2!B7,Tabelle3!J:J,Tabelle2!A7,Tabelle3!D:D,TRUE,Tabelle3!L:L,TRUE)/O7</f>
        <v>3180.4016666666666</v>
      </c>
      <c r="N7" s="4">
        <f t="array" ref="N7">MEDIAN(IF(Tabelle3!B$1:B$500=B7,IF(Tabelle3!J$1:J$500=A7,IF(Tabelle3!L$1:L$500,Tabelle3!C$1:C$500))))</f>
        <v>6.9049999999999994</v>
      </c>
      <c r="O7" s="6">
        <f>COUNTIFS(Tabelle3!B:B,Tabelle2!B7,Tabelle3!L:L,TRUE)/2</f>
        <v>6</v>
      </c>
      <c r="P7" s="6" t="e">
        <f>SUMIFS(Tabelle3!G:G,Tabelle3!B:B,Tabelle2!B7,Tabelle3!J:J,Tabelle2!A7,Tabelle3!D:D,TRUE,Tabelle3!M:M,TRUE)/R7</f>
        <v>#DIV/0!</v>
      </c>
      <c r="Q7" s="6">
        <f t="array" ref="Q7">MEDIAN(IF(Tabelle3!B$1:B$500=B7,IF(Tabelle3!J$1:J$500=A7,IF(Tabelle3!M$1:M$500,Tabelle3!C$1:C$500))))</f>
        <v>6.51</v>
      </c>
      <c r="R7" s="6">
        <f t="array" ref="R7">COUNTIFS(Tabelle3!B:B,Tabelle2!B7,Tabelle3!M:M,TRUE,Tabelle3!J:J,Tabelle2!A7,Tabelle3!L:L,TRUE)</f>
        <v>0</v>
      </c>
      <c r="S7" s="9">
        <f t="shared" si="0"/>
        <v>-1.125946926076038E-3</v>
      </c>
      <c r="T7" s="10">
        <f t="shared" si="1"/>
        <v>31.386363636363633</v>
      </c>
      <c r="U7" s="9" t="e">
        <f t="shared" si="2"/>
        <v>#DIV/0!</v>
      </c>
      <c r="V7" s="11" t="e">
        <f t="shared" si="3"/>
        <v>#NUM!</v>
      </c>
    </row>
    <row r="8" spans="1:22" x14ac:dyDescent="0.25">
      <c r="A8" t="b">
        <v>1</v>
      </c>
      <c r="B8">
        <v>10</v>
      </c>
      <c r="C8">
        <f>COUNTIFS(Tabelle3!B:B,Tabelle2!B8,Tabelle3!J:J,Tabelle2!A8)</f>
        <v>10</v>
      </c>
      <c r="D8">
        <f>COUNTIFS(Tabelle3!D:D,TRUE,Tabelle3!B:B,Tabelle2!B8,Tabelle3!J:J,Tabelle2!A8)</f>
        <v>10</v>
      </c>
      <c r="E8">
        <f>COUNTIFS(Tabelle3!B:B,Tabelle2!B8,Tabelle3!F:F,TRUE,Tabelle3!J:J,Tabelle2!A8)</f>
        <v>9</v>
      </c>
      <c r="F8">
        <f>COUNTIFS(Tabelle3!B:B,Tabelle2!B8,Tabelle3!D:D,FALSE,Tabelle3!J:J,Tabelle2!A8)</f>
        <v>0</v>
      </c>
      <c r="G8" s="5">
        <f>SUMIFS(Tabelle3!C:C,Tabelle3!B:B,Tabelle2!B8,Tabelle3!J:J,Tabelle2!A8,Tabelle3!D:D,TRUE)/D8</f>
        <v>1020.7950000000003</v>
      </c>
      <c r="H8" s="5">
        <f t="array" ref="H8">MIN(IF(Tabelle3!B$1:B$500=B8,IF(Tabelle3!J$1:J$500=Tabelle2!A8,Tabelle3!C$1:C$500)))</f>
        <v>8.44</v>
      </c>
      <c r="I8" s="5">
        <f t="array" ref="I8">MEDIAN(IF(Tabelle3!B$1:B$500=B8,IF(Tabelle3!J$1:J$500=A8,Tabelle3!C$1:C$500)))</f>
        <v>43.81</v>
      </c>
      <c r="J8" s="5">
        <f t="array" ref="J8">MAX(IF(Tabelle3!B$1:B$500=B8,IF(Tabelle3!J$1:J$500=Tabelle2!A8,IF(Tabelle3!D$1:D$500=TRUE,Tabelle3!C$1:C$500,0),0),0))</f>
        <v>9618.2800000000007</v>
      </c>
      <c r="K8" s="4" t="e">
        <f t="array" ref="K8">SUMIFS(Tabelle3!E:E,Tabelle3!B:B,Tabelle2!B8,Tabelle3!J:J,Tabelle2!A8,Tabelle3!D:D,FALSE)/F8</f>
        <v>#DIV/0!</v>
      </c>
      <c r="L8" s="4">
        <f>SUMIFS(Tabelle3!G:G,Tabelle3!B:B,Tabelle2!B8,Tabelle3!J:J,Tabelle2!A8,Tabelle3!D:D,TRUE)/D8</f>
        <v>3370.2070000000008</v>
      </c>
      <c r="M8" s="4">
        <f>SUMIFS(Tabelle3!G:G,Tabelle3!B:B,Tabelle2!B8,Tabelle3!J:J,Tabelle2!A8,Tabelle3!D:D,TRUE,Tabelle3!L:L,TRUE)/O8</f>
        <v>3257.4633333333331</v>
      </c>
      <c r="N8" s="4">
        <f t="array" ref="N8">MEDIAN(IF(Tabelle3!B$1:B$500=B8,IF(Tabelle3!J$1:J$500=A8,IF(Tabelle3!L$1:L$500,Tabelle3!C$1:C$500))))</f>
        <v>50.835000000000001</v>
      </c>
      <c r="O8" s="6">
        <f>COUNTIFS(Tabelle3!B:B,Tabelle2!B8,Tabelle3!L:L,TRUE)/2</f>
        <v>6</v>
      </c>
      <c r="P8" s="6">
        <f>SUMIFS(Tabelle3!G:G,Tabelle3!B:B,Tabelle2!B8,Tabelle3!J:J,Tabelle2!A8,Tabelle3!D:D,TRUE,Tabelle3!M:M,TRUE)/R8</f>
        <v>3270.7620000000002</v>
      </c>
      <c r="Q8" s="6">
        <f t="array" ref="Q8">MEDIAN(IF(Tabelle3!B$1:B$500=B8,IF(Tabelle3!J$1:J$500=A8,IF(Tabelle3!M$1:M$500,Tabelle3!C$1:C$500))))</f>
        <v>49.58</v>
      </c>
      <c r="R8" s="6">
        <f t="array" ref="R8">COUNTIFS(Tabelle3!B:B,Tabelle2!B8,Tabelle3!M:M,TRUE,Tabelle3!J:J,Tabelle2!A8,Tabelle3!L:L,TRUE)</f>
        <v>5</v>
      </c>
      <c r="S8" s="9">
        <f t="shared" si="0"/>
        <v>-0.19840195355067458</v>
      </c>
      <c r="T8" s="10">
        <f t="shared" si="1"/>
        <v>47.069444444444443</v>
      </c>
      <c r="U8" s="9">
        <f t="shared" si="2"/>
        <v>-0.22827717034820894</v>
      </c>
      <c r="V8" s="11">
        <f t="shared" si="3"/>
        <v>84.033898305084747</v>
      </c>
    </row>
    <row r="9" spans="1:22" x14ac:dyDescent="0.25">
      <c r="A9" t="b">
        <v>1</v>
      </c>
      <c r="B9">
        <v>12</v>
      </c>
      <c r="C9">
        <f>COUNTIFS(Tabelle3!B:B,Tabelle2!B9,Tabelle3!J:J,Tabelle2!A9)</f>
        <v>10</v>
      </c>
      <c r="D9">
        <f>COUNTIFS(Tabelle3!D:D,TRUE,Tabelle3!B:B,Tabelle2!B9,Tabelle3!J:J,Tabelle2!A9)</f>
        <v>10</v>
      </c>
      <c r="E9">
        <f>COUNTIFS(Tabelle3!B:B,Tabelle2!B9,Tabelle3!F:F,TRUE,Tabelle3!J:J,Tabelle2!A9)</f>
        <v>10</v>
      </c>
      <c r="F9">
        <f>COUNTIFS(Tabelle3!B:B,Tabelle2!B9,Tabelle3!D:D,FALSE,Tabelle3!J:J,Tabelle2!A9)</f>
        <v>0</v>
      </c>
      <c r="G9" s="5">
        <f>SUMIFS(Tabelle3!C:C,Tabelle3!B:B,Tabelle2!B9,Tabelle3!J:J,Tabelle2!A9,Tabelle3!D:D,TRUE)/D9</f>
        <v>906.76800000000026</v>
      </c>
      <c r="H9" s="5">
        <f t="array" ref="H9">MIN(IF(Tabelle3!B$1:B$500=B9,IF(Tabelle3!J$1:J$500=Tabelle2!A9,Tabelle3!C$1:C$500)))</f>
        <v>233.36</v>
      </c>
      <c r="I9" s="5">
        <f t="array" ref="I9">MEDIAN(IF(Tabelle3!B$1:B$500=B9,IF(Tabelle3!J$1:J$500=A9,Tabelle3!C$1:C$500)))</f>
        <v>676.28</v>
      </c>
      <c r="J9" s="5">
        <f t="array" ref="J9">MAX(IF(Tabelle3!B$1:B$500=B9,IF(Tabelle3!J$1:J$500=Tabelle2!A9,IF(Tabelle3!D$1:D$500=TRUE,Tabelle3!C$1:C$500,0),0),0))</f>
        <v>1830.43</v>
      </c>
      <c r="K9" s="4" t="e">
        <f t="array" ref="K9">SUMIFS(Tabelle3!E:E,Tabelle3!B:B,Tabelle2!B9,Tabelle3!J:J,Tabelle2!A9,Tabelle3!D:D,FALSE)/F9</f>
        <v>#DIV/0!</v>
      </c>
      <c r="L9" s="4">
        <f>SUMIFS(Tabelle3!G:G,Tabelle3!B:B,Tabelle2!B9,Tabelle3!J:J,Tabelle2!A9,Tabelle3!D:D,TRUE)/D9</f>
        <v>3529.3290000000002</v>
      </c>
      <c r="M9" s="4">
        <f>SUMIFS(Tabelle3!G:G,Tabelle3!B:B,Tabelle2!B9,Tabelle3!J:J,Tabelle2!A9,Tabelle3!D:D,TRUE,Tabelle3!L:L,TRUE)/O9</f>
        <v>3484.4333333333329</v>
      </c>
      <c r="N9" s="4">
        <f t="array" ref="N9">MEDIAN(IF(Tabelle3!B$1:B$500=B9,IF(Tabelle3!J$1:J$500=A9,IF(Tabelle3!L$1:L$500,Tabelle3!C$1:C$500))))</f>
        <v>554.61</v>
      </c>
      <c r="O9" s="6">
        <f>COUNTIFS(Tabelle3!B:B,Tabelle2!B9,Tabelle3!L:L,TRUE)/2</f>
        <v>6</v>
      </c>
      <c r="P9" s="6">
        <f>SUMIFS(Tabelle3!G:G,Tabelle3!B:B,Tabelle2!B9,Tabelle3!J:J,Tabelle2!A9,Tabelle3!D:D,TRUE,Tabelle3!M:M,TRUE)/R9</f>
        <v>3484.4333333333329</v>
      </c>
      <c r="Q9" s="6">
        <f t="array" ref="Q9">MEDIAN(IF(Tabelle3!B$1:B$500=B9,IF(Tabelle3!J$1:J$500=A9,IF(Tabelle3!M$1:M$500,Tabelle3!C$1:C$500))))</f>
        <v>554.61</v>
      </c>
      <c r="R9" s="6">
        <f t="array" ref="R9">COUNTIFS(Tabelle3!B:B,Tabelle2!B9,Tabelle3!M:M,TRUE,Tabelle3!J:J,Tabelle2!A9,Tabelle3!L:L,TRUE)</f>
        <v>6</v>
      </c>
      <c r="S9" s="9">
        <f t="shared" si="0"/>
        <v>-0.27179214243568206</v>
      </c>
      <c r="T9" s="10">
        <f t="shared" si="1"/>
        <v>171.70588235294119</v>
      </c>
      <c r="U9" s="9">
        <f t="shared" si="2"/>
        <v>-0.27179214243568206</v>
      </c>
      <c r="V9" s="11">
        <f t="shared" si="3"/>
        <v>171.70588235294119</v>
      </c>
    </row>
    <row r="10" spans="1:22" x14ac:dyDescent="0.25">
      <c r="A10" t="b">
        <v>1</v>
      </c>
      <c r="B10">
        <v>14</v>
      </c>
      <c r="C10">
        <f>COUNTIFS(Tabelle3!B:B,Tabelle2!B10,Tabelle3!J:J,Tabelle2!A10)</f>
        <v>10</v>
      </c>
      <c r="D10">
        <f>COUNTIFS(Tabelle3!D:D,TRUE,Tabelle3!B:B,Tabelle2!B10,Tabelle3!J:J,Tabelle2!A10)</f>
        <v>2</v>
      </c>
      <c r="E10">
        <f>COUNTIFS(Tabelle3!B:B,Tabelle2!B10,Tabelle3!F:F,TRUE,Tabelle3!J:J,Tabelle2!A10)</f>
        <v>2</v>
      </c>
      <c r="F10">
        <f>COUNTIFS(Tabelle3!B:B,Tabelle2!B10,Tabelle3!D:D,FALSE,Tabelle3!J:J,Tabelle2!A10)</f>
        <v>8</v>
      </c>
      <c r="G10" s="5">
        <f>SUMIFS(Tabelle3!C:C,Tabelle3!B:B,Tabelle2!B10,Tabelle3!J:J,Tabelle2!A10,Tabelle3!D:D,TRUE)/D10</f>
        <v>2145</v>
      </c>
      <c r="H10" s="5">
        <f t="array" ref="H10">MIN(IF(Tabelle3!B$1:B$500=B10,IF(Tabelle3!J$1:J$500=Tabelle2!A10,Tabelle3!C$1:C$500)))</f>
        <v>1571.42</v>
      </c>
      <c r="I10" s="5">
        <f t="array" ref="I10">MEDIAN(IF(Tabelle3!B$1:B$500=B10,IF(Tabelle3!J$1:J$500=A10,Tabelle3!C$1:C$500)))</f>
        <v>10800</v>
      </c>
      <c r="J10" s="5">
        <f t="array" ref="J10">MAX(IF(Tabelle3!B$1:B$500=B10,IF(Tabelle3!J$1:J$500=Tabelle2!A10,IF(Tabelle3!D$1:D$500=TRUE,Tabelle3!C$1:C$500,0),0),0))</f>
        <v>2718.58</v>
      </c>
      <c r="K10" s="4">
        <f t="array" ref="K10">SUMIFS(Tabelle3!E:E,Tabelle3!B:B,Tabelle2!B10,Tabelle3!J:J,Tabelle2!A10,Tabelle3!D:D,FALSE)/F10</f>
        <v>29.658262499999999</v>
      </c>
      <c r="L10" s="4">
        <f>SUMIFS(Tabelle3!G:G,Tabelle3!B:B,Tabelle2!B10,Tabelle3!J:J,Tabelle2!A10,Tabelle3!D:D,TRUE)/D10</f>
        <v>3787.9800000000005</v>
      </c>
      <c r="M10" s="4">
        <f>SUMIFS(Tabelle3!G:G,Tabelle3!B:B,Tabelle2!B10,Tabelle3!J:J,Tabelle2!A10,Tabelle3!D:D,TRUE,Tabelle3!L:L,TRUE)/O10</f>
        <v>3204.15</v>
      </c>
      <c r="N10" s="4">
        <f t="array" ref="N10">MEDIAN(IF(Tabelle3!B$1:B$500=B10,IF(Tabelle3!J$1:J$500=A10,IF(Tabelle3!L$1:L$500,Tabelle3!C$1:C$500))))</f>
        <v>1571.42</v>
      </c>
      <c r="O10" s="6">
        <f>COUNTIFS(Tabelle3!B:B,Tabelle2!B10,Tabelle3!L:L,TRUE)/2</f>
        <v>1</v>
      </c>
      <c r="P10" s="6" t="e">
        <f>SUMIFS(Tabelle3!G:G,Tabelle3!B:B,Tabelle2!B10,Tabelle3!J:J,Tabelle2!A10,Tabelle3!D:D,TRUE,Tabelle3!M:M,TRUE)/R10</f>
        <v>#DIV/0!</v>
      </c>
      <c r="Q10" s="6" t="e">
        <f t="array" ref="Q10">MEDIAN(IF(Tabelle3!B$1:B$500=B10,IF(Tabelle3!J$1:J$500=A10,IF(Tabelle3!M$1:M$500,Tabelle3!C$1:C$500))))</f>
        <v>#NUM!</v>
      </c>
      <c r="R10" s="6">
        <f t="array" ref="R10">COUNTIFS(Tabelle3!B:B,Tabelle2!B10,Tabelle3!M:M,TRUE,Tabelle3!J:J,Tabelle2!A10,Tabelle3!L:L,TRUE)</f>
        <v>0</v>
      </c>
      <c r="S10" s="9">
        <f t="shared" si="0"/>
        <v>0</v>
      </c>
      <c r="T10" s="10">
        <f t="shared" si="1"/>
        <v>77.793069306930704</v>
      </c>
      <c r="U10" s="9" t="e">
        <f t="shared" si="2"/>
        <v>#DIV/0!</v>
      </c>
      <c r="V10" s="11" t="e">
        <f t="shared" si="3"/>
        <v>#NUM!</v>
      </c>
    </row>
    <row r="11" spans="1:22" x14ac:dyDescent="0.25">
      <c r="A11" t="b">
        <v>0</v>
      </c>
      <c r="B11">
        <v>4</v>
      </c>
      <c r="C11">
        <f>COUNTIFS(Tabelle3!B:B,Tabelle2!B11,Tabelle3!J:J,Tabelle2!A11)</f>
        <v>9</v>
      </c>
      <c r="D11">
        <f>COUNTIFS(Tabelle3!D:D,TRUE,Tabelle3!B:B,Tabelle2!B11,Tabelle3!J:J,Tabelle2!A11)</f>
        <v>9</v>
      </c>
      <c r="E11">
        <f>COUNTIFS(Tabelle3!B:B,Tabelle2!B11,Tabelle3!F:F,TRUE,Tabelle3!J:J,Tabelle2!A11)</f>
        <v>0</v>
      </c>
      <c r="F11">
        <f>COUNTIFS(Tabelle3!B:B,Tabelle2!B11,Tabelle3!D:D,FALSE,Tabelle3!J:J,Tabelle2!A11)</f>
        <v>0</v>
      </c>
      <c r="G11" s="5">
        <f>SUMIFS(Tabelle3!C:C,Tabelle3!B:B,Tabelle2!B11,Tabelle3!J:J,Tabelle2!A11,Tabelle3!D:D,TRUE)/D11</f>
        <v>1.3333333333333332E-2</v>
      </c>
      <c r="H11" s="5">
        <f t="array" ref="H11">MIN(IF(Tabelle3!B$1:B$500=B11,IF(Tabelle3!J$1:J$500=Tabelle2!A11,Tabelle3!C$1:C$500)))</f>
        <v>0</v>
      </c>
      <c r="I11" s="5">
        <f t="array" ref="I11">MEDIAN(IF(Tabelle3!B$1:B$500=B11,IF(Tabelle3!J$1:J$500=A11,Tabelle3!C$1:C$500)))</f>
        <v>0.01</v>
      </c>
      <c r="J11" s="5">
        <f t="array" ref="J11">MAX(IF(Tabelle3!B$1:B$500=B11,IF(Tabelle3!J$1:J$500=Tabelle2!A11,IF(Tabelle3!D$1:D$500=TRUE,Tabelle3!C$1:C$500,0),0),0))</f>
        <v>0.05</v>
      </c>
      <c r="K11" s="4" t="e">
        <f t="array" ref="K11">SUMIFS(Tabelle3!E:E,Tabelle3!B:B,Tabelle2!B11,Tabelle3!J:J,Tabelle2!A11,Tabelle3!D:D,FALSE)/F11</f>
        <v>#DIV/0!</v>
      </c>
      <c r="L11" s="4">
        <f>SUMIFS(Tabelle3!G:G,Tabelle3!B:B,Tabelle2!B11,Tabelle3!J:J,Tabelle2!A11,Tabelle3!D:D,TRUE)/D11</f>
        <v>2468.1677777777782</v>
      </c>
      <c r="M11" s="4">
        <f>SUMIFS(Tabelle3!G:G,Tabelle3!B:B,Tabelle2!B11,Tabelle3!J:J,Tabelle2!A11,Tabelle3!D:D,TRUE,Tabelle3!L:L,TRUE)/O11</f>
        <v>2468.1677777777782</v>
      </c>
      <c r="N11" s="4">
        <f t="array" ref="N11">MEDIAN(IF(Tabelle3!B$1:B$500=B11,IF(Tabelle3!J$1:J$500=A11,IF(Tabelle3!L$1:L$500,Tabelle3!C$1:C$500))))</f>
        <v>0.01</v>
      </c>
      <c r="O11" s="6">
        <f>COUNTIFS(Tabelle3!B:B,Tabelle2!B11,Tabelle3!L:L,TRUE)/2</f>
        <v>9</v>
      </c>
      <c r="P11" s="6">
        <f>SUMIFS(Tabelle3!G:G,Tabelle3!B:B,Tabelle2!B11,Tabelle3!J:J,Tabelle2!A11,Tabelle3!D:D,TRUE,Tabelle3!M:M,TRUE)/R11</f>
        <v>2643.125</v>
      </c>
      <c r="Q11" s="6">
        <f t="array" ref="Q11">MEDIAN(IF(Tabelle3!B$1:B$500=B11,IF(Tabelle3!J$1:J$500=A11,IF(Tabelle3!M$1:M$500,Tabelle3!C$1:C$500))))</f>
        <v>5.0000000000000001E-3</v>
      </c>
      <c r="R11" s="6">
        <f t="array" ref="R11">COUNTIFS(Tabelle3!B:B,Tabelle2!B11,Tabelle3!M:M,TRUE,Tabelle3!J:J,Tabelle2!A11,Tabelle3!L:L,TRUE)</f>
        <v>2</v>
      </c>
    </row>
    <row r="12" spans="1:22" x14ac:dyDescent="0.25">
      <c r="A12" t="b">
        <v>0</v>
      </c>
      <c r="B12">
        <v>6</v>
      </c>
      <c r="C12">
        <f>COUNTIFS(Tabelle3!B:B,Tabelle2!B12,Tabelle3!J:J,Tabelle2!A12)</f>
        <v>9</v>
      </c>
      <c r="D12">
        <f>COUNTIFS(Tabelle3!D:D,TRUE,Tabelle3!B:B,Tabelle2!B12,Tabelle3!J:J,Tabelle2!A12)</f>
        <v>9</v>
      </c>
      <c r="E12">
        <f>COUNTIFS(Tabelle3!B:B,Tabelle2!B12,Tabelle3!F:F,TRUE,Tabelle3!J:J,Tabelle2!A12)</f>
        <v>0</v>
      </c>
      <c r="F12">
        <f>COUNTIFS(Tabelle3!B:B,Tabelle2!B12,Tabelle3!D:D,FALSE,Tabelle3!J:J,Tabelle2!A12)</f>
        <v>0</v>
      </c>
      <c r="G12" s="5">
        <f>SUMIFS(Tabelle3!C:C,Tabelle3!B:B,Tabelle2!B12,Tabelle3!J:J,Tabelle2!A12,Tabelle3!D:D,TRUE)/D12</f>
        <v>7.0000000000000007E-2</v>
      </c>
      <c r="H12" s="5">
        <f t="array" ref="H12">MIN(IF(Tabelle3!B$1:B$500=B12,IF(Tabelle3!J$1:J$500=Tabelle2!A12,Tabelle3!C$1:C$500)))</f>
        <v>0.01</v>
      </c>
      <c r="I12" s="5">
        <f t="array" ref="I12">MEDIAN(IF(Tabelle3!B$1:B$500=B12,IF(Tabelle3!J$1:J$500=A12,Tabelle3!C$1:C$500)))</f>
        <v>0.06</v>
      </c>
      <c r="J12" s="5">
        <f t="array" ref="J12">MAX(IF(Tabelle3!B$1:B$500=B12,IF(Tabelle3!J$1:J$500=Tabelle2!A12,IF(Tabelle3!D$1:D$500=TRUE,Tabelle3!C$1:C$500,0),0),0))</f>
        <v>0.16</v>
      </c>
      <c r="K12" s="4" t="e">
        <f t="array" ref="K12">SUMIFS(Tabelle3!E:E,Tabelle3!B:B,Tabelle2!B12,Tabelle3!J:J,Tabelle2!A12,Tabelle3!D:D,FALSE)/F12</f>
        <v>#DIV/0!</v>
      </c>
      <c r="L12" s="4">
        <f>SUMIFS(Tabelle3!G:G,Tabelle3!B:B,Tabelle2!B12,Tabelle3!J:J,Tabelle2!A12,Tabelle3!D:D,TRUE)/D12</f>
        <v>3055.4955555555553</v>
      </c>
      <c r="M12" s="4">
        <f>SUMIFS(Tabelle3!G:G,Tabelle3!B:B,Tabelle2!B12,Tabelle3!J:J,Tabelle2!A12,Tabelle3!D:D,TRUE,Tabelle3!L:L,TRUE)/O12</f>
        <v>3055.4955555555553</v>
      </c>
      <c r="N12" s="4">
        <f t="array" ref="N12">MEDIAN(IF(Tabelle3!B$1:B$500=B12,IF(Tabelle3!J$1:J$500=A12,IF(Tabelle3!L$1:L$500,Tabelle3!C$1:C$500))))</f>
        <v>0.06</v>
      </c>
      <c r="O12" s="6">
        <f>COUNTIFS(Tabelle3!B:B,Tabelle2!B12,Tabelle3!L:L,TRUE)/2</f>
        <v>9</v>
      </c>
      <c r="P12" s="6">
        <f>SUMIFS(Tabelle3!G:G,Tabelle3!B:B,Tabelle2!B12,Tabelle3!J:J,Tabelle2!A12,Tabelle3!D:D,TRUE,Tabelle3!M:M,TRUE)/R12</f>
        <v>2654.415</v>
      </c>
      <c r="Q12" s="6">
        <f t="array" ref="Q12">MEDIAN(IF(Tabelle3!B$1:B$500=B12,IF(Tabelle3!J$1:J$500=A12,IF(Tabelle3!M$1:M$500,Tabelle3!C$1:C$500))))</f>
        <v>9.5000000000000001E-2</v>
      </c>
      <c r="R12" s="6">
        <f t="array" ref="R12">COUNTIFS(Tabelle3!B:B,Tabelle2!B12,Tabelle3!M:M,TRUE,Tabelle3!J:J,Tabelle2!A12,Tabelle3!L:L,TRUE)</f>
        <v>2</v>
      </c>
    </row>
    <row r="13" spans="1:22" x14ac:dyDescent="0.25">
      <c r="A13" t="b">
        <v>0</v>
      </c>
      <c r="B13">
        <v>8</v>
      </c>
      <c r="C13">
        <f>COUNTIFS(Tabelle3!B:B,Tabelle2!B13,Tabelle3!J:J,Tabelle2!A13)</f>
        <v>6</v>
      </c>
      <c r="D13">
        <f>COUNTIFS(Tabelle3!D:D,TRUE,Tabelle3!B:B,Tabelle2!B13,Tabelle3!J:J,Tabelle2!A13)</f>
        <v>6</v>
      </c>
      <c r="E13">
        <f>COUNTIFS(Tabelle3!B:B,Tabelle2!B13,Tabelle3!F:F,TRUE,Tabelle3!J:J,Tabelle2!A13)</f>
        <v>0</v>
      </c>
      <c r="F13">
        <f>COUNTIFS(Tabelle3!B:B,Tabelle2!B13,Tabelle3!D:D,FALSE,Tabelle3!J:J,Tabelle2!A13)</f>
        <v>0</v>
      </c>
      <c r="G13" s="5">
        <f>SUMIFS(Tabelle3!C:C,Tabelle3!B:B,Tabelle2!B13,Tabelle3!J:J,Tabelle2!A13,Tabelle3!D:D,TRUE)/D13</f>
        <v>0.33</v>
      </c>
      <c r="H13" s="5">
        <f t="array" ref="H13">MIN(IF(Tabelle3!B$1:B$500=B13,IF(Tabelle3!J$1:J$500=Tabelle2!A13,Tabelle3!C$1:C$500)))</f>
        <v>0.11</v>
      </c>
      <c r="I13" s="5">
        <f t="array" ref="I13">MEDIAN(IF(Tabelle3!B$1:B$500=B13,IF(Tabelle3!J$1:J$500=A13,Tabelle3!C$1:C$500)))</f>
        <v>0.22</v>
      </c>
      <c r="J13" s="5">
        <f t="array" ref="J13">MAX(IF(Tabelle3!B$1:B$500=B13,IF(Tabelle3!J$1:J$500=Tabelle2!A13,IF(Tabelle3!D$1:D$500=TRUE,Tabelle3!C$1:C$500,0),0),0))</f>
        <v>0.91</v>
      </c>
      <c r="K13" s="4" t="e">
        <f t="array" ref="K13">SUMIFS(Tabelle3!E:E,Tabelle3!B:B,Tabelle2!B13,Tabelle3!J:J,Tabelle2!A13,Tabelle3!D:D,FALSE)/F13</f>
        <v>#DIV/0!</v>
      </c>
      <c r="L13" s="4">
        <f>SUMIFS(Tabelle3!G:G,Tabelle3!B:B,Tabelle2!B13,Tabelle3!J:J,Tabelle2!A13,Tabelle3!D:D,TRUE)/D13</f>
        <v>3183.9866666666671</v>
      </c>
      <c r="M13" s="4">
        <f>SUMIFS(Tabelle3!G:G,Tabelle3!B:B,Tabelle2!B13,Tabelle3!J:J,Tabelle2!A13,Tabelle3!D:D,TRUE,Tabelle3!L:L,TRUE)/O13</f>
        <v>3183.9866666666671</v>
      </c>
      <c r="N13" s="4">
        <f t="array" ref="N13">MEDIAN(IF(Tabelle3!B$1:B$500=B13,IF(Tabelle3!J$1:J$500=A13,IF(Tabelle3!L$1:L$500,Tabelle3!C$1:C$500))))</f>
        <v>0.22</v>
      </c>
      <c r="O13" s="6">
        <f>COUNTIFS(Tabelle3!B:B,Tabelle2!B13,Tabelle3!L:L,TRUE)/2</f>
        <v>6</v>
      </c>
      <c r="P13" s="6" t="e">
        <f>SUMIFS(Tabelle3!G:G,Tabelle3!B:B,Tabelle2!B13,Tabelle3!J:J,Tabelle2!A13,Tabelle3!D:D,TRUE,Tabelle3!M:M,TRUE)/R13</f>
        <v>#DIV/0!</v>
      </c>
      <c r="Q13" s="6" t="e">
        <f t="array" ref="Q13">MEDIAN(IF(Tabelle3!B$1:B$500=B13,IF(Tabelle3!J$1:J$500=A13,IF(Tabelle3!M$1:M$500,Tabelle3!C$1:C$500))))</f>
        <v>#NUM!</v>
      </c>
      <c r="R13" s="6">
        <f t="array" ref="R13">COUNTIFS(Tabelle3!B:B,Tabelle2!B13,Tabelle3!M:M,TRUE,Tabelle3!J:J,Tabelle2!A13,Tabelle3!L:L,TRUE)</f>
        <v>0</v>
      </c>
    </row>
    <row r="14" spans="1:22" x14ac:dyDescent="0.25">
      <c r="A14" t="b">
        <v>0</v>
      </c>
      <c r="B14">
        <v>10</v>
      </c>
      <c r="C14">
        <f>COUNTIFS(Tabelle3!B:B,Tabelle2!B14,Tabelle3!J:J,Tabelle2!A14)</f>
        <v>6</v>
      </c>
      <c r="D14">
        <f>COUNTIFS(Tabelle3!D:D,TRUE,Tabelle3!B:B,Tabelle2!B14,Tabelle3!J:J,Tabelle2!A14)</f>
        <v>6</v>
      </c>
      <c r="E14">
        <f>COUNTIFS(Tabelle3!B:B,Tabelle2!B14,Tabelle3!F:F,TRUE,Tabelle3!J:J,Tabelle2!A14)</f>
        <v>0</v>
      </c>
      <c r="F14">
        <f>COUNTIFS(Tabelle3!B:B,Tabelle2!B14,Tabelle3!D:D,FALSE,Tabelle3!J:J,Tabelle2!A14)</f>
        <v>0</v>
      </c>
      <c r="G14" s="5">
        <f>SUMIFS(Tabelle3!C:C,Tabelle3!B:B,Tabelle2!B14,Tabelle3!J:J,Tabelle2!A14,Tabelle3!D:D,TRUE)/D14</f>
        <v>2.0799999999999996</v>
      </c>
      <c r="H14" s="5">
        <f t="array" ref="H14">MIN(IF(Tabelle3!B$1:B$500=B14,IF(Tabelle3!J$1:J$500=Tabelle2!A14,Tabelle3!C$1:C$500)))</f>
        <v>0.16</v>
      </c>
      <c r="I14" s="5">
        <f t="array" ref="I14">MEDIAN(IF(Tabelle3!B$1:B$500=B14,IF(Tabelle3!J$1:J$500=A14,Tabelle3!C$1:C$500)))</f>
        <v>1.08</v>
      </c>
      <c r="J14" s="5">
        <f t="array" ref="J14">MAX(IF(Tabelle3!B$1:B$500=B14,IF(Tabelle3!J$1:J$500=Tabelle2!A14,IF(Tabelle3!D$1:D$500=TRUE,Tabelle3!C$1:C$500,0),0),0))</f>
        <v>6.52</v>
      </c>
      <c r="K14" s="4" t="e">
        <f t="array" ref="K14">SUMIFS(Tabelle3!E:E,Tabelle3!B:B,Tabelle2!B14,Tabelle3!J:J,Tabelle2!A14,Tabelle3!D:D,FALSE)/F14</f>
        <v>#DIV/0!</v>
      </c>
      <c r="L14" s="4">
        <f>SUMIFS(Tabelle3!G:G,Tabelle3!B:B,Tabelle2!B14,Tabelle3!J:J,Tabelle2!A14,Tabelle3!D:D,TRUE)/D14</f>
        <v>4063.7116666666675</v>
      </c>
      <c r="M14" s="4">
        <f>SUMIFS(Tabelle3!G:G,Tabelle3!B:B,Tabelle2!B14,Tabelle3!J:J,Tabelle2!A14,Tabelle3!D:D,TRUE,Tabelle3!L:L,TRUE)/O14</f>
        <v>4063.7116666666675</v>
      </c>
      <c r="N14" s="4">
        <f t="array" ref="N14">MEDIAN(IF(Tabelle3!B$1:B$500=B14,IF(Tabelle3!J$1:J$500=A14,IF(Tabelle3!L$1:L$500,Tabelle3!C$1:C$500))))</f>
        <v>1.08</v>
      </c>
      <c r="O14" s="6">
        <f>COUNTIFS(Tabelle3!B:B,Tabelle2!B14,Tabelle3!L:L,TRUE)/2</f>
        <v>6</v>
      </c>
      <c r="P14" s="6">
        <f>SUMIFS(Tabelle3!G:G,Tabelle3!B:B,Tabelle2!B14,Tabelle3!J:J,Tabelle2!A14,Tabelle3!D:D,TRUE,Tabelle3!M:M,TRUE)/R14</f>
        <v>4238.26</v>
      </c>
      <c r="Q14" s="6">
        <f t="array" ref="Q14">MEDIAN(IF(Tabelle3!B$1:B$500=B14,IF(Tabelle3!J$1:J$500=A14,IF(Tabelle3!M$1:M$500,Tabelle3!C$1:C$500))))</f>
        <v>0.59</v>
      </c>
      <c r="R14" s="6">
        <f t="array" ref="R14">COUNTIFS(Tabelle3!B:B,Tabelle2!B14,Tabelle3!M:M,TRUE,Tabelle3!J:J,Tabelle2!A14,Tabelle3!L:L,TRUE)</f>
        <v>5</v>
      </c>
    </row>
    <row r="15" spans="1:22" x14ac:dyDescent="0.25">
      <c r="A15" t="b">
        <v>0</v>
      </c>
      <c r="B15">
        <v>12</v>
      </c>
      <c r="C15">
        <f>COUNTIFS(Tabelle3!B:B,Tabelle2!B15,Tabelle3!J:J,Tabelle2!A15)</f>
        <v>6</v>
      </c>
      <c r="D15">
        <f>COUNTIFS(Tabelle3!D:D,TRUE,Tabelle3!B:B,Tabelle2!B15,Tabelle3!J:J,Tabelle2!A15)</f>
        <v>6</v>
      </c>
      <c r="E15">
        <f>COUNTIFS(Tabelle3!B:B,Tabelle2!B15,Tabelle3!F:F,TRUE,Tabelle3!J:J,Tabelle2!A15)</f>
        <v>0</v>
      </c>
      <c r="F15">
        <f>COUNTIFS(Tabelle3!B:B,Tabelle2!B15,Tabelle3!D:D,FALSE,Tabelle3!J:J,Tabelle2!A15)</f>
        <v>0</v>
      </c>
      <c r="G15" s="5">
        <f>SUMIFS(Tabelle3!C:C,Tabelle3!B:B,Tabelle2!B15,Tabelle3!J:J,Tabelle2!A15,Tabelle3!D:D,TRUE)/D15</f>
        <v>4.6783333333333337</v>
      </c>
      <c r="H15" s="5">
        <f t="array" ref="H15">MIN(IF(Tabelle3!B$1:B$500=B15,IF(Tabelle3!J$1:J$500=Tabelle2!A15,Tabelle3!C$1:C$500)))</f>
        <v>0.3</v>
      </c>
      <c r="I15" s="5">
        <f t="array" ref="I15">MEDIAN(IF(Tabelle3!B$1:B$500=B15,IF(Tabelle3!J$1:J$500=A15,Tabelle3!C$1:C$500)))</f>
        <v>3.23</v>
      </c>
      <c r="J15" s="5">
        <f t="array" ref="J15">MAX(IF(Tabelle3!B$1:B$500=B15,IF(Tabelle3!J$1:J$500=Tabelle2!A15,IF(Tabelle3!D$1:D$500=TRUE,Tabelle3!C$1:C$500,0),0),0))</f>
        <v>11.68</v>
      </c>
      <c r="K15" s="4" t="e">
        <f t="array" ref="K15">SUMIFS(Tabelle3!E:E,Tabelle3!B:B,Tabelle2!B15,Tabelle3!J:J,Tabelle2!A15,Tabelle3!D:D,FALSE)/F15</f>
        <v>#DIV/0!</v>
      </c>
      <c r="L15" s="4">
        <f>SUMIFS(Tabelle3!G:G,Tabelle3!B:B,Tabelle2!B15,Tabelle3!J:J,Tabelle2!A15,Tabelle3!D:D,TRUE)/D15</f>
        <v>4784.9433333333336</v>
      </c>
      <c r="M15" s="4">
        <f>SUMIFS(Tabelle3!G:G,Tabelle3!B:B,Tabelle2!B15,Tabelle3!J:J,Tabelle2!A15,Tabelle3!D:D,TRUE,Tabelle3!L:L,TRUE)/O15</f>
        <v>4784.9433333333336</v>
      </c>
      <c r="N15" s="4">
        <f t="array" ref="N15">MEDIAN(IF(Tabelle3!B$1:B$500=B15,IF(Tabelle3!J$1:J$500=A15,IF(Tabelle3!L$1:L$500,Tabelle3!C$1:C$500))))</f>
        <v>3.23</v>
      </c>
      <c r="O15" s="6">
        <f>COUNTIFS(Tabelle3!B:B,Tabelle2!B15,Tabelle3!L:L,TRUE)/2</f>
        <v>6</v>
      </c>
      <c r="P15" s="6">
        <f>SUMIFS(Tabelle3!G:G,Tabelle3!B:B,Tabelle2!B15,Tabelle3!J:J,Tabelle2!A15,Tabelle3!D:D,TRUE,Tabelle3!M:M,TRUE)/R15</f>
        <v>4784.9433333333336</v>
      </c>
      <c r="Q15" s="6">
        <f t="array" ref="Q15">MEDIAN(IF(Tabelle3!B$1:B$500=B15,IF(Tabelle3!J$1:J$500=A15,IF(Tabelle3!M$1:M$500,Tabelle3!C$1:C$500))))</f>
        <v>3.23</v>
      </c>
      <c r="R15" s="6">
        <f t="array" ref="R15">COUNTIFS(Tabelle3!B:B,Tabelle2!B15,Tabelle3!M:M,TRUE,Tabelle3!J:J,Tabelle2!A15,Tabelle3!L:L,TRUE)</f>
        <v>6</v>
      </c>
    </row>
    <row r="16" spans="1:22" x14ac:dyDescent="0.25">
      <c r="A16" t="b">
        <v>0</v>
      </c>
      <c r="B16">
        <v>14</v>
      </c>
      <c r="C16">
        <f>COUNTIFS(Tabelle3!B:B,Tabelle2!B16,Tabelle3!J:J,Tabelle2!A16)</f>
        <v>7</v>
      </c>
      <c r="D16">
        <f>COUNTIFS(Tabelle3!D:D,TRUE,Tabelle3!B:B,Tabelle2!B16,Tabelle3!J:J,Tabelle2!A16)</f>
        <v>7</v>
      </c>
      <c r="E16">
        <f>COUNTIFS(Tabelle3!B:B,Tabelle2!B16,Tabelle3!F:F,TRUE,Tabelle3!J:J,Tabelle2!A16)</f>
        <v>0</v>
      </c>
      <c r="F16">
        <f>COUNTIFS(Tabelle3!B:B,Tabelle2!B16,Tabelle3!D:D,FALSE,Tabelle3!J:J,Tabelle2!A16)</f>
        <v>0</v>
      </c>
      <c r="G16" s="5">
        <f>SUMIFS(Tabelle3!C:C,Tabelle3!B:B,Tabelle2!B16,Tabelle3!J:J,Tabelle2!A16,Tabelle3!D:D,TRUE)/D16</f>
        <v>17.817142857142859</v>
      </c>
      <c r="H16" s="5">
        <f t="array" ref="H16">MIN(IF(Tabelle3!B$1:B$500=B16,IF(Tabelle3!J$1:J$500=Tabelle2!A16,Tabelle3!C$1:C$500)))</f>
        <v>8.7799999999999994</v>
      </c>
      <c r="I16" s="5">
        <f t="array" ref="I16">MEDIAN(IF(Tabelle3!B$1:B$500=B16,IF(Tabelle3!J$1:J$500=A16,Tabelle3!C$1:C$500)))</f>
        <v>16.72</v>
      </c>
      <c r="J16" s="5">
        <f t="array" ref="J16">MAX(IF(Tabelle3!B$1:B$500=B16,IF(Tabelle3!J$1:J$500=Tabelle2!A16,IF(Tabelle3!D$1:D$500=TRUE,Tabelle3!C$1:C$500,0),0),0))</f>
        <v>27.09</v>
      </c>
      <c r="K16" s="4" t="e">
        <f t="array" ref="K16">SUMIFS(Tabelle3!E:E,Tabelle3!B:B,Tabelle2!B16,Tabelle3!J:J,Tabelle2!A16,Tabelle3!D:D,FALSE)/F16</f>
        <v>#DIV/0!</v>
      </c>
      <c r="L16" s="4">
        <f>SUMIFS(Tabelle3!G:G,Tabelle3!B:B,Tabelle2!B16,Tabelle3!J:J,Tabelle2!A16,Tabelle3!D:D,TRUE)/D16</f>
        <v>4548.272857142857</v>
      </c>
      <c r="M16" s="4">
        <f>SUMIFS(Tabelle3!G:G,Tabelle3!B:B,Tabelle2!B16,Tabelle3!J:J,Tabelle2!A16,Tabelle3!D:D,TRUE,Tabelle3!L:L,TRUE)/O16</f>
        <v>3204.15</v>
      </c>
      <c r="N16" s="4">
        <f t="array" ref="N16">MEDIAN(IF(Tabelle3!B$1:B$500=B16,IF(Tabelle3!J$1:J$500=A16,IF(Tabelle3!L$1:L$500,Tabelle3!C$1:C$500))))</f>
        <v>20.2</v>
      </c>
      <c r="O16" s="6">
        <f>COUNTIFS(Tabelle3!B:B,Tabelle2!B16,Tabelle3!L:L,TRUE)/2</f>
        <v>1</v>
      </c>
      <c r="P16" s="6" t="e">
        <f>SUMIFS(Tabelle3!G:G,Tabelle3!B:B,Tabelle2!B16,Tabelle3!J:J,Tabelle2!A16,Tabelle3!D:D,TRUE,Tabelle3!M:M,TRUE)/R16</f>
        <v>#DIV/0!</v>
      </c>
      <c r="Q16" s="6" t="e">
        <f t="array" ref="Q16">MEDIAN(IF(Tabelle3!B$1:B$500=B16,IF(Tabelle3!J$1:J$500=A16,IF(Tabelle3!M$1:M$500,Tabelle3!C$1:C$500))))</f>
        <v>#NUM!</v>
      </c>
      <c r="R16" s="6">
        <f t="array" ref="R16">COUNTIFS(Tabelle3!B:B,Tabelle2!B16,Tabelle3!M:M,TRUE,Tabelle3!J:J,Tabelle2!A16,Tabelle3!L:L,TRUE)</f>
        <v>0</v>
      </c>
    </row>
    <row r="19" spans="1:18" x14ac:dyDescent="0.25">
      <c r="A19" t="b">
        <v>1</v>
      </c>
      <c r="B19">
        <v>9</v>
      </c>
      <c r="C19">
        <f>COUNTIFS(Tabelle3!B:B,Tabelle2!B19,Tabelle3!J:J,Tabelle2!A19)</f>
        <v>10</v>
      </c>
      <c r="D19">
        <f>COUNTIFS(Tabelle3!D:D,TRUE,Tabelle3!B:B,Tabelle2!B19,Tabelle3!J:J,Tabelle2!A19)</f>
        <v>10</v>
      </c>
      <c r="E19">
        <f>COUNTIFS(Tabelle3!B:B,Tabelle2!B19,Tabelle3!F:F,TRUE,Tabelle3!J:J,Tabelle2!A19)</f>
        <v>7</v>
      </c>
      <c r="F19">
        <f>COUNTIFS(Tabelle3!B:B,Tabelle2!B19,Tabelle3!D:D,FALSE,Tabelle3!J:J,Tabelle2!A19)</f>
        <v>0</v>
      </c>
      <c r="G19" s="5">
        <f>SUMIFS(Tabelle3!C:C,Tabelle3!B:B,Tabelle2!B19,Tabelle3!J:J,Tabelle2!A19,Tabelle3!D:D,TRUE)/D19</f>
        <v>16.125999999999998</v>
      </c>
      <c r="H19" s="5">
        <f t="array" ref="H19">MIN(IF(Tabelle3!B$1:B$500=B19,IF(Tabelle3!J$1:J$500=Tabelle2!A19,Tabelle3!C$1:C$500)))</f>
        <v>0.41</v>
      </c>
      <c r="I19" s="5">
        <f t="array" ref="I19">MEDIAN(IF(Tabelle3!B$1:B$500=B19,IF(Tabelle3!J$1:J$500=A19,Tabelle3!C$1:C$500)))</f>
        <v>9.61</v>
      </c>
      <c r="J19" s="5">
        <f t="array" ref="J19">MAX(IF(Tabelle3!B$1:B$500=B19,IF(Tabelle3!J$1:J$500=Tabelle2!A19,IF(Tabelle3!D$1:D$500=TRUE,Tabelle3!C$1:C$500,0),0),0))</f>
        <v>65.489999999999995</v>
      </c>
      <c r="K19" s="4" t="e">
        <f t="array" ref="K19">SUMIFS(Tabelle3!E:E,Tabelle3!B:B,Tabelle2!B19,Tabelle3!J:J,Tabelle2!A19,Tabelle3!D:D,FALSE)/F19</f>
        <v>#DIV/0!</v>
      </c>
      <c r="L19" s="4">
        <f>SUMIFS(Tabelle3!G:G,Tabelle3!B:B,Tabelle2!B19,Tabelle3!J:J,Tabelle2!A19,Tabelle3!D:D,TRUE)/D19</f>
        <v>3246.4340000000002</v>
      </c>
      <c r="M19" s="4">
        <f>SUMIFS(Tabelle3!G:G,Tabelle3!B:B,Tabelle2!B19,Tabelle3!J:J,Tabelle2!A19,Tabelle3!D:D,TRUE,Tabelle3!L:L,TRUE)/O19</f>
        <v>3232.0337500000001</v>
      </c>
      <c r="N19" s="4">
        <f t="array" ref="N19">MEDIAN(IF(Tabelle3!B$1:B$500=B19,IF(Tabelle3!J$1:J$500=A19,IF(Tabelle3!L$1:L$500,Tabelle3!C$1:C$500))))</f>
        <v>8.59</v>
      </c>
      <c r="O19" s="6">
        <f>COUNTIFS(Tabelle3!B:B,Tabelle2!B19,Tabelle3!L:L,TRUE)/2</f>
        <v>8</v>
      </c>
      <c r="P19" s="6"/>
      <c r="Q19" s="6"/>
      <c r="R19" s="6">
        <f>COUNTIFS(Tabelle3!B:B,Tabelle2!B19,Tabelle3!F:F,TRUE,Tabelle3!J:J,Tabelle2!A19,Tabelle3!L:L,TRUE)</f>
        <v>5</v>
      </c>
    </row>
    <row r="20" spans="1:18" x14ac:dyDescent="0.25">
      <c r="A20" t="b">
        <v>0</v>
      </c>
      <c r="B20">
        <v>9</v>
      </c>
      <c r="C20">
        <f>COUNTIFS(Tabelle3!B:B,Tabelle2!B20,Tabelle3!J:J,Tabelle2!A20)</f>
        <v>8</v>
      </c>
      <c r="D20">
        <f>COUNTIFS(Tabelle3!D:D,TRUE,Tabelle3!B:B,Tabelle2!B20,Tabelle3!J:J,Tabelle2!A20)</f>
        <v>8</v>
      </c>
      <c r="E20">
        <f>COUNTIFS(Tabelle3!B:B,Tabelle2!B20,Tabelle3!F:F,TRUE,Tabelle3!J:J,Tabelle2!A20)</f>
        <v>0</v>
      </c>
      <c r="F20">
        <f>COUNTIFS(Tabelle3!B:B,Tabelle2!B20,Tabelle3!D:D,FALSE,Tabelle3!J:J,Tabelle2!A20)</f>
        <v>0</v>
      </c>
      <c r="G20" s="5">
        <f>SUMIFS(Tabelle3!C:C,Tabelle3!B:B,Tabelle2!B20,Tabelle3!J:J,Tabelle2!A20,Tabelle3!D:D,TRUE)/D20</f>
        <v>0.44500000000000001</v>
      </c>
      <c r="H20" s="5">
        <f t="array" ref="H20">MIN(IF(Tabelle3!B$1:B$500=B20,IF(Tabelle3!J$1:J$500=Tabelle2!A20,Tabelle3!C$1:C$500)))</f>
        <v>0.05</v>
      </c>
      <c r="I20" s="5">
        <f t="array" ref="I20">MEDIAN(IF(Tabelle3!B$1:B$500=B20,IF(Tabelle3!J$1:J$500=A20,Tabelle3!C$1:C$500)))</f>
        <v>0.27500000000000002</v>
      </c>
      <c r="J20" s="5">
        <f t="array" ref="J20">MAX(IF(Tabelle3!B$1:B$500=B20,IF(Tabelle3!J$1:J$500=Tabelle2!A20,IF(Tabelle3!D$1:D$500=TRUE,Tabelle3!C$1:C$500,0),0),0))</f>
        <v>1.36</v>
      </c>
      <c r="K20" s="4" t="e">
        <f t="array" ref="K20">SUMIFS(Tabelle3!E:E,Tabelle3!B:B,Tabelle2!B20,Tabelle3!J:J,Tabelle2!A20,Tabelle3!D:D,FALSE)/F20</f>
        <v>#DIV/0!</v>
      </c>
      <c r="L20" s="4">
        <f>SUMIFS(Tabelle3!G:G,Tabelle3!B:B,Tabelle2!B20,Tabelle3!J:J,Tabelle2!A20,Tabelle3!D:D,TRUE)/D20</f>
        <v>3973.9112500000001</v>
      </c>
      <c r="M20" s="4">
        <f>SUMIFS(Tabelle3!G:G,Tabelle3!B:B,Tabelle2!B20,Tabelle3!J:J,Tabelle2!A20,Tabelle3!D:D,TRUE,Tabelle3!L:L,TRUE)/O20</f>
        <v>3973.9112500000001</v>
      </c>
      <c r="N20" s="4">
        <f t="array" ref="N20">MEDIAN(IF(Tabelle3!B$1:B$500=B20,IF(Tabelle3!J$1:J$500=A20,IF(Tabelle3!L$1:L$500,Tabelle3!C$1:C$500))))</f>
        <v>0.27500000000000002</v>
      </c>
      <c r="O20" s="6">
        <f>COUNTIFS(Tabelle3!B:B,Tabelle2!B20,Tabelle3!L:L,TRUE)/2</f>
        <v>8</v>
      </c>
      <c r="P20" s="6"/>
      <c r="Q20" s="6"/>
      <c r="R20" s="6">
        <f>COUNTIFS(Tabelle3!B:B,Tabelle2!B20,Tabelle3!F:F,TRUE,Tabelle3!J:J,Tabelle2!A20,Tabelle3!L:L,TRUE)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"/>
  <sheetViews>
    <sheetView zoomScaleNormal="100" workbookViewId="0">
      <pane ySplit="1" topLeftCell="A113" activePane="bottomLeft" state="frozen"/>
      <selection pane="bottomLeft" activeCell="D123" sqref="D123"/>
    </sheetView>
  </sheetViews>
  <sheetFormatPr baseColWidth="10" defaultColWidth="9.140625" defaultRowHeight="15" x14ac:dyDescent="0.25"/>
  <cols>
    <col min="1" max="1" width="31" bestFit="1" customWidth="1"/>
    <col min="11" max="11" width="19" bestFit="1" customWidth="1"/>
  </cols>
  <sheetData>
    <row r="1" spans="1:13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148</v>
      </c>
      <c r="M1" t="s">
        <v>159</v>
      </c>
    </row>
    <row r="2" spans="1:13" x14ac:dyDescent="0.25">
      <c r="A2" t="s">
        <v>37</v>
      </c>
      <c r="B2">
        <v>10</v>
      </c>
      <c r="C2">
        <v>0.16</v>
      </c>
      <c r="D2" t="b">
        <v>1</v>
      </c>
      <c r="E2">
        <v>0</v>
      </c>
      <c r="F2" t="b">
        <v>0</v>
      </c>
      <c r="G2">
        <v>5288.65</v>
      </c>
      <c r="H2" t="b">
        <v>0</v>
      </c>
      <c r="I2" t="b">
        <v>0</v>
      </c>
      <c r="J2" t="b">
        <v>0</v>
      </c>
      <c r="K2" t="s">
        <v>38</v>
      </c>
      <c r="L2" t="b">
        <v>1</v>
      </c>
      <c r="M2" t="b">
        <v>1</v>
      </c>
    </row>
    <row r="3" spans="1:13" x14ac:dyDescent="0.25">
      <c r="A3" t="s">
        <v>37</v>
      </c>
      <c r="B3">
        <v>10</v>
      </c>
      <c r="C3">
        <v>31.93</v>
      </c>
      <c r="D3" t="b">
        <v>1</v>
      </c>
      <c r="E3">
        <v>0</v>
      </c>
      <c r="F3" t="b">
        <v>1</v>
      </c>
      <c r="G3">
        <v>4300.01</v>
      </c>
      <c r="H3" t="b">
        <v>0</v>
      </c>
      <c r="I3" t="b">
        <v>0</v>
      </c>
      <c r="J3" t="b">
        <v>1</v>
      </c>
      <c r="L3" t="b">
        <v>1</v>
      </c>
      <c r="M3" t="b">
        <v>1</v>
      </c>
    </row>
    <row r="4" spans="1:13" x14ac:dyDescent="0.25">
      <c r="A4" t="s">
        <v>39</v>
      </c>
      <c r="B4">
        <v>10</v>
      </c>
      <c r="C4">
        <v>1.57</v>
      </c>
      <c r="D4" t="b">
        <v>1</v>
      </c>
      <c r="E4">
        <v>0</v>
      </c>
      <c r="F4" t="b">
        <v>0</v>
      </c>
      <c r="G4">
        <v>4252.6400000000003</v>
      </c>
      <c r="H4" t="b">
        <v>0</v>
      </c>
      <c r="I4" t="b">
        <v>0</v>
      </c>
      <c r="J4" t="b">
        <v>0</v>
      </c>
      <c r="K4" t="s">
        <v>40</v>
      </c>
      <c r="L4" t="b">
        <v>1</v>
      </c>
      <c r="M4" t="b">
        <v>1</v>
      </c>
    </row>
    <row r="5" spans="1:13" x14ac:dyDescent="0.25">
      <c r="A5" t="s">
        <v>39</v>
      </c>
      <c r="B5">
        <v>10</v>
      </c>
      <c r="C5">
        <v>52.09</v>
      </c>
      <c r="D5" t="b">
        <v>1</v>
      </c>
      <c r="E5">
        <v>0</v>
      </c>
      <c r="F5" t="b">
        <v>1</v>
      </c>
      <c r="G5">
        <v>3247.85</v>
      </c>
      <c r="H5" t="b">
        <v>0</v>
      </c>
      <c r="I5" t="b">
        <v>0</v>
      </c>
      <c r="J5" t="b">
        <v>1</v>
      </c>
      <c r="L5" t="b">
        <v>1</v>
      </c>
      <c r="M5" t="b">
        <v>1</v>
      </c>
    </row>
    <row r="6" spans="1:13" x14ac:dyDescent="0.25">
      <c r="A6" t="s">
        <v>41</v>
      </c>
      <c r="B6">
        <v>10</v>
      </c>
      <c r="C6">
        <v>6.52</v>
      </c>
      <c r="D6" t="b">
        <v>1</v>
      </c>
      <c r="E6">
        <v>0</v>
      </c>
      <c r="F6" t="b">
        <v>0</v>
      </c>
      <c r="G6">
        <v>3156.45</v>
      </c>
      <c r="H6" t="b">
        <v>0</v>
      </c>
      <c r="I6" t="b">
        <v>0</v>
      </c>
      <c r="J6" t="b">
        <v>0</v>
      </c>
      <c r="K6" t="s">
        <v>42</v>
      </c>
      <c r="L6" t="b">
        <v>1</v>
      </c>
      <c r="M6" t="b">
        <v>1</v>
      </c>
    </row>
    <row r="7" spans="1:13" x14ac:dyDescent="0.25">
      <c r="A7" t="s">
        <v>41</v>
      </c>
      <c r="B7">
        <v>10</v>
      </c>
      <c r="C7">
        <v>9618.2800000000007</v>
      </c>
      <c r="D7" t="b">
        <v>1</v>
      </c>
      <c r="E7">
        <v>0</v>
      </c>
      <c r="F7" t="b">
        <v>1</v>
      </c>
      <c r="G7">
        <v>2175.0100000000002</v>
      </c>
      <c r="H7" t="b">
        <v>0</v>
      </c>
      <c r="I7" t="b">
        <v>0</v>
      </c>
      <c r="J7" t="b">
        <v>1</v>
      </c>
      <c r="L7" t="b">
        <v>1</v>
      </c>
      <c r="M7" t="b">
        <v>1</v>
      </c>
    </row>
    <row r="8" spans="1:13" x14ac:dyDescent="0.25">
      <c r="A8" t="s">
        <v>140</v>
      </c>
      <c r="B8">
        <v>10</v>
      </c>
      <c r="C8">
        <v>8.44</v>
      </c>
      <c r="D8" t="b">
        <v>1</v>
      </c>
      <c r="E8">
        <v>0</v>
      </c>
      <c r="F8" t="b">
        <v>1</v>
      </c>
      <c r="G8">
        <v>4303.8900000000003</v>
      </c>
      <c r="H8" t="b">
        <v>0</v>
      </c>
      <c r="I8" t="b">
        <v>0</v>
      </c>
      <c r="J8" t="b">
        <v>1</v>
      </c>
      <c r="L8" t="b">
        <v>0</v>
      </c>
      <c r="M8" t="b">
        <v>0</v>
      </c>
    </row>
    <row r="9" spans="1:13" x14ac:dyDescent="0.25">
      <c r="A9" t="s">
        <v>141</v>
      </c>
      <c r="B9">
        <v>10</v>
      </c>
      <c r="C9">
        <v>37.72</v>
      </c>
      <c r="D9" t="b">
        <v>1</v>
      </c>
      <c r="E9">
        <v>0</v>
      </c>
      <c r="F9" t="b">
        <v>1</v>
      </c>
      <c r="G9">
        <v>3288.27</v>
      </c>
      <c r="H9" t="b">
        <v>0</v>
      </c>
      <c r="I9" t="b">
        <v>0</v>
      </c>
      <c r="J9" t="b">
        <v>1</v>
      </c>
      <c r="L9" t="b">
        <v>0</v>
      </c>
      <c r="M9" t="b">
        <v>0</v>
      </c>
    </row>
    <row r="10" spans="1:13" x14ac:dyDescent="0.25">
      <c r="A10" t="s">
        <v>43</v>
      </c>
      <c r="B10">
        <v>10</v>
      </c>
      <c r="C10">
        <v>0.59</v>
      </c>
      <c r="D10" t="b">
        <v>1</v>
      </c>
      <c r="E10">
        <v>0</v>
      </c>
      <c r="F10" t="b">
        <v>0</v>
      </c>
      <c r="G10">
        <v>4233.8599999999997</v>
      </c>
      <c r="H10" t="b">
        <v>0</v>
      </c>
      <c r="I10" t="b">
        <v>0</v>
      </c>
      <c r="J10" t="b">
        <v>0</v>
      </c>
      <c r="K10" t="s">
        <v>44</v>
      </c>
      <c r="L10" t="b">
        <v>1</v>
      </c>
      <c r="M10" t="b">
        <v>1</v>
      </c>
    </row>
    <row r="11" spans="1:13" x14ac:dyDescent="0.25">
      <c r="A11" t="s">
        <v>43</v>
      </c>
      <c r="B11">
        <v>10</v>
      </c>
      <c r="C11">
        <v>49.58</v>
      </c>
      <c r="D11" t="b">
        <v>1</v>
      </c>
      <c r="E11">
        <v>0</v>
      </c>
      <c r="F11" t="b">
        <v>1</v>
      </c>
      <c r="G11">
        <v>3282.66</v>
      </c>
      <c r="H11" t="b">
        <v>0</v>
      </c>
      <c r="I11" t="b">
        <v>0</v>
      </c>
      <c r="J11" t="b">
        <v>1</v>
      </c>
      <c r="L11" t="b">
        <v>1</v>
      </c>
      <c r="M11" t="b">
        <v>1</v>
      </c>
    </row>
    <row r="12" spans="1:13" x14ac:dyDescent="0.25">
      <c r="A12" t="s">
        <v>139</v>
      </c>
      <c r="B12">
        <v>10</v>
      </c>
      <c r="C12">
        <v>266.37</v>
      </c>
      <c r="D12" t="b">
        <v>1</v>
      </c>
      <c r="E12">
        <v>0</v>
      </c>
      <c r="F12" t="b">
        <v>1</v>
      </c>
      <c r="G12">
        <v>3271.13</v>
      </c>
      <c r="H12" t="b">
        <v>0</v>
      </c>
      <c r="I12" t="b">
        <v>0</v>
      </c>
      <c r="J12" t="b">
        <v>1</v>
      </c>
      <c r="L12" t="b">
        <v>0</v>
      </c>
      <c r="M12" t="b">
        <v>0</v>
      </c>
    </row>
    <row r="13" spans="1:13" x14ac:dyDescent="0.25">
      <c r="A13" t="s">
        <v>45</v>
      </c>
      <c r="B13">
        <v>10</v>
      </c>
      <c r="C13">
        <v>3.44</v>
      </c>
      <c r="D13" t="b">
        <v>1</v>
      </c>
      <c r="E13">
        <v>0</v>
      </c>
      <c r="F13" t="b">
        <v>0</v>
      </c>
      <c r="G13">
        <v>3190.97</v>
      </c>
      <c r="H13" t="b">
        <v>0</v>
      </c>
      <c r="I13" t="b">
        <v>0</v>
      </c>
      <c r="J13" t="b">
        <v>0</v>
      </c>
      <c r="K13" t="s">
        <v>46</v>
      </c>
      <c r="L13" t="b">
        <v>1</v>
      </c>
      <c r="M13" t="b">
        <v>0</v>
      </c>
    </row>
    <row r="14" spans="1:13" x14ac:dyDescent="0.25">
      <c r="A14" t="s">
        <v>45</v>
      </c>
      <c r="B14">
        <v>10</v>
      </c>
      <c r="C14">
        <v>88.31</v>
      </c>
      <c r="D14" t="b">
        <v>1</v>
      </c>
      <c r="E14">
        <v>0</v>
      </c>
      <c r="F14" t="b">
        <v>0</v>
      </c>
      <c r="G14">
        <v>3190.97</v>
      </c>
      <c r="H14" t="b">
        <v>0</v>
      </c>
      <c r="I14" t="b">
        <v>0</v>
      </c>
      <c r="J14" t="b">
        <v>1</v>
      </c>
      <c r="L14" t="b">
        <v>1</v>
      </c>
      <c r="M14" t="b">
        <v>0</v>
      </c>
    </row>
    <row r="15" spans="1:13" x14ac:dyDescent="0.25">
      <c r="A15" t="s">
        <v>47</v>
      </c>
      <c r="B15">
        <v>10</v>
      </c>
      <c r="C15">
        <v>0.2</v>
      </c>
      <c r="D15" t="b">
        <v>1</v>
      </c>
      <c r="E15">
        <v>0</v>
      </c>
      <c r="F15" t="b">
        <v>0</v>
      </c>
      <c r="G15">
        <v>4259.7</v>
      </c>
      <c r="H15" t="b">
        <v>0</v>
      </c>
      <c r="I15" t="b">
        <v>0</v>
      </c>
      <c r="J15" t="b">
        <v>0</v>
      </c>
      <c r="K15" t="s">
        <v>46</v>
      </c>
      <c r="L15" t="b">
        <v>1</v>
      </c>
      <c r="M15" t="b">
        <v>1</v>
      </c>
    </row>
    <row r="16" spans="1:13" x14ac:dyDescent="0.25">
      <c r="A16" t="s">
        <v>47</v>
      </c>
      <c r="B16">
        <v>10</v>
      </c>
      <c r="C16">
        <v>17.190000000000001</v>
      </c>
      <c r="D16" t="b">
        <v>1</v>
      </c>
      <c r="E16">
        <v>0</v>
      </c>
      <c r="F16" t="b">
        <v>1</v>
      </c>
      <c r="G16">
        <v>3348.28</v>
      </c>
      <c r="H16" t="b">
        <v>0</v>
      </c>
      <c r="I16" t="b">
        <v>0</v>
      </c>
      <c r="J16" t="b">
        <v>1</v>
      </c>
      <c r="L16" t="b">
        <v>1</v>
      </c>
      <c r="M16" t="b">
        <v>1</v>
      </c>
    </row>
    <row r="17" spans="1:13" x14ac:dyDescent="0.25">
      <c r="A17" t="s">
        <v>142</v>
      </c>
      <c r="B17">
        <v>10</v>
      </c>
      <c r="C17">
        <v>38.04</v>
      </c>
      <c r="D17" t="b">
        <v>1</v>
      </c>
      <c r="E17">
        <v>0</v>
      </c>
      <c r="F17" t="b">
        <v>1</v>
      </c>
      <c r="G17">
        <v>3294</v>
      </c>
      <c r="H17" t="b">
        <v>0</v>
      </c>
      <c r="I17" t="b">
        <v>0</v>
      </c>
      <c r="J17" t="b">
        <v>1</v>
      </c>
      <c r="L17" t="b">
        <v>0</v>
      </c>
      <c r="M17" t="b">
        <v>0</v>
      </c>
    </row>
    <row r="18" spans="1:13" x14ac:dyDescent="0.25">
      <c r="A18" t="s">
        <v>48</v>
      </c>
      <c r="B18">
        <v>12</v>
      </c>
      <c r="C18">
        <v>6.66</v>
      </c>
      <c r="D18" t="b">
        <v>1</v>
      </c>
      <c r="E18">
        <v>0</v>
      </c>
      <c r="F18" t="b">
        <v>0</v>
      </c>
      <c r="G18">
        <v>4245.74</v>
      </c>
      <c r="H18" t="b">
        <v>0</v>
      </c>
      <c r="I18" t="b">
        <v>0</v>
      </c>
      <c r="J18" t="b">
        <v>0</v>
      </c>
      <c r="K18" t="s">
        <v>49</v>
      </c>
      <c r="L18" t="b">
        <v>1</v>
      </c>
      <c r="M18" t="b">
        <v>1</v>
      </c>
    </row>
    <row r="19" spans="1:13" x14ac:dyDescent="0.25">
      <c r="A19" t="s">
        <v>48</v>
      </c>
      <c r="B19">
        <v>12</v>
      </c>
      <c r="C19">
        <v>699.04</v>
      </c>
      <c r="D19" t="b">
        <v>1</v>
      </c>
      <c r="E19">
        <v>0</v>
      </c>
      <c r="F19" t="b">
        <v>1</v>
      </c>
      <c r="G19">
        <v>3298.58</v>
      </c>
      <c r="H19" t="b">
        <v>0</v>
      </c>
      <c r="I19" t="b">
        <v>0</v>
      </c>
      <c r="J19" t="b">
        <v>1</v>
      </c>
      <c r="L19" t="b">
        <v>1</v>
      </c>
      <c r="M19" t="b">
        <v>1</v>
      </c>
    </row>
    <row r="20" spans="1:13" x14ac:dyDescent="0.25">
      <c r="A20" t="s">
        <v>144</v>
      </c>
      <c r="B20">
        <v>12</v>
      </c>
      <c r="C20">
        <v>1830.43</v>
      </c>
      <c r="D20" t="b">
        <v>1</v>
      </c>
      <c r="E20">
        <v>0</v>
      </c>
      <c r="F20" t="b">
        <v>1</v>
      </c>
      <c r="G20">
        <v>3305.48</v>
      </c>
      <c r="H20" t="b">
        <v>0</v>
      </c>
      <c r="I20" t="b">
        <v>0</v>
      </c>
      <c r="J20" t="b">
        <v>1</v>
      </c>
      <c r="L20" t="b">
        <v>0</v>
      </c>
      <c r="M20" t="b">
        <v>0</v>
      </c>
    </row>
    <row r="21" spans="1:13" x14ac:dyDescent="0.25">
      <c r="A21" t="s">
        <v>50</v>
      </c>
      <c r="B21">
        <v>12</v>
      </c>
      <c r="C21">
        <v>2.97</v>
      </c>
      <c r="D21" t="b">
        <v>1</v>
      </c>
      <c r="E21">
        <v>0</v>
      </c>
      <c r="F21" t="b">
        <v>0</v>
      </c>
      <c r="G21">
        <v>4266.84</v>
      </c>
      <c r="H21" t="b">
        <v>0</v>
      </c>
      <c r="I21" t="b">
        <v>0</v>
      </c>
      <c r="J21" t="b">
        <v>0</v>
      </c>
      <c r="K21" t="s">
        <v>51</v>
      </c>
      <c r="L21" t="b">
        <v>1</v>
      </c>
      <c r="M21" t="b">
        <v>1</v>
      </c>
    </row>
    <row r="22" spans="1:13" x14ac:dyDescent="0.25">
      <c r="A22" t="s">
        <v>50</v>
      </c>
      <c r="B22">
        <v>12</v>
      </c>
      <c r="C22">
        <v>368.1</v>
      </c>
      <c r="D22" t="b">
        <v>1</v>
      </c>
      <c r="E22">
        <v>0</v>
      </c>
      <c r="F22" t="b">
        <v>1</v>
      </c>
      <c r="G22">
        <v>3288.89</v>
      </c>
      <c r="H22" t="b">
        <v>0</v>
      </c>
      <c r="I22" t="b">
        <v>0</v>
      </c>
      <c r="J22" t="b">
        <v>1</v>
      </c>
      <c r="L22" t="b">
        <v>1</v>
      </c>
      <c r="M22" t="b">
        <v>1</v>
      </c>
    </row>
    <row r="23" spans="1:13" x14ac:dyDescent="0.25">
      <c r="A23" t="s">
        <v>52</v>
      </c>
      <c r="B23">
        <v>12</v>
      </c>
      <c r="C23">
        <v>11.68</v>
      </c>
      <c r="D23" t="b">
        <v>1</v>
      </c>
      <c r="E23">
        <v>0</v>
      </c>
      <c r="F23" t="b">
        <v>0</v>
      </c>
      <c r="G23">
        <v>4222.21</v>
      </c>
      <c r="H23" t="b">
        <v>0</v>
      </c>
      <c r="I23" t="b">
        <v>0</v>
      </c>
      <c r="J23" t="b">
        <v>0</v>
      </c>
      <c r="K23" t="s">
        <v>53</v>
      </c>
      <c r="L23" t="b">
        <v>1</v>
      </c>
      <c r="M23" t="b">
        <v>1</v>
      </c>
    </row>
    <row r="24" spans="1:13" x14ac:dyDescent="0.25">
      <c r="A24" t="s">
        <v>52</v>
      </c>
      <c r="B24">
        <v>12</v>
      </c>
      <c r="C24">
        <v>1509.13</v>
      </c>
      <c r="D24" t="b">
        <v>1</v>
      </c>
      <c r="E24">
        <v>0</v>
      </c>
      <c r="F24" t="b">
        <v>1</v>
      </c>
      <c r="G24">
        <v>3254.33</v>
      </c>
      <c r="H24" t="b">
        <v>0</v>
      </c>
      <c r="I24" t="b">
        <v>0</v>
      </c>
      <c r="J24" t="b">
        <v>1</v>
      </c>
      <c r="L24" t="b">
        <v>1</v>
      </c>
      <c r="M24" t="b">
        <v>1</v>
      </c>
    </row>
    <row r="25" spans="1:13" x14ac:dyDescent="0.25">
      <c r="A25" t="s">
        <v>146</v>
      </c>
      <c r="B25">
        <v>12</v>
      </c>
      <c r="C25">
        <v>1791.97</v>
      </c>
      <c r="D25" t="b">
        <v>1</v>
      </c>
      <c r="E25">
        <v>0</v>
      </c>
      <c r="F25" t="b">
        <v>1</v>
      </c>
      <c r="G25">
        <v>3384.92</v>
      </c>
      <c r="H25" t="b">
        <v>0</v>
      </c>
      <c r="I25" t="b">
        <v>0</v>
      </c>
      <c r="J25" t="b">
        <v>1</v>
      </c>
      <c r="L25" t="b">
        <v>0</v>
      </c>
      <c r="M25" t="b">
        <v>0</v>
      </c>
    </row>
    <row r="26" spans="1:13" x14ac:dyDescent="0.25">
      <c r="A26" t="s">
        <v>143</v>
      </c>
      <c r="B26">
        <v>12</v>
      </c>
      <c r="C26">
        <v>1205.7</v>
      </c>
      <c r="D26" t="b">
        <v>1</v>
      </c>
      <c r="E26">
        <v>0</v>
      </c>
      <c r="F26" t="b">
        <v>1</v>
      </c>
      <c r="G26">
        <v>4340.96</v>
      </c>
      <c r="H26" t="b">
        <v>0</v>
      </c>
      <c r="I26" t="b">
        <v>0</v>
      </c>
      <c r="J26" t="b">
        <v>1</v>
      </c>
      <c r="L26" t="b">
        <v>0</v>
      </c>
      <c r="M26" t="b">
        <v>0</v>
      </c>
    </row>
    <row r="27" spans="1:13" x14ac:dyDescent="0.25">
      <c r="A27" t="s">
        <v>54</v>
      </c>
      <c r="B27">
        <v>12</v>
      </c>
      <c r="C27">
        <v>0.3</v>
      </c>
      <c r="D27" t="b">
        <v>1</v>
      </c>
      <c r="E27">
        <v>0</v>
      </c>
      <c r="F27" t="b">
        <v>0</v>
      </c>
      <c r="G27">
        <v>5307.02</v>
      </c>
      <c r="H27" t="b">
        <v>0</v>
      </c>
      <c r="I27" t="b">
        <v>0</v>
      </c>
      <c r="J27" t="b">
        <v>0</v>
      </c>
      <c r="K27" t="s">
        <v>55</v>
      </c>
      <c r="L27" t="b">
        <v>1</v>
      </c>
      <c r="M27" t="b">
        <v>1</v>
      </c>
    </row>
    <row r="28" spans="1:13" x14ac:dyDescent="0.25">
      <c r="A28" t="s">
        <v>54</v>
      </c>
      <c r="B28">
        <v>12</v>
      </c>
      <c r="C28">
        <v>653.52</v>
      </c>
      <c r="D28" t="b">
        <v>1</v>
      </c>
      <c r="E28">
        <v>0</v>
      </c>
      <c r="F28" t="b">
        <v>1</v>
      </c>
      <c r="G28">
        <v>4302.72</v>
      </c>
      <c r="H28" t="b">
        <v>0</v>
      </c>
      <c r="I28" t="b">
        <v>0</v>
      </c>
      <c r="J28" t="b">
        <v>1</v>
      </c>
      <c r="L28" t="b">
        <v>1</v>
      </c>
      <c r="M28" t="b">
        <v>1</v>
      </c>
    </row>
    <row r="29" spans="1:13" x14ac:dyDescent="0.25">
      <c r="A29" t="s">
        <v>56</v>
      </c>
      <c r="B29">
        <v>12</v>
      </c>
      <c r="C29">
        <v>3.26</v>
      </c>
      <c r="D29" t="b">
        <v>1</v>
      </c>
      <c r="E29">
        <v>0</v>
      </c>
      <c r="F29" t="b">
        <v>0</v>
      </c>
      <c r="G29">
        <v>6376.53</v>
      </c>
      <c r="H29" t="b">
        <v>0</v>
      </c>
      <c r="I29" t="b">
        <v>0</v>
      </c>
      <c r="J29" t="b">
        <v>0</v>
      </c>
      <c r="K29" t="s">
        <v>57</v>
      </c>
      <c r="L29" t="b">
        <v>1</v>
      </c>
      <c r="M29" t="b">
        <v>1</v>
      </c>
    </row>
    <row r="30" spans="1:13" x14ac:dyDescent="0.25">
      <c r="A30" t="s">
        <v>56</v>
      </c>
      <c r="B30">
        <v>12</v>
      </c>
      <c r="C30">
        <v>455.7</v>
      </c>
      <c r="D30" t="b">
        <v>1</v>
      </c>
      <c r="E30">
        <v>0</v>
      </c>
      <c r="F30" t="b">
        <v>1</v>
      </c>
      <c r="G30">
        <v>3404.32</v>
      </c>
      <c r="H30" t="b">
        <v>0</v>
      </c>
      <c r="I30" t="b">
        <v>0</v>
      </c>
      <c r="J30" t="b">
        <v>1</v>
      </c>
      <c r="L30" t="b">
        <v>1</v>
      </c>
      <c r="M30" t="b">
        <v>1</v>
      </c>
    </row>
    <row r="31" spans="1:13" x14ac:dyDescent="0.25">
      <c r="A31" t="s">
        <v>145</v>
      </c>
      <c r="B31">
        <v>12</v>
      </c>
      <c r="C31">
        <v>320.73</v>
      </c>
      <c r="D31" t="b">
        <v>1</v>
      </c>
      <c r="E31">
        <v>0</v>
      </c>
      <c r="F31" t="b">
        <v>1</v>
      </c>
      <c r="G31">
        <v>3355.33</v>
      </c>
      <c r="H31" t="b">
        <v>0</v>
      </c>
      <c r="I31" t="b">
        <v>0</v>
      </c>
      <c r="J31" t="b">
        <v>1</v>
      </c>
      <c r="L31" t="b">
        <v>0</v>
      </c>
      <c r="M31" t="b">
        <v>0</v>
      </c>
    </row>
    <row r="32" spans="1:13" x14ac:dyDescent="0.25">
      <c r="A32" t="s">
        <v>58</v>
      </c>
      <c r="B32">
        <v>12</v>
      </c>
      <c r="C32">
        <v>3.2</v>
      </c>
      <c r="D32" t="b">
        <v>1</v>
      </c>
      <c r="E32">
        <v>0</v>
      </c>
      <c r="F32" t="b">
        <v>0</v>
      </c>
      <c r="G32">
        <v>4291.32</v>
      </c>
      <c r="H32" t="b">
        <v>0</v>
      </c>
      <c r="I32" t="b">
        <v>0</v>
      </c>
      <c r="J32" t="b">
        <v>0</v>
      </c>
      <c r="K32" t="s">
        <v>59</v>
      </c>
      <c r="L32" t="b">
        <v>1</v>
      </c>
      <c r="M32" t="b">
        <v>1</v>
      </c>
    </row>
    <row r="33" spans="1:13" x14ac:dyDescent="0.25">
      <c r="A33" t="s">
        <v>58</v>
      </c>
      <c r="B33">
        <v>12</v>
      </c>
      <c r="C33">
        <v>233.36</v>
      </c>
      <c r="D33" t="b">
        <v>1</v>
      </c>
      <c r="E33">
        <v>0</v>
      </c>
      <c r="F33" t="b">
        <v>1</v>
      </c>
      <c r="G33">
        <v>3357.76</v>
      </c>
      <c r="H33" t="b">
        <v>0</v>
      </c>
      <c r="I33" t="b">
        <v>0</v>
      </c>
      <c r="J33" t="b">
        <v>1</v>
      </c>
      <c r="L33" t="b">
        <v>1</v>
      </c>
      <c r="M33" t="b">
        <v>1</v>
      </c>
    </row>
    <row r="34" spans="1:13" x14ac:dyDescent="0.25">
      <c r="A34" t="s">
        <v>60</v>
      </c>
      <c r="B34">
        <v>14</v>
      </c>
      <c r="C34">
        <v>8.7799999999999994</v>
      </c>
      <c r="D34" t="b">
        <v>1</v>
      </c>
      <c r="E34">
        <v>0</v>
      </c>
      <c r="F34" t="b">
        <v>0</v>
      </c>
      <c r="G34">
        <v>4254.8900000000003</v>
      </c>
      <c r="H34" t="b">
        <v>0</v>
      </c>
      <c r="I34" t="b">
        <v>0</v>
      </c>
      <c r="J34" t="b">
        <v>0</v>
      </c>
      <c r="K34" t="s">
        <v>61</v>
      </c>
      <c r="L34" t="b">
        <v>0</v>
      </c>
      <c r="M34" t="b">
        <v>0</v>
      </c>
    </row>
    <row r="35" spans="1:13" x14ac:dyDescent="0.25">
      <c r="A35" t="s">
        <v>60</v>
      </c>
      <c r="B35">
        <v>14</v>
      </c>
      <c r="C35">
        <v>10800</v>
      </c>
      <c r="D35" t="b">
        <v>0</v>
      </c>
      <c r="E35">
        <v>44.908999999999999</v>
      </c>
      <c r="H35" t="b">
        <v>0</v>
      </c>
      <c r="I35" t="b">
        <v>0</v>
      </c>
      <c r="J35" t="b">
        <v>1</v>
      </c>
      <c r="L35" t="b">
        <v>0</v>
      </c>
      <c r="M35" t="b">
        <v>0</v>
      </c>
    </row>
    <row r="36" spans="1:13" x14ac:dyDescent="0.25">
      <c r="A36" t="s">
        <v>62</v>
      </c>
      <c r="B36">
        <v>14</v>
      </c>
      <c r="C36">
        <v>17.25</v>
      </c>
      <c r="D36" t="b">
        <v>1</v>
      </c>
      <c r="E36">
        <v>0</v>
      </c>
      <c r="F36" t="b">
        <v>0</v>
      </c>
      <c r="G36">
        <v>5297.69</v>
      </c>
      <c r="H36" t="b">
        <v>0</v>
      </c>
      <c r="I36" t="b">
        <v>0</v>
      </c>
      <c r="J36" t="b">
        <v>0</v>
      </c>
      <c r="K36" t="s">
        <v>63</v>
      </c>
      <c r="L36" t="b">
        <v>0</v>
      </c>
      <c r="M36" t="b">
        <v>0</v>
      </c>
    </row>
    <row r="37" spans="1:13" x14ac:dyDescent="0.25">
      <c r="A37" t="s">
        <v>62</v>
      </c>
      <c r="B37">
        <v>14</v>
      </c>
      <c r="C37">
        <v>10800</v>
      </c>
      <c r="D37" t="b">
        <v>0</v>
      </c>
      <c r="E37">
        <v>23.004000000000001</v>
      </c>
      <c r="H37" t="b">
        <v>0</v>
      </c>
      <c r="I37" t="b">
        <v>0</v>
      </c>
      <c r="J37" t="b">
        <v>1</v>
      </c>
      <c r="L37" t="b">
        <v>0</v>
      </c>
      <c r="M37" t="b">
        <v>0</v>
      </c>
    </row>
    <row r="38" spans="1:13" x14ac:dyDescent="0.25">
      <c r="A38" t="s">
        <v>64</v>
      </c>
      <c r="B38">
        <v>14</v>
      </c>
      <c r="C38">
        <v>20.2</v>
      </c>
      <c r="D38" t="b">
        <v>1</v>
      </c>
      <c r="E38">
        <v>0</v>
      </c>
      <c r="F38" t="b">
        <v>0</v>
      </c>
      <c r="G38">
        <v>3204.15</v>
      </c>
      <c r="H38" t="b">
        <v>0</v>
      </c>
      <c r="I38" t="b">
        <v>0</v>
      </c>
      <c r="J38" t="b">
        <v>0</v>
      </c>
      <c r="K38" t="s">
        <v>65</v>
      </c>
      <c r="L38" t="b">
        <v>1</v>
      </c>
      <c r="M38" t="b">
        <v>0</v>
      </c>
    </row>
    <row r="39" spans="1:13" x14ac:dyDescent="0.25">
      <c r="A39" t="s">
        <v>64</v>
      </c>
      <c r="B39">
        <v>14</v>
      </c>
      <c r="C39">
        <v>1571.42</v>
      </c>
      <c r="D39" t="b">
        <v>1</v>
      </c>
      <c r="E39">
        <v>0</v>
      </c>
      <c r="F39" t="b">
        <v>0</v>
      </c>
      <c r="G39">
        <v>3204.15</v>
      </c>
      <c r="H39" t="b">
        <v>0</v>
      </c>
      <c r="I39" t="b">
        <v>0</v>
      </c>
      <c r="J39" t="b">
        <v>1</v>
      </c>
      <c r="L39" t="b">
        <v>1</v>
      </c>
      <c r="M39" t="b">
        <v>0</v>
      </c>
    </row>
    <row r="40" spans="1:13" x14ac:dyDescent="0.25">
      <c r="A40" t="s">
        <v>66</v>
      </c>
      <c r="B40">
        <v>14</v>
      </c>
      <c r="C40">
        <v>27.09</v>
      </c>
      <c r="D40" t="b">
        <v>1</v>
      </c>
      <c r="E40">
        <v>0</v>
      </c>
      <c r="F40" t="b">
        <v>0</v>
      </c>
      <c r="G40">
        <v>4246.91</v>
      </c>
      <c r="H40" t="b">
        <v>0</v>
      </c>
      <c r="I40" t="b">
        <v>0</v>
      </c>
      <c r="J40" t="b">
        <v>0</v>
      </c>
      <c r="K40" t="s">
        <v>67</v>
      </c>
      <c r="L40" t="b">
        <v>0</v>
      </c>
      <c r="M40" t="b">
        <v>0</v>
      </c>
    </row>
    <row r="41" spans="1:13" x14ac:dyDescent="0.25">
      <c r="A41" t="s">
        <v>66</v>
      </c>
      <c r="B41">
        <v>14</v>
      </c>
      <c r="C41">
        <v>10800</v>
      </c>
      <c r="D41" t="b">
        <v>0</v>
      </c>
      <c r="E41">
        <v>56.387700000000002</v>
      </c>
      <c r="H41" t="b">
        <v>0</v>
      </c>
      <c r="I41" t="b">
        <v>0</v>
      </c>
      <c r="J41" t="b">
        <v>1</v>
      </c>
      <c r="L41" t="b">
        <v>0</v>
      </c>
      <c r="M41" t="b">
        <v>0</v>
      </c>
    </row>
    <row r="42" spans="1:13" x14ac:dyDescent="0.25">
      <c r="A42" t="s">
        <v>68</v>
      </c>
      <c r="B42">
        <v>14</v>
      </c>
      <c r="C42">
        <v>20.23</v>
      </c>
      <c r="D42" t="b">
        <v>1</v>
      </c>
      <c r="E42">
        <v>0</v>
      </c>
      <c r="F42" t="b">
        <v>0</v>
      </c>
      <c r="G42">
        <v>5279.45</v>
      </c>
      <c r="H42" t="b">
        <v>0</v>
      </c>
      <c r="I42" t="b">
        <v>0</v>
      </c>
      <c r="J42" t="b">
        <v>0</v>
      </c>
      <c r="K42" t="s">
        <v>69</v>
      </c>
      <c r="L42" t="b">
        <v>0</v>
      </c>
      <c r="M42" t="b">
        <v>0</v>
      </c>
    </row>
    <row r="43" spans="1:13" x14ac:dyDescent="0.25">
      <c r="A43" t="s">
        <v>68</v>
      </c>
      <c r="B43">
        <v>14</v>
      </c>
      <c r="C43">
        <v>10800</v>
      </c>
      <c r="D43" t="b">
        <v>0</v>
      </c>
      <c r="E43">
        <v>45.368099999999998</v>
      </c>
      <c r="H43" t="b">
        <v>0</v>
      </c>
      <c r="I43" t="b">
        <v>0</v>
      </c>
      <c r="J43" t="b">
        <v>1</v>
      </c>
      <c r="L43" t="b">
        <v>0</v>
      </c>
      <c r="M43" t="b">
        <v>0</v>
      </c>
    </row>
    <row r="44" spans="1:13" x14ac:dyDescent="0.25">
      <c r="A44" t="s">
        <v>70</v>
      </c>
      <c r="B44">
        <v>14</v>
      </c>
      <c r="C44">
        <v>14.98</v>
      </c>
      <c r="D44" t="b">
        <v>1</v>
      </c>
      <c r="E44">
        <v>0</v>
      </c>
      <c r="F44" t="b">
        <v>0</v>
      </c>
      <c r="G44">
        <v>5294.08</v>
      </c>
      <c r="H44" t="b">
        <v>0</v>
      </c>
      <c r="I44" t="b">
        <v>0</v>
      </c>
      <c r="J44" t="b">
        <v>0</v>
      </c>
      <c r="K44" t="s">
        <v>71</v>
      </c>
      <c r="L44" t="b">
        <v>0</v>
      </c>
      <c r="M44" t="b">
        <v>0</v>
      </c>
    </row>
    <row r="45" spans="1:13" x14ac:dyDescent="0.25">
      <c r="A45" t="s">
        <v>70</v>
      </c>
      <c r="B45">
        <v>14</v>
      </c>
      <c r="C45">
        <v>10800</v>
      </c>
      <c r="D45" t="b">
        <v>0</v>
      </c>
      <c r="E45">
        <v>42.2087</v>
      </c>
      <c r="H45" t="b">
        <v>0</v>
      </c>
      <c r="I45" t="b">
        <v>0</v>
      </c>
      <c r="J45" t="b">
        <v>1</v>
      </c>
      <c r="L45" t="b">
        <v>0</v>
      </c>
      <c r="M45" t="b">
        <v>0</v>
      </c>
    </row>
    <row r="46" spans="1:13" x14ac:dyDescent="0.25">
      <c r="A46" t="s">
        <v>147</v>
      </c>
      <c r="B46">
        <v>14</v>
      </c>
      <c r="C46">
        <v>10800</v>
      </c>
      <c r="D46" t="b">
        <v>0</v>
      </c>
      <c r="E46">
        <v>23.036100000000001</v>
      </c>
      <c r="H46" t="b">
        <v>0</v>
      </c>
      <c r="I46" t="b">
        <v>0</v>
      </c>
      <c r="J46" t="b">
        <v>1</v>
      </c>
      <c r="L46" t="b">
        <v>0</v>
      </c>
      <c r="M46" t="b">
        <v>0</v>
      </c>
    </row>
    <row r="47" spans="1:13" x14ac:dyDescent="0.25">
      <c r="A47" t="s">
        <v>72</v>
      </c>
      <c r="B47">
        <v>14</v>
      </c>
      <c r="C47">
        <v>16.190000000000001</v>
      </c>
      <c r="D47" t="b">
        <v>1</v>
      </c>
      <c r="E47">
        <v>0</v>
      </c>
      <c r="F47" t="b">
        <v>0</v>
      </c>
      <c r="G47">
        <v>4260.74</v>
      </c>
      <c r="H47" t="b">
        <v>0</v>
      </c>
      <c r="I47" t="b">
        <v>0</v>
      </c>
      <c r="J47" t="b">
        <v>0</v>
      </c>
      <c r="K47" t="s">
        <v>73</v>
      </c>
      <c r="L47" t="b">
        <v>0</v>
      </c>
      <c r="M47" t="b">
        <v>0</v>
      </c>
    </row>
    <row r="48" spans="1:13" x14ac:dyDescent="0.25">
      <c r="A48" t="s">
        <v>72</v>
      </c>
      <c r="B48">
        <v>14</v>
      </c>
      <c r="C48">
        <v>10800</v>
      </c>
      <c r="D48" t="b">
        <v>0</v>
      </c>
      <c r="E48">
        <v>2.0425</v>
      </c>
      <c r="H48" t="b">
        <v>0</v>
      </c>
      <c r="I48" t="b">
        <v>0</v>
      </c>
      <c r="J48" t="b">
        <v>1</v>
      </c>
      <c r="L48" t="b">
        <v>0</v>
      </c>
      <c r="M48" t="b">
        <v>0</v>
      </c>
    </row>
    <row r="49" spans="1:13" x14ac:dyDescent="0.25">
      <c r="A49" t="s">
        <v>162</v>
      </c>
      <c r="B49">
        <v>14</v>
      </c>
      <c r="C49">
        <v>10800.06</v>
      </c>
      <c r="D49" t="b">
        <v>0</v>
      </c>
      <c r="E49">
        <v>0.31</v>
      </c>
      <c r="F49" t="b">
        <v>1</v>
      </c>
      <c r="G49">
        <v>3394.81</v>
      </c>
      <c r="H49" t="b">
        <v>0</v>
      </c>
      <c r="I49" t="b">
        <v>0</v>
      </c>
      <c r="J49" t="b">
        <v>1</v>
      </c>
      <c r="K49" t="s">
        <v>163</v>
      </c>
      <c r="M49" t="b">
        <v>0</v>
      </c>
    </row>
    <row r="50" spans="1:13" x14ac:dyDescent="0.25">
      <c r="A50" t="s">
        <v>164</v>
      </c>
      <c r="B50">
        <v>14</v>
      </c>
      <c r="C50">
        <v>2718.58</v>
      </c>
      <c r="D50" t="b">
        <v>1</v>
      </c>
      <c r="E50">
        <v>0</v>
      </c>
      <c r="F50" t="b">
        <v>1</v>
      </c>
      <c r="G50">
        <v>4371.8100000000004</v>
      </c>
      <c r="H50" t="b">
        <v>0</v>
      </c>
      <c r="I50" t="b">
        <v>0</v>
      </c>
      <c r="J50" t="b">
        <v>1</v>
      </c>
      <c r="K50" t="s">
        <v>165</v>
      </c>
      <c r="M50" t="b">
        <v>0</v>
      </c>
    </row>
    <row r="51" spans="1:13" x14ac:dyDescent="0.25">
      <c r="A51" t="s">
        <v>27</v>
      </c>
      <c r="B51">
        <v>4</v>
      </c>
      <c r="C51">
        <v>0.01</v>
      </c>
      <c r="D51" t="b">
        <v>1</v>
      </c>
      <c r="E51">
        <v>0</v>
      </c>
      <c r="F51" t="b">
        <v>0</v>
      </c>
      <c r="G51">
        <v>2106.5700000000002</v>
      </c>
      <c r="H51" t="b">
        <v>0</v>
      </c>
      <c r="I51" t="b">
        <v>0</v>
      </c>
      <c r="J51" t="b">
        <v>0</v>
      </c>
      <c r="K51" t="s">
        <v>28</v>
      </c>
      <c r="L51" t="b">
        <v>1</v>
      </c>
      <c r="M51" t="b">
        <v>1</v>
      </c>
    </row>
    <row r="52" spans="1:13" x14ac:dyDescent="0.25">
      <c r="A52" t="s">
        <v>27</v>
      </c>
      <c r="B52">
        <v>4</v>
      </c>
      <c r="C52">
        <v>0.08</v>
      </c>
      <c r="D52" t="b">
        <v>1</v>
      </c>
      <c r="E52">
        <v>0</v>
      </c>
      <c r="F52" t="b">
        <v>0</v>
      </c>
      <c r="G52">
        <v>2106.5700000000002</v>
      </c>
      <c r="H52" t="b">
        <v>0</v>
      </c>
      <c r="I52" t="b">
        <v>0</v>
      </c>
      <c r="J52" t="b">
        <v>1</v>
      </c>
      <c r="K52" t="s">
        <v>105</v>
      </c>
      <c r="L52" t="b">
        <v>1</v>
      </c>
      <c r="M52" t="b">
        <v>1</v>
      </c>
    </row>
    <row r="53" spans="1:13" x14ac:dyDescent="0.25">
      <c r="A53" t="s">
        <v>29</v>
      </c>
      <c r="B53">
        <v>4</v>
      </c>
      <c r="C53">
        <v>0</v>
      </c>
      <c r="D53" t="b">
        <v>1</v>
      </c>
      <c r="E53">
        <v>0</v>
      </c>
      <c r="F53" t="b">
        <v>0</v>
      </c>
      <c r="G53">
        <v>3179.68</v>
      </c>
      <c r="H53" t="b">
        <v>0</v>
      </c>
      <c r="I53" t="b">
        <v>0</v>
      </c>
      <c r="J53" t="b">
        <v>0</v>
      </c>
      <c r="K53" t="s">
        <v>28</v>
      </c>
      <c r="L53" t="b">
        <v>1</v>
      </c>
      <c r="M53" t="b">
        <v>1</v>
      </c>
    </row>
    <row r="54" spans="1:13" x14ac:dyDescent="0.25">
      <c r="A54" t="s">
        <v>29</v>
      </c>
      <c r="B54">
        <v>4</v>
      </c>
      <c r="C54">
        <v>0.15</v>
      </c>
      <c r="D54" t="b">
        <v>1</v>
      </c>
      <c r="E54">
        <v>0</v>
      </c>
      <c r="F54" t="b">
        <v>1</v>
      </c>
      <c r="G54">
        <v>2248.09</v>
      </c>
      <c r="H54" t="b">
        <v>0</v>
      </c>
      <c r="I54" t="b">
        <v>0</v>
      </c>
      <c r="J54" t="b">
        <v>1</v>
      </c>
      <c r="K54" t="s">
        <v>105</v>
      </c>
      <c r="L54" t="b">
        <v>1</v>
      </c>
      <c r="M54" t="b">
        <v>1</v>
      </c>
    </row>
    <row r="55" spans="1:13" x14ac:dyDescent="0.25">
      <c r="A55" t="s">
        <v>30</v>
      </c>
      <c r="B55">
        <v>4</v>
      </c>
      <c r="C55">
        <v>0</v>
      </c>
      <c r="D55" t="b">
        <v>1</v>
      </c>
      <c r="E55">
        <v>0</v>
      </c>
      <c r="F55" t="b">
        <v>0</v>
      </c>
      <c r="G55">
        <v>4236.74</v>
      </c>
      <c r="H55" t="b">
        <v>0</v>
      </c>
      <c r="I55" t="b">
        <v>0</v>
      </c>
      <c r="J55" t="b">
        <v>0</v>
      </c>
      <c r="K55" t="s">
        <v>28</v>
      </c>
      <c r="L55" t="b">
        <v>1</v>
      </c>
      <c r="M55" t="b">
        <v>0</v>
      </c>
    </row>
    <row r="56" spans="1:13" x14ac:dyDescent="0.25">
      <c r="A56" t="s">
        <v>30</v>
      </c>
      <c r="B56">
        <v>4</v>
      </c>
      <c r="C56">
        <v>0.05</v>
      </c>
      <c r="D56" t="b">
        <v>1</v>
      </c>
      <c r="E56">
        <v>0</v>
      </c>
      <c r="F56" t="b">
        <v>1</v>
      </c>
      <c r="G56">
        <v>2205.9299999999998</v>
      </c>
      <c r="H56" t="b">
        <v>0</v>
      </c>
      <c r="I56" t="b">
        <v>0</v>
      </c>
      <c r="J56" t="b">
        <v>1</v>
      </c>
      <c r="K56" t="s">
        <v>105</v>
      </c>
      <c r="L56" t="b">
        <v>1</v>
      </c>
      <c r="M56" t="b">
        <v>0</v>
      </c>
    </row>
    <row r="57" spans="1:13" x14ac:dyDescent="0.25">
      <c r="A57" t="s">
        <v>31</v>
      </c>
      <c r="B57">
        <v>4</v>
      </c>
      <c r="C57">
        <v>0</v>
      </c>
      <c r="D57" t="b">
        <v>1</v>
      </c>
      <c r="E57">
        <v>0</v>
      </c>
      <c r="F57" t="b">
        <v>0</v>
      </c>
      <c r="G57">
        <v>2142.89</v>
      </c>
      <c r="H57" t="b">
        <v>0</v>
      </c>
      <c r="I57" t="b">
        <v>0</v>
      </c>
      <c r="J57" t="b">
        <v>0</v>
      </c>
      <c r="K57" t="s">
        <v>28</v>
      </c>
      <c r="L57" t="b">
        <v>1</v>
      </c>
      <c r="M57" t="b">
        <v>0</v>
      </c>
    </row>
    <row r="58" spans="1:13" x14ac:dyDescent="0.25">
      <c r="A58" t="s">
        <v>31</v>
      </c>
      <c r="B58">
        <v>4</v>
      </c>
      <c r="C58">
        <v>0.01</v>
      </c>
      <c r="D58" t="b">
        <v>1</v>
      </c>
      <c r="E58">
        <v>0</v>
      </c>
      <c r="F58" t="b">
        <v>0</v>
      </c>
      <c r="G58">
        <v>2142.89</v>
      </c>
      <c r="H58" t="b">
        <v>0</v>
      </c>
      <c r="I58" t="b">
        <v>0</v>
      </c>
      <c r="J58" t="b">
        <v>1</v>
      </c>
      <c r="K58" t="s">
        <v>105</v>
      </c>
      <c r="L58" t="b">
        <v>1</v>
      </c>
      <c r="M58" t="b">
        <v>0</v>
      </c>
    </row>
    <row r="59" spans="1:13" x14ac:dyDescent="0.25">
      <c r="A59" t="s">
        <v>32</v>
      </c>
      <c r="B59">
        <v>4</v>
      </c>
      <c r="C59">
        <v>0.05</v>
      </c>
      <c r="D59" t="b">
        <v>1</v>
      </c>
      <c r="E59">
        <v>0</v>
      </c>
      <c r="F59" t="b">
        <v>0</v>
      </c>
      <c r="G59">
        <v>2125.38</v>
      </c>
      <c r="H59" t="b">
        <v>0</v>
      </c>
      <c r="I59" t="b">
        <v>0</v>
      </c>
      <c r="J59" t="b">
        <v>0</v>
      </c>
      <c r="K59" t="s">
        <v>28</v>
      </c>
      <c r="L59" t="b">
        <v>1</v>
      </c>
      <c r="M59" t="b">
        <v>0</v>
      </c>
    </row>
    <row r="60" spans="1:13" x14ac:dyDescent="0.25">
      <c r="A60" t="s">
        <v>32</v>
      </c>
      <c r="B60">
        <v>4</v>
      </c>
      <c r="C60">
        <v>0.08</v>
      </c>
      <c r="D60" t="b">
        <v>1</v>
      </c>
      <c r="E60">
        <v>0</v>
      </c>
      <c r="F60" t="b">
        <v>0</v>
      </c>
      <c r="G60">
        <v>2125.38</v>
      </c>
      <c r="H60" t="b">
        <v>0</v>
      </c>
      <c r="I60" t="b">
        <v>0</v>
      </c>
      <c r="J60" t="b">
        <v>1</v>
      </c>
      <c r="K60" t="s">
        <v>106</v>
      </c>
      <c r="L60" t="b">
        <v>1</v>
      </c>
      <c r="M60" t="b">
        <v>0</v>
      </c>
    </row>
    <row r="61" spans="1:13" x14ac:dyDescent="0.25">
      <c r="A61" t="s">
        <v>33</v>
      </c>
      <c r="B61">
        <v>4</v>
      </c>
      <c r="C61">
        <v>0.03</v>
      </c>
      <c r="D61" t="b">
        <v>1</v>
      </c>
      <c r="E61">
        <v>0</v>
      </c>
      <c r="F61" t="b">
        <v>0</v>
      </c>
      <c r="G61">
        <v>2110.0100000000002</v>
      </c>
      <c r="H61" t="b">
        <v>0</v>
      </c>
      <c r="I61" t="b">
        <v>0</v>
      </c>
      <c r="J61" t="b">
        <v>0</v>
      </c>
      <c r="K61" t="s">
        <v>28</v>
      </c>
      <c r="L61" t="b">
        <v>1</v>
      </c>
      <c r="M61" t="b">
        <v>0</v>
      </c>
    </row>
    <row r="62" spans="1:13" x14ac:dyDescent="0.25">
      <c r="A62" t="s">
        <v>33</v>
      </c>
      <c r="B62">
        <v>4</v>
      </c>
      <c r="C62">
        <v>7.0000000000000007E-2</v>
      </c>
      <c r="D62" t="b">
        <v>1</v>
      </c>
      <c r="E62">
        <v>0</v>
      </c>
      <c r="F62" t="b">
        <v>0</v>
      </c>
      <c r="G62">
        <v>2110.0100000000002</v>
      </c>
      <c r="H62" t="b">
        <v>0</v>
      </c>
      <c r="I62" t="b">
        <v>0</v>
      </c>
      <c r="J62" t="b">
        <v>1</v>
      </c>
      <c r="K62" t="s">
        <v>106</v>
      </c>
      <c r="L62" t="b">
        <v>1</v>
      </c>
      <c r="M62" t="b">
        <v>0</v>
      </c>
    </row>
    <row r="63" spans="1:13" x14ac:dyDescent="0.25">
      <c r="A63" t="s">
        <v>34</v>
      </c>
      <c r="B63">
        <v>4</v>
      </c>
      <c r="C63">
        <v>0.01</v>
      </c>
      <c r="D63" t="b">
        <v>1</v>
      </c>
      <c r="E63">
        <v>0</v>
      </c>
      <c r="F63" t="b">
        <v>0</v>
      </c>
      <c r="G63">
        <v>2114.9</v>
      </c>
      <c r="H63" t="b">
        <v>0</v>
      </c>
      <c r="I63" t="b">
        <v>0</v>
      </c>
      <c r="J63" t="b">
        <v>0</v>
      </c>
      <c r="K63" t="s">
        <v>28</v>
      </c>
      <c r="L63" t="b">
        <v>1</v>
      </c>
      <c r="M63" t="b">
        <v>0</v>
      </c>
    </row>
    <row r="64" spans="1:13" x14ac:dyDescent="0.25">
      <c r="A64" t="s">
        <v>34</v>
      </c>
      <c r="B64">
        <v>4</v>
      </c>
      <c r="C64">
        <v>0.09</v>
      </c>
      <c r="D64" t="b">
        <v>1</v>
      </c>
      <c r="E64">
        <v>0</v>
      </c>
      <c r="F64" t="b">
        <v>0</v>
      </c>
      <c r="G64">
        <v>2114.9</v>
      </c>
      <c r="H64" t="b">
        <v>0</v>
      </c>
      <c r="I64" t="b">
        <v>0</v>
      </c>
      <c r="J64" t="b">
        <v>1</v>
      </c>
      <c r="K64" t="s">
        <v>106</v>
      </c>
      <c r="L64" t="b">
        <v>1</v>
      </c>
      <c r="M64" t="b">
        <v>0</v>
      </c>
    </row>
    <row r="65" spans="1:13" x14ac:dyDescent="0.25">
      <c r="A65" t="s">
        <v>35</v>
      </c>
      <c r="B65">
        <v>4</v>
      </c>
      <c r="C65">
        <v>0</v>
      </c>
      <c r="D65" t="b">
        <v>1</v>
      </c>
      <c r="E65">
        <v>0</v>
      </c>
      <c r="F65" t="b">
        <v>0</v>
      </c>
      <c r="G65">
        <v>2091.83</v>
      </c>
      <c r="H65" t="b">
        <v>0</v>
      </c>
      <c r="I65" t="b">
        <v>0</v>
      </c>
      <c r="J65" t="b">
        <v>0</v>
      </c>
      <c r="K65" t="s">
        <v>28</v>
      </c>
      <c r="L65" t="b">
        <v>1</v>
      </c>
      <c r="M65" t="b">
        <v>0</v>
      </c>
    </row>
    <row r="66" spans="1:13" x14ac:dyDescent="0.25">
      <c r="A66" t="s">
        <v>35</v>
      </c>
      <c r="B66">
        <v>4</v>
      </c>
      <c r="C66">
        <v>0.02</v>
      </c>
      <c r="D66" t="b">
        <v>1</v>
      </c>
      <c r="E66">
        <v>0</v>
      </c>
      <c r="F66" t="b">
        <v>0</v>
      </c>
      <c r="G66">
        <v>2091.83</v>
      </c>
      <c r="H66" t="b">
        <v>0</v>
      </c>
      <c r="I66" t="b">
        <v>0</v>
      </c>
      <c r="J66" t="b">
        <v>1</v>
      </c>
      <c r="K66" t="s">
        <v>106</v>
      </c>
      <c r="L66" t="b">
        <v>1</v>
      </c>
      <c r="M66" t="b">
        <v>0</v>
      </c>
    </row>
    <row r="67" spans="1:13" x14ac:dyDescent="0.25">
      <c r="A67" t="s">
        <v>107</v>
      </c>
      <c r="B67">
        <v>4</v>
      </c>
      <c r="C67">
        <v>0.05</v>
      </c>
      <c r="D67" t="b">
        <v>1</v>
      </c>
      <c r="E67">
        <v>0</v>
      </c>
      <c r="F67" t="b">
        <v>1</v>
      </c>
      <c r="G67">
        <v>3239.97</v>
      </c>
      <c r="H67" t="b">
        <v>0</v>
      </c>
      <c r="I67" t="b">
        <v>0</v>
      </c>
      <c r="J67" t="b">
        <v>1</v>
      </c>
      <c r="K67" t="s">
        <v>106</v>
      </c>
      <c r="L67" t="b">
        <v>0</v>
      </c>
      <c r="M67" t="b">
        <v>0</v>
      </c>
    </row>
    <row r="68" spans="1:13" x14ac:dyDescent="0.25">
      <c r="A68" t="s">
        <v>36</v>
      </c>
      <c r="B68">
        <v>4</v>
      </c>
      <c r="C68">
        <v>0.02</v>
      </c>
      <c r="D68" t="b">
        <v>1</v>
      </c>
      <c r="E68">
        <v>0</v>
      </c>
      <c r="F68" t="b">
        <v>0</v>
      </c>
      <c r="G68">
        <v>2105.5100000000002</v>
      </c>
      <c r="H68" t="b">
        <v>0</v>
      </c>
      <c r="I68" t="b">
        <v>0</v>
      </c>
      <c r="J68" t="b">
        <v>0</v>
      </c>
      <c r="K68" t="s">
        <v>28</v>
      </c>
      <c r="L68" t="b">
        <v>1</v>
      </c>
      <c r="M68" t="b">
        <v>0</v>
      </c>
    </row>
    <row r="69" spans="1:13" x14ac:dyDescent="0.25">
      <c r="A69" t="s">
        <v>36</v>
      </c>
      <c r="B69">
        <v>4</v>
      </c>
      <c r="C69">
        <v>0.06</v>
      </c>
      <c r="D69" t="b">
        <v>1</v>
      </c>
      <c r="E69">
        <v>0</v>
      </c>
      <c r="F69" t="b">
        <v>0</v>
      </c>
      <c r="G69">
        <v>2105.5100000000002</v>
      </c>
      <c r="H69" t="b">
        <v>0</v>
      </c>
      <c r="I69" t="b">
        <v>0</v>
      </c>
      <c r="J69" t="b">
        <v>1</v>
      </c>
      <c r="K69" t="s">
        <v>106</v>
      </c>
      <c r="L69" t="b">
        <v>1</v>
      </c>
      <c r="M69" t="b">
        <v>0</v>
      </c>
    </row>
    <row r="70" spans="1:13" x14ac:dyDescent="0.25">
      <c r="A70" t="s">
        <v>74</v>
      </c>
      <c r="B70">
        <v>6</v>
      </c>
      <c r="C70">
        <v>0.13</v>
      </c>
      <c r="D70" t="b">
        <v>1</v>
      </c>
      <c r="E70">
        <v>0</v>
      </c>
      <c r="F70" t="b">
        <v>0</v>
      </c>
      <c r="G70">
        <v>3163.28</v>
      </c>
      <c r="H70" t="b">
        <v>0</v>
      </c>
      <c r="I70" t="b">
        <v>0</v>
      </c>
      <c r="J70" t="b">
        <v>0</v>
      </c>
      <c r="K70" t="s">
        <v>75</v>
      </c>
      <c r="L70" t="b">
        <v>1</v>
      </c>
      <c r="M70" t="b">
        <v>0</v>
      </c>
    </row>
    <row r="71" spans="1:13" x14ac:dyDescent="0.25">
      <c r="A71" t="s">
        <v>74</v>
      </c>
      <c r="B71">
        <v>6</v>
      </c>
      <c r="C71">
        <v>0.17</v>
      </c>
      <c r="D71" t="b">
        <v>1</v>
      </c>
      <c r="E71">
        <v>0</v>
      </c>
      <c r="F71" t="b">
        <v>0</v>
      </c>
      <c r="G71">
        <v>3163.28</v>
      </c>
      <c r="H71" t="b">
        <v>0</v>
      </c>
      <c r="I71" t="b">
        <v>0</v>
      </c>
      <c r="J71" t="b">
        <v>1</v>
      </c>
      <c r="K71" t="s">
        <v>106</v>
      </c>
      <c r="L71" t="b">
        <v>1</v>
      </c>
      <c r="M71" t="b">
        <v>0</v>
      </c>
    </row>
    <row r="72" spans="1:13" x14ac:dyDescent="0.25">
      <c r="A72" t="s">
        <v>76</v>
      </c>
      <c r="B72">
        <v>6</v>
      </c>
      <c r="C72">
        <v>0.03</v>
      </c>
      <c r="D72" t="b">
        <v>1</v>
      </c>
      <c r="E72">
        <v>0</v>
      </c>
      <c r="F72" t="b">
        <v>0</v>
      </c>
      <c r="G72">
        <v>2132.63</v>
      </c>
      <c r="H72" t="b">
        <v>0</v>
      </c>
      <c r="I72" t="b">
        <v>0</v>
      </c>
      <c r="J72" t="b">
        <v>0</v>
      </c>
      <c r="K72" t="s">
        <v>75</v>
      </c>
      <c r="L72" t="b">
        <v>1</v>
      </c>
      <c r="M72" t="b">
        <v>1</v>
      </c>
    </row>
    <row r="73" spans="1:13" x14ac:dyDescent="0.25">
      <c r="A73" t="s">
        <v>76</v>
      </c>
      <c r="B73">
        <v>6</v>
      </c>
      <c r="C73">
        <v>0.21</v>
      </c>
      <c r="D73" t="b">
        <v>1</v>
      </c>
      <c r="E73">
        <v>0</v>
      </c>
      <c r="F73" t="b">
        <v>0</v>
      </c>
      <c r="G73">
        <v>2132.63</v>
      </c>
      <c r="H73" t="b">
        <v>0</v>
      </c>
      <c r="I73" t="b">
        <v>0</v>
      </c>
      <c r="J73" t="b">
        <v>1</v>
      </c>
      <c r="K73" t="s">
        <v>106</v>
      </c>
      <c r="L73" t="b">
        <v>1</v>
      </c>
      <c r="M73" t="b">
        <v>1</v>
      </c>
    </row>
    <row r="74" spans="1:13" x14ac:dyDescent="0.25">
      <c r="A74" t="s">
        <v>77</v>
      </c>
      <c r="B74">
        <v>6</v>
      </c>
      <c r="C74">
        <v>0.16</v>
      </c>
      <c r="D74" t="b">
        <v>1</v>
      </c>
      <c r="E74">
        <v>0</v>
      </c>
      <c r="F74" t="b">
        <v>0</v>
      </c>
      <c r="G74">
        <v>3176.2</v>
      </c>
      <c r="H74" t="b">
        <v>0</v>
      </c>
      <c r="I74" t="b">
        <v>0</v>
      </c>
      <c r="J74" t="b">
        <v>0</v>
      </c>
      <c r="K74" t="s">
        <v>75</v>
      </c>
      <c r="L74" t="b">
        <v>1</v>
      </c>
      <c r="M74" t="b">
        <v>1</v>
      </c>
    </row>
    <row r="75" spans="1:13" x14ac:dyDescent="0.25">
      <c r="A75" t="s">
        <v>77</v>
      </c>
      <c r="B75">
        <v>6</v>
      </c>
      <c r="C75">
        <v>0.78</v>
      </c>
      <c r="D75" t="b">
        <v>1</v>
      </c>
      <c r="E75">
        <v>0</v>
      </c>
      <c r="F75" t="b">
        <v>1</v>
      </c>
      <c r="G75">
        <v>2161.38</v>
      </c>
      <c r="H75" t="b">
        <v>0</v>
      </c>
      <c r="I75" t="b">
        <v>0</v>
      </c>
      <c r="J75" t="b">
        <v>1</v>
      </c>
      <c r="K75" t="s">
        <v>108</v>
      </c>
      <c r="L75" t="b">
        <v>1</v>
      </c>
      <c r="M75" t="b">
        <v>1</v>
      </c>
    </row>
    <row r="76" spans="1:13" x14ac:dyDescent="0.25">
      <c r="A76" t="s">
        <v>78</v>
      </c>
      <c r="B76">
        <v>6</v>
      </c>
      <c r="C76">
        <v>0.06</v>
      </c>
      <c r="D76" t="b">
        <v>1</v>
      </c>
      <c r="E76">
        <v>0</v>
      </c>
      <c r="F76" t="b">
        <v>0</v>
      </c>
      <c r="G76">
        <v>4229.12</v>
      </c>
      <c r="H76" t="b">
        <v>0</v>
      </c>
      <c r="I76" t="b">
        <v>0</v>
      </c>
      <c r="J76" t="b">
        <v>0</v>
      </c>
      <c r="K76" t="s">
        <v>75</v>
      </c>
      <c r="L76" t="b">
        <v>1</v>
      </c>
      <c r="M76" t="b">
        <v>0</v>
      </c>
    </row>
    <row r="77" spans="1:13" x14ac:dyDescent="0.25">
      <c r="A77" t="s">
        <v>78</v>
      </c>
      <c r="B77">
        <v>6</v>
      </c>
      <c r="C77">
        <v>0.31</v>
      </c>
      <c r="D77" t="b">
        <v>1</v>
      </c>
      <c r="E77">
        <v>0</v>
      </c>
      <c r="F77" t="b">
        <v>1</v>
      </c>
      <c r="G77">
        <v>2261.0700000000002</v>
      </c>
      <c r="H77" t="b">
        <v>0</v>
      </c>
      <c r="I77" t="b">
        <v>0</v>
      </c>
      <c r="J77" t="b">
        <v>1</v>
      </c>
      <c r="K77" t="s">
        <v>109</v>
      </c>
      <c r="L77" t="b">
        <v>1</v>
      </c>
      <c r="M77" t="b">
        <v>0</v>
      </c>
    </row>
    <row r="78" spans="1:13" x14ac:dyDescent="0.25">
      <c r="A78" t="s">
        <v>110</v>
      </c>
      <c r="B78">
        <v>6</v>
      </c>
      <c r="C78">
        <v>0.67</v>
      </c>
      <c r="D78" t="b">
        <v>1</v>
      </c>
      <c r="E78">
        <v>0</v>
      </c>
      <c r="F78" t="b">
        <v>1</v>
      </c>
      <c r="G78">
        <v>3281.84</v>
      </c>
      <c r="H78" t="b">
        <v>0</v>
      </c>
      <c r="I78" t="b">
        <v>0</v>
      </c>
      <c r="J78" t="b">
        <v>1</v>
      </c>
      <c r="K78" t="s">
        <v>109</v>
      </c>
      <c r="L78" t="b">
        <v>0</v>
      </c>
      <c r="M78" t="b">
        <v>0</v>
      </c>
    </row>
    <row r="79" spans="1:13" x14ac:dyDescent="0.25">
      <c r="A79" t="s">
        <v>79</v>
      </c>
      <c r="B79">
        <v>6</v>
      </c>
      <c r="C79">
        <v>0.02</v>
      </c>
      <c r="D79" t="b">
        <v>1</v>
      </c>
      <c r="E79">
        <v>0</v>
      </c>
      <c r="F79" t="b">
        <v>0</v>
      </c>
      <c r="G79">
        <v>3194.47</v>
      </c>
      <c r="H79" t="b">
        <v>0</v>
      </c>
      <c r="I79" t="b">
        <v>0</v>
      </c>
      <c r="J79" t="b">
        <v>0</v>
      </c>
      <c r="K79" t="s">
        <v>75</v>
      </c>
      <c r="L79" t="b">
        <v>1</v>
      </c>
      <c r="M79" t="b">
        <v>0</v>
      </c>
    </row>
    <row r="80" spans="1:13" x14ac:dyDescent="0.25">
      <c r="A80" t="s">
        <v>79</v>
      </c>
      <c r="B80">
        <v>6</v>
      </c>
      <c r="C80">
        <v>0.27</v>
      </c>
      <c r="D80" t="b">
        <v>1</v>
      </c>
      <c r="E80">
        <v>0</v>
      </c>
      <c r="F80" t="b">
        <v>0</v>
      </c>
      <c r="G80">
        <v>3194.47</v>
      </c>
      <c r="H80" t="b">
        <v>0</v>
      </c>
      <c r="I80" t="b">
        <v>0</v>
      </c>
      <c r="J80" t="b">
        <v>1</v>
      </c>
      <c r="K80" t="s">
        <v>109</v>
      </c>
      <c r="L80" t="b">
        <v>1</v>
      </c>
      <c r="M80" t="b">
        <v>0</v>
      </c>
    </row>
    <row r="81" spans="1:13" x14ac:dyDescent="0.25">
      <c r="A81" t="s">
        <v>80</v>
      </c>
      <c r="B81">
        <v>6</v>
      </c>
      <c r="C81">
        <v>7.0000000000000007E-2</v>
      </c>
      <c r="D81" t="b">
        <v>1</v>
      </c>
      <c r="E81">
        <v>0</v>
      </c>
      <c r="F81" t="b">
        <v>0</v>
      </c>
      <c r="G81">
        <v>3150.61</v>
      </c>
      <c r="H81" t="b">
        <v>0</v>
      </c>
      <c r="I81" t="b">
        <v>0</v>
      </c>
      <c r="J81" t="b">
        <v>0</v>
      </c>
      <c r="K81" t="s">
        <v>75</v>
      </c>
      <c r="L81" t="b">
        <v>1</v>
      </c>
      <c r="M81" t="b">
        <v>0</v>
      </c>
    </row>
    <row r="82" spans="1:13" x14ac:dyDescent="0.25">
      <c r="A82" t="s">
        <v>80</v>
      </c>
      <c r="B82">
        <v>6</v>
      </c>
      <c r="C82">
        <v>0.39</v>
      </c>
      <c r="D82" t="b">
        <v>1</v>
      </c>
      <c r="E82">
        <v>0</v>
      </c>
      <c r="F82" t="b">
        <v>0</v>
      </c>
      <c r="G82">
        <v>3150.61</v>
      </c>
      <c r="H82" t="b">
        <v>0</v>
      </c>
      <c r="I82" t="b">
        <v>0</v>
      </c>
      <c r="J82" t="b">
        <v>1</v>
      </c>
      <c r="K82" t="s">
        <v>111</v>
      </c>
      <c r="L82" t="b">
        <v>1</v>
      </c>
      <c r="M82" t="b">
        <v>0</v>
      </c>
    </row>
    <row r="83" spans="1:13" x14ac:dyDescent="0.25">
      <c r="A83" t="s">
        <v>81</v>
      </c>
      <c r="B83">
        <v>6</v>
      </c>
      <c r="C83">
        <v>0.13</v>
      </c>
      <c r="D83" t="b">
        <v>1</v>
      </c>
      <c r="E83">
        <v>0</v>
      </c>
      <c r="F83" t="b">
        <v>0</v>
      </c>
      <c r="G83">
        <v>2130.11</v>
      </c>
      <c r="H83" t="b">
        <v>0</v>
      </c>
      <c r="I83" t="b">
        <v>0</v>
      </c>
      <c r="J83" t="b">
        <v>0</v>
      </c>
      <c r="K83" t="s">
        <v>75</v>
      </c>
      <c r="L83" t="b">
        <v>1</v>
      </c>
      <c r="M83" t="b">
        <v>0</v>
      </c>
    </row>
    <row r="84" spans="1:13" x14ac:dyDescent="0.25">
      <c r="A84" t="s">
        <v>81</v>
      </c>
      <c r="B84">
        <v>6</v>
      </c>
      <c r="C84">
        <v>0.53</v>
      </c>
      <c r="D84" t="b">
        <v>1</v>
      </c>
      <c r="E84">
        <v>0</v>
      </c>
      <c r="F84" t="b">
        <v>0</v>
      </c>
      <c r="G84">
        <v>2130.11</v>
      </c>
      <c r="H84" t="b">
        <v>0</v>
      </c>
      <c r="I84" t="b">
        <v>0</v>
      </c>
      <c r="J84" t="b">
        <v>1</v>
      </c>
      <c r="K84" t="s">
        <v>111</v>
      </c>
      <c r="L84" t="b">
        <v>1</v>
      </c>
      <c r="M84" t="b">
        <v>0</v>
      </c>
    </row>
    <row r="85" spans="1:13" x14ac:dyDescent="0.25">
      <c r="A85" t="s">
        <v>82</v>
      </c>
      <c r="B85">
        <v>6</v>
      </c>
      <c r="C85">
        <v>0.01</v>
      </c>
      <c r="D85" t="b">
        <v>1</v>
      </c>
      <c r="E85">
        <v>0</v>
      </c>
      <c r="F85" t="b">
        <v>0</v>
      </c>
      <c r="G85">
        <v>3160.45</v>
      </c>
      <c r="H85" t="b">
        <v>0</v>
      </c>
      <c r="I85" t="b">
        <v>0</v>
      </c>
      <c r="J85" t="b">
        <v>0</v>
      </c>
      <c r="K85" t="s">
        <v>75</v>
      </c>
      <c r="L85" t="b">
        <v>1</v>
      </c>
      <c r="M85" t="b">
        <v>0</v>
      </c>
    </row>
    <row r="86" spans="1:13" x14ac:dyDescent="0.25">
      <c r="A86" t="s">
        <v>82</v>
      </c>
      <c r="B86">
        <v>6</v>
      </c>
      <c r="C86">
        <v>0.23</v>
      </c>
      <c r="D86" t="b">
        <v>1</v>
      </c>
      <c r="E86">
        <v>0</v>
      </c>
      <c r="F86" t="b">
        <v>0</v>
      </c>
      <c r="G86">
        <v>3160.45</v>
      </c>
      <c r="H86" t="b">
        <v>0</v>
      </c>
      <c r="I86" t="b">
        <v>0</v>
      </c>
      <c r="J86" t="b">
        <v>1</v>
      </c>
      <c r="K86" t="s">
        <v>112</v>
      </c>
      <c r="L86" t="b">
        <v>1</v>
      </c>
      <c r="M86" t="b">
        <v>0</v>
      </c>
    </row>
    <row r="87" spans="1:13" x14ac:dyDescent="0.25">
      <c r="A87" t="s">
        <v>83</v>
      </c>
      <c r="B87">
        <v>6</v>
      </c>
      <c r="C87">
        <v>0.02</v>
      </c>
      <c r="D87" t="b">
        <v>1</v>
      </c>
      <c r="E87">
        <v>0</v>
      </c>
      <c r="F87" t="b">
        <v>0</v>
      </c>
      <c r="G87">
        <v>3162.59</v>
      </c>
      <c r="H87" t="b">
        <v>0</v>
      </c>
      <c r="I87" t="b">
        <v>0</v>
      </c>
      <c r="J87" t="b">
        <v>0</v>
      </c>
      <c r="K87" t="s">
        <v>75</v>
      </c>
      <c r="L87" t="b">
        <v>1</v>
      </c>
      <c r="M87" t="b">
        <v>0</v>
      </c>
    </row>
    <row r="88" spans="1:13" x14ac:dyDescent="0.25">
      <c r="A88" t="s">
        <v>83</v>
      </c>
      <c r="B88">
        <v>6</v>
      </c>
      <c r="C88">
        <v>0.28000000000000003</v>
      </c>
      <c r="D88" t="b">
        <v>1</v>
      </c>
      <c r="E88">
        <v>0</v>
      </c>
      <c r="F88" t="b">
        <v>0</v>
      </c>
      <c r="G88">
        <v>3162.59</v>
      </c>
      <c r="H88" t="b">
        <v>0</v>
      </c>
      <c r="I88" t="b">
        <v>0</v>
      </c>
      <c r="J88" t="b">
        <v>1</v>
      </c>
      <c r="K88" t="s">
        <v>112</v>
      </c>
      <c r="L88" t="b">
        <v>1</v>
      </c>
      <c r="M88" t="b">
        <v>1</v>
      </c>
    </row>
    <row r="89" spans="1:13" x14ac:dyDescent="0.25">
      <c r="A89" t="s">
        <v>113</v>
      </c>
      <c r="B89">
        <v>8</v>
      </c>
      <c r="C89">
        <v>6.51</v>
      </c>
      <c r="D89" t="b">
        <v>1</v>
      </c>
      <c r="E89">
        <v>0</v>
      </c>
      <c r="F89" t="b">
        <v>1</v>
      </c>
      <c r="G89">
        <v>3273.83</v>
      </c>
      <c r="H89" t="b">
        <v>0</v>
      </c>
      <c r="I89" t="b">
        <v>0</v>
      </c>
      <c r="J89" t="b">
        <v>1</v>
      </c>
      <c r="K89" t="s">
        <v>114</v>
      </c>
      <c r="L89" t="b">
        <v>0</v>
      </c>
      <c r="M89" t="b">
        <v>1</v>
      </c>
    </row>
    <row r="90" spans="1:13" x14ac:dyDescent="0.25">
      <c r="A90" t="s">
        <v>84</v>
      </c>
      <c r="B90">
        <v>8</v>
      </c>
      <c r="C90">
        <v>0.3</v>
      </c>
      <c r="D90" t="b">
        <v>1</v>
      </c>
      <c r="E90">
        <v>0</v>
      </c>
      <c r="F90" t="b">
        <v>0</v>
      </c>
      <c r="G90">
        <v>3184.84</v>
      </c>
      <c r="H90" t="b">
        <v>0</v>
      </c>
      <c r="I90" t="b">
        <v>0</v>
      </c>
      <c r="J90" t="b">
        <v>0</v>
      </c>
      <c r="K90" t="s">
        <v>85</v>
      </c>
      <c r="L90" t="b">
        <v>1</v>
      </c>
      <c r="M90" t="b">
        <v>0</v>
      </c>
    </row>
    <row r="91" spans="1:13" x14ac:dyDescent="0.25">
      <c r="A91" t="s">
        <v>84</v>
      </c>
      <c r="B91">
        <v>8</v>
      </c>
      <c r="C91">
        <v>37.61</v>
      </c>
      <c r="D91" t="b">
        <v>1</v>
      </c>
      <c r="E91">
        <v>0</v>
      </c>
      <c r="F91" t="b">
        <v>1</v>
      </c>
      <c r="G91">
        <v>3163.33</v>
      </c>
      <c r="H91" t="b">
        <v>0</v>
      </c>
      <c r="I91" t="b">
        <v>0</v>
      </c>
      <c r="J91" t="b">
        <v>1</v>
      </c>
      <c r="K91" t="s">
        <v>115</v>
      </c>
      <c r="L91" t="b">
        <v>1</v>
      </c>
      <c r="M91" t="b">
        <v>0</v>
      </c>
    </row>
    <row r="92" spans="1:13" x14ac:dyDescent="0.25">
      <c r="A92" t="s">
        <v>86</v>
      </c>
      <c r="B92">
        <v>8</v>
      </c>
      <c r="C92">
        <v>0.39</v>
      </c>
      <c r="D92" t="b">
        <v>1</v>
      </c>
      <c r="E92">
        <v>0</v>
      </c>
      <c r="F92" t="b">
        <v>0</v>
      </c>
      <c r="G92">
        <v>3160.28</v>
      </c>
      <c r="H92" t="b">
        <v>0</v>
      </c>
      <c r="I92" t="b">
        <v>0</v>
      </c>
      <c r="J92" t="b">
        <v>0</v>
      </c>
      <c r="K92" t="s">
        <v>85</v>
      </c>
      <c r="L92" t="b">
        <v>1</v>
      </c>
      <c r="M92" t="b">
        <v>0</v>
      </c>
    </row>
    <row r="93" spans="1:13" x14ac:dyDescent="0.25">
      <c r="A93" t="s">
        <v>86</v>
      </c>
      <c r="B93">
        <v>8</v>
      </c>
      <c r="C93">
        <v>17.059999999999999</v>
      </c>
      <c r="D93" t="b">
        <v>1</v>
      </c>
      <c r="E93">
        <v>0</v>
      </c>
      <c r="F93" t="b">
        <v>0</v>
      </c>
      <c r="G93">
        <v>3160.28</v>
      </c>
      <c r="H93" t="b">
        <v>0</v>
      </c>
      <c r="I93" t="b">
        <v>0</v>
      </c>
      <c r="J93" t="b">
        <v>1</v>
      </c>
      <c r="K93" t="s">
        <v>116</v>
      </c>
      <c r="L93" t="b">
        <v>1</v>
      </c>
      <c r="M93" t="b">
        <v>0</v>
      </c>
    </row>
    <row r="94" spans="1:13" x14ac:dyDescent="0.25">
      <c r="A94" t="s">
        <v>87</v>
      </c>
      <c r="B94">
        <v>8</v>
      </c>
      <c r="C94">
        <v>0.91</v>
      </c>
      <c r="D94" t="b">
        <v>1</v>
      </c>
      <c r="E94">
        <v>0</v>
      </c>
      <c r="F94" t="b">
        <v>0</v>
      </c>
      <c r="G94">
        <v>3153.23</v>
      </c>
      <c r="H94" t="b">
        <v>0</v>
      </c>
      <c r="I94" t="b">
        <v>0</v>
      </c>
      <c r="J94" t="b">
        <v>0</v>
      </c>
      <c r="K94" t="s">
        <v>88</v>
      </c>
      <c r="L94" t="b">
        <v>1</v>
      </c>
      <c r="M94" t="b">
        <v>0</v>
      </c>
    </row>
    <row r="95" spans="1:13" x14ac:dyDescent="0.25">
      <c r="A95" t="s">
        <v>87</v>
      </c>
      <c r="B95">
        <v>8</v>
      </c>
      <c r="C95">
        <v>8.25</v>
      </c>
      <c r="D95" t="b">
        <v>1</v>
      </c>
      <c r="E95">
        <v>0</v>
      </c>
      <c r="F95" t="b">
        <v>0</v>
      </c>
      <c r="G95">
        <v>3153.23</v>
      </c>
      <c r="H95" t="b">
        <v>0</v>
      </c>
      <c r="I95" t="b">
        <v>0</v>
      </c>
      <c r="J95" t="b">
        <v>1</v>
      </c>
      <c r="K95" t="s">
        <v>117</v>
      </c>
      <c r="L95" t="b">
        <v>1</v>
      </c>
      <c r="M95" t="b">
        <v>0</v>
      </c>
    </row>
    <row r="96" spans="1:13" x14ac:dyDescent="0.25">
      <c r="A96" t="s">
        <v>89</v>
      </c>
      <c r="B96">
        <v>8</v>
      </c>
      <c r="C96">
        <v>0.13</v>
      </c>
      <c r="D96" t="b">
        <v>1</v>
      </c>
      <c r="E96">
        <v>0</v>
      </c>
      <c r="F96" t="b">
        <v>0</v>
      </c>
      <c r="G96">
        <v>3190.57</v>
      </c>
      <c r="H96" t="b">
        <v>0</v>
      </c>
      <c r="I96" t="b">
        <v>0</v>
      </c>
      <c r="J96" t="b">
        <v>0</v>
      </c>
      <c r="K96" t="s">
        <v>88</v>
      </c>
      <c r="L96" t="b">
        <v>1</v>
      </c>
      <c r="M96" t="b">
        <v>0</v>
      </c>
    </row>
    <row r="97" spans="1:13" x14ac:dyDescent="0.25">
      <c r="A97" t="s">
        <v>89</v>
      </c>
      <c r="B97">
        <v>8</v>
      </c>
      <c r="C97">
        <v>5.56</v>
      </c>
      <c r="D97" t="b">
        <v>1</v>
      </c>
      <c r="E97">
        <v>0</v>
      </c>
      <c r="F97" t="b">
        <v>0</v>
      </c>
      <c r="G97">
        <v>3190.57</v>
      </c>
      <c r="H97" t="b">
        <v>0</v>
      </c>
      <c r="I97" t="b">
        <v>0</v>
      </c>
      <c r="J97" t="b">
        <v>1</v>
      </c>
      <c r="K97" t="s">
        <v>118</v>
      </c>
      <c r="L97" t="b">
        <v>1</v>
      </c>
      <c r="M97" t="b">
        <v>0</v>
      </c>
    </row>
    <row r="98" spans="1:13" x14ac:dyDescent="0.25">
      <c r="A98" t="s">
        <v>90</v>
      </c>
      <c r="B98">
        <v>8</v>
      </c>
      <c r="C98">
        <v>0.11</v>
      </c>
      <c r="D98" t="b">
        <v>1</v>
      </c>
      <c r="E98">
        <v>0</v>
      </c>
      <c r="F98" t="b">
        <v>0</v>
      </c>
      <c r="G98">
        <v>3195.11</v>
      </c>
      <c r="H98" t="b">
        <v>0</v>
      </c>
      <c r="I98" t="b">
        <v>0</v>
      </c>
      <c r="J98" t="b">
        <v>0</v>
      </c>
      <c r="K98" t="s">
        <v>88</v>
      </c>
      <c r="L98" t="b">
        <v>1</v>
      </c>
      <c r="M98" t="b">
        <v>0</v>
      </c>
    </row>
    <row r="99" spans="1:13" x14ac:dyDescent="0.25">
      <c r="A99" t="s">
        <v>90</v>
      </c>
      <c r="B99">
        <v>8</v>
      </c>
      <c r="C99">
        <v>1.43</v>
      </c>
      <c r="D99" t="b">
        <v>1</v>
      </c>
      <c r="E99">
        <v>0</v>
      </c>
      <c r="F99" t="b">
        <v>0</v>
      </c>
      <c r="G99">
        <v>3195.11</v>
      </c>
      <c r="H99" t="b">
        <v>0</v>
      </c>
      <c r="I99" t="b">
        <v>0</v>
      </c>
      <c r="J99" t="b">
        <v>1</v>
      </c>
      <c r="K99" t="s">
        <v>119</v>
      </c>
      <c r="L99" t="b">
        <v>1</v>
      </c>
      <c r="M99" t="b">
        <v>0</v>
      </c>
    </row>
    <row r="100" spans="1:13" x14ac:dyDescent="0.25">
      <c r="A100" t="s">
        <v>120</v>
      </c>
      <c r="B100">
        <v>8</v>
      </c>
      <c r="C100">
        <v>4.71</v>
      </c>
      <c r="D100" t="b">
        <v>1</v>
      </c>
      <c r="E100">
        <v>0</v>
      </c>
      <c r="F100" t="b">
        <v>1</v>
      </c>
      <c r="G100">
        <v>3227.79</v>
      </c>
      <c r="H100" t="b">
        <v>0</v>
      </c>
      <c r="I100" t="b">
        <v>0</v>
      </c>
      <c r="J100" t="b">
        <v>1</v>
      </c>
      <c r="K100" t="s">
        <v>121</v>
      </c>
      <c r="L100" t="b">
        <v>0</v>
      </c>
      <c r="M100" t="b">
        <v>0</v>
      </c>
    </row>
    <row r="101" spans="1:13" x14ac:dyDescent="0.25">
      <c r="A101" t="s">
        <v>122</v>
      </c>
      <c r="B101">
        <v>8</v>
      </c>
      <c r="C101">
        <v>14</v>
      </c>
      <c r="D101" t="b">
        <v>1</v>
      </c>
      <c r="E101">
        <v>0</v>
      </c>
      <c r="F101" t="b">
        <v>1</v>
      </c>
      <c r="G101">
        <v>3213.25</v>
      </c>
      <c r="H101" t="b">
        <v>0</v>
      </c>
      <c r="I101" t="b">
        <v>0</v>
      </c>
      <c r="J101" t="b">
        <v>1</v>
      </c>
      <c r="K101" t="s">
        <v>123</v>
      </c>
      <c r="L101" t="b">
        <v>0</v>
      </c>
      <c r="M101" t="b">
        <v>0</v>
      </c>
    </row>
    <row r="102" spans="1:13" x14ac:dyDescent="0.25">
      <c r="A102" t="s">
        <v>91</v>
      </c>
      <c r="B102">
        <v>8</v>
      </c>
      <c r="C102">
        <v>0.14000000000000001</v>
      </c>
      <c r="D102" t="b">
        <v>1</v>
      </c>
      <c r="E102">
        <v>0</v>
      </c>
      <c r="F102" t="b">
        <v>0</v>
      </c>
      <c r="G102">
        <v>3219.89</v>
      </c>
      <c r="H102" t="b">
        <v>0</v>
      </c>
      <c r="I102" t="b">
        <v>0</v>
      </c>
      <c r="J102" t="b">
        <v>0</v>
      </c>
      <c r="K102" t="s">
        <v>92</v>
      </c>
      <c r="L102" t="b">
        <v>1</v>
      </c>
      <c r="M102" t="b">
        <v>0</v>
      </c>
    </row>
    <row r="103" spans="1:13" x14ac:dyDescent="0.25">
      <c r="A103" t="s">
        <v>91</v>
      </c>
      <c r="B103">
        <v>8</v>
      </c>
      <c r="C103">
        <v>5.17</v>
      </c>
      <c r="D103" t="b">
        <v>1</v>
      </c>
      <c r="E103">
        <v>0</v>
      </c>
      <c r="F103" t="b">
        <v>0</v>
      </c>
      <c r="G103">
        <v>3219.89</v>
      </c>
      <c r="H103" t="b">
        <v>0</v>
      </c>
      <c r="I103" t="b">
        <v>0</v>
      </c>
      <c r="J103" t="b">
        <v>1</v>
      </c>
      <c r="K103" t="s">
        <v>124</v>
      </c>
      <c r="L103" t="b">
        <v>1</v>
      </c>
      <c r="M103" t="b">
        <v>0</v>
      </c>
    </row>
    <row r="104" spans="1:13" x14ac:dyDescent="0.25">
      <c r="A104" t="s">
        <v>125</v>
      </c>
      <c r="B104">
        <v>8</v>
      </c>
      <c r="C104">
        <v>8.9499999999999993</v>
      </c>
      <c r="D104" t="b">
        <v>1</v>
      </c>
      <c r="E104">
        <v>0</v>
      </c>
      <c r="F104" t="b">
        <v>1</v>
      </c>
      <c r="G104">
        <v>3257.18</v>
      </c>
      <c r="H104" t="b">
        <v>0</v>
      </c>
      <c r="I104" t="b">
        <v>0</v>
      </c>
      <c r="J104" t="b">
        <v>1</v>
      </c>
      <c r="K104" t="s">
        <v>126</v>
      </c>
      <c r="L104" t="b">
        <v>0</v>
      </c>
      <c r="M104" t="b">
        <v>0</v>
      </c>
    </row>
    <row r="105" spans="1:13" x14ac:dyDescent="0.25">
      <c r="A105" t="s">
        <v>93</v>
      </c>
      <c r="B105">
        <v>9</v>
      </c>
      <c r="C105">
        <v>0.05</v>
      </c>
      <c r="D105" t="b">
        <v>1</v>
      </c>
      <c r="E105">
        <v>0</v>
      </c>
      <c r="F105" t="b">
        <v>0</v>
      </c>
      <c r="G105">
        <v>3211.08</v>
      </c>
      <c r="H105" t="b">
        <v>0</v>
      </c>
      <c r="I105" t="b">
        <v>0</v>
      </c>
      <c r="J105" t="b">
        <v>0</v>
      </c>
      <c r="K105" t="s">
        <v>92</v>
      </c>
      <c r="L105" t="b">
        <v>1</v>
      </c>
      <c r="M105" t="b">
        <v>0</v>
      </c>
    </row>
    <row r="106" spans="1:13" x14ac:dyDescent="0.25">
      <c r="A106" t="s">
        <v>93</v>
      </c>
      <c r="B106">
        <v>9</v>
      </c>
      <c r="C106">
        <v>0.41</v>
      </c>
      <c r="D106" t="b">
        <v>1</v>
      </c>
      <c r="E106">
        <v>0</v>
      </c>
      <c r="F106" t="b">
        <v>0</v>
      </c>
      <c r="G106">
        <v>3211.08</v>
      </c>
      <c r="H106" t="b">
        <v>0</v>
      </c>
      <c r="I106" t="b">
        <v>0</v>
      </c>
      <c r="J106" t="b">
        <v>1</v>
      </c>
      <c r="K106" t="s">
        <v>127</v>
      </c>
      <c r="L106" t="b">
        <v>1</v>
      </c>
      <c r="M106" t="b">
        <v>0</v>
      </c>
    </row>
    <row r="107" spans="1:13" x14ac:dyDescent="0.25">
      <c r="A107" t="s">
        <v>94</v>
      </c>
      <c r="B107">
        <v>9</v>
      </c>
      <c r="C107">
        <v>0.59</v>
      </c>
      <c r="D107" t="b">
        <v>1</v>
      </c>
      <c r="E107">
        <v>0</v>
      </c>
      <c r="F107" t="b">
        <v>0</v>
      </c>
      <c r="G107">
        <v>3162.12</v>
      </c>
      <c r="H107" t="b">
        <v>0</v>
      </c>
      <c r="I107" t="b">
        <v>0</v>
      </c>
      <c r="J107" t="b">
        <v>0</v>
      </c>
      <c r="K107" t="s">
        <v>92</v>
      </c>
      <c r="L107" t="b">
        <v>1</v>
      </c>
      <c r="M107" t="b">
        <v>0</v>
      </c>
    </row>
    <row r="108" spans="1:13" x14ac:dyDescent="0.25">
      <c r="A108" t="s">
        <v>94</v>
      </c>
      <c r="B108">
        <v>9</v>
      </c>
      <c r="C108">
        <v>65.489999999999995</v>
      </c>
      <c r="D108" t="b">
        <v>1</v>
      </c>
      <c r="E108">
        <v>0</v>
      </c>
      <c r="F108" t="b">
        <v>0</v>
      </c>
      <c r="G108">
        <v>3162.12</v>
      </c>
      <c r="H108" t="b">
        <v>0</v>
      </c>
      <c r="I108" t="b">
        <v>0</v>
      </c>
      <c r="J108" t="b">
        <v>1</v>
      </c>
      <c r="K108" t="s">
        <v>128</v>
      </c>
      <c r="L108" t="b">
        <v>1</v>
      </c>
      <c r="M108" t="b">
        <v>1</v>
      </c>
    </row>
    <row r="109" spans="1:13" x14ac:dyDescent="0.25">
      <c r="A109" t="s">
        <v>129</v>
      </c>
      <c r="B109">
        <v>9</v>
      </c>
      <c r="C109">
        <v>13.11</v>
      </c>
      <c r="D109" t="b">
        <v>1</v>
      </c>
      <c r="E109">
        <v>0</v>
      </c>
      <c r="F109" t="b">
        <v>1</v>
      </c>
      <c r="G109">
        <v>3290.02</v>
      </c>
      <c r="H109" t="b">
        <v>0</v>
      </c>
      <c r="I109" t="b">
        <v>0</v>
      </c>
      <c r="J109" t="b">
        <v>1</v>
      </c>
      <c r="K109" t="s">
        <v>130</v>
      </c>
      <c r="L109" t="b">
        <v>0</v>
      </c>
      <c r="M109" t="b">
        <v>1</v>
      </c>
    </row>
    <row r="110" spans="1:13" x14ac:dyDescent="0.25">
      <c r="A110" t="s">
        <v>95</v>
      </c>
      <c r="B110">
        <v>9</v>
      </c>
      <c r="C110">
        <v>0.63</v>
      </c>
      <c r="D110" t="b">
        <v>1</v>
      </c>
      <c r="E110">
        <v>0</v>
      </c>
      <c r="F110" t="b">
        <v>0</v>
      </c>
      <c r="G110">
        <v>4254.88</v>
      </c>
      <c r="H110" t="b">
        <v>0</v>
      </c>
      <c r="I110" t="b">
        <v>0</v>
      </c>
      <c r="J110" t="b">
        <v>0</v>
      </c>
      <c r="K110" t="s">
        <v>96</v>
      </c>
      <c r="L110" t="b">
        <v>1</v>
      </c>
      <c r="M110" t="b">
        <v>0</v>
      </c>
    </row>
    <row r="111" spans="1:13" x14ac:dyDescent="0.25">
      <c r="A111" t="s">
        <v>95</v>
      </c>
      <c r="B111">
        <v>9</v>
      </c>
      <c r="C111">
        <v>29.87</v>
      </c>
      <c r="D111" t="b">
        <v>1</v>
      </c>
      <c r="E111">
        <v>0</v>
      </c>
      <c r="F111" t="b">
        <v>1</v>
      </c>
      <c r="G111">
        <v>3334.65</v>
      </c>
      <c r="H111" t="b">
        <v>0</v>
      </c>
      <c r="I111" t="b">
        <v>0</v>
      </c>
      <c r="J111" t="b">
        <v>1</v>
      </c>
      <c r="K111" t="s">
        <v>131</v>
      </c>
      <c r="L111" t="b">
        <v>1</v>
      </c>
      <c r="M111" t="b">
        <v>0</v>
      </c>
    </row>
    <row r="112" spans="1:13" x14ac:dyDescent="0.25">
      <c r="A112" t="s">
        <v>97</v>
      </c>
      <c r="B112">
        <v>9</v>
      </c>
      <c r="C112">
        <v>0.25</v>
      </c>
      <c r="D112" t="b">
        <v>1</v>
      </c>
      <c r="E112">
        <v>0</v>
      </c>
      <c r="F112" t="b">
        <v>0</v>
      </c>
      <c r="G112">
        <v>3164.86</v>
      </c>
      <c r="H112" t="b">
        <v>0</v>
      </c>
      <c r="I112" t="b">
        <v>0</v>
      </c>
      <c r="J112" t="b">
        <v>0</v>
      </c>
      <c r="K112" t="s">
        <v>96</v>
      </c>
      <c r="L112" t="b">
        <v>1</v>
      </c>
      <c r="M112" t="b">
        <v>0</v>
      </c>
    </row>
    <row r="113" spans="1:13" x14ac:dyDescent="0.25">
      <c r="A113" t="s">
        <v>97</v>
      </c>
      <c r="B113">
        <v>9</v>
      </c>
      <c r="C113">
        <v>8.41</v>
      </c>
      <c r="D113" t="b">
        <v>1</v>
      </c>
      <c r="E113">
        <v>0</v>
      </c>
      <c r="F113" t="b">
        <v>0</v>
      </c>
      <c r="G113">
        <v>3164.86</v>
      </c>
      <c r="H113" t="b">
        <v>0</v>
      </c>
      <c r="I113" t="b">
        <v>0</v>
      </c>
      <c r="J113" t="b">
        <v>1</v>
      </c>
      <c r="K113" t="s">
        <v>132</v>
      </c>
      <c r="L113" t="b">
        <v>1</v>
      </c>
      <c r="M113" t="b">
        <v>1</v>
      </c>
    </row>
    <row r="114" spans="1:13" x14ac:dyDescent="0.25">
      <c r="A114" t="s">
        <v>133</v>
      </c>
      <c r="B114">
        <v>9</v>
      </c>
      <c r="C114">
        <v>12.16</v>
      </c>
      <c r="D114" t="b">
        <v>1</v>
      </c>
      <c r="E114">
        <v>0</v>
      </c>
      <c r="F114" t="b">
        <v>1</v>
      </c>
      <c r="G114">
        <v>3318.05</v>
      </c>
      <c r="H114" t="b">
        <v>0</v>
      </c>
      <c r="I114" t="b">
        <v>0</v>
      </c>
      <c r="J114" t="b">
        <v>1</v>
      </c>
      <c r="K114" t="s">
        <v>134</v>
      </c>
      <c r="L114" t="b">
        <v>0</v>
      </c>
      <c r="M114" t="b">
        <v>1</v>
      </c>
    </row>
    <row r="115" spans="1:13" x14ac:dyDescent="0.25">
      <c r="A115" t="s">
        <v>98</v>
      </c>
      <c r="B115">
        <v>9</v>
      </c>
      <c r="C115">
        <v>0.2</v>
      </c>
      <c r="D115" t="b">
        <v>1</v>
      </c>
      <c r="E115">
        <v>0</v>
      </c>
      <c r="F115" t="b">
        <v>0</v>
      </c>
      <c r="G115">
        <v>4207</v>
      </c>
      <c r="H115" t="b">
        <v>0</v>
      </c>
      <c r="I115" t="b">
        <v>0</v>
      </c>
      <c r="J115" t="b">
        <v>0</v>
      </c>
      <c r="K115" t="s">
        <v>99</v>
      </c>
      <c r="L115" t="b">
        <v>1</v>
      </c>
      <c r="M115" t="b">
        <v>1</v>
      </c>
    </row>
    <row r="116" spans="1:13" x14ac:dyDescent="0.25">
      <c r="A116" t="s">
        <v>98</v>
      </c>
      <c r="B116">
        <v>9</v>
      </c>
      <c r="C116">
        <v>6.53</v>
      </c>
      <c r="D116" t="b">
        <v>1</v>
      </c>
      <c r="E116">
        <v>0</v>
      </c>
      <c r="F116" t="b">
        <v>1</v>
      </c>
      <c r="G116">
        <v>3218.56</v>
      </c>
      <c r="H116" t="b">
        <v>0</v>
      </c>
      <c r="I116" t="b">
        <v>0</v>
      </c>
      <c r="J116" t="b">
        <v>1</v>
      </c>
      <c r="K116" t="s">
        <v>135</v>
      </c>
      <c r="L116" t="b">
        <v>1</v>
      </c>
      <c r="M116" t="b">
        <v>1</v>
      </c>
    </row>
    <row r="117" spans="1:13" x14ac:dyDescent="0.25">
      <c r="A117" t="s">
        <v>100</v>
      </c>
      <c r="B117">
        <v>9</v>
      </c>
      <c r="C117">
        <v>0.3</v>
      </c>
      <c r="D117" t="b">
        <v>1</v>
      </c>
      <c r="E117">
        <v>0</v>
      </c>
      <c r="F117" t="b">
        <v>0</v>
      </c>
      <c r="G117">
        <v>4256.9399999999996</v>
      </c>
      <c r="H117" t="b">
        <v>0</v>
      </c>
      <c r="I117" t="b">
        <v>0</v>
      </c>
      <c r="J117" t="b">
        <v>0</v>
      </c>
      <c r="K117" t="s">
        <v>99</v>
      </c>
      <c r="L117" t="b">
        <v>1</v>
      </c>
      <c r="M117" t="b">
        <v>1</v>
      </c>
    </row>
    <row r="118" spans="1:13" x14ac:dyDescent="0.25">
      <c r="A118" t="s">
        <v>100</v>
      </c>
      <c r="B118">
        <v>9</v>
      </c>
      <c r="C118">
        <v>8.77</v>
      </c>
      <c r="D118" t="b">
        <v>1</v>
      </c>
      <c r="E118">
        <v>0</v>
      </c>
      <c r="F118" t="b">
        <v>1</v>
      </c>
      <c r="G118">
        <v>3276.81</v>
      </c>
      <c r="H118" t="b">
        <v>0</v>
      </c>
      <c r="I118" t="b">
        <v>0</v>
      </c>
      <c r="J118" t="b">
        <v>1</v>
      </c>
      <c r="K118" t="s">
        <v>136</v>
      </c>
      <c r="L118" t="b">
        <v>1</v>
      </c>
      <c r="M118" t="b">
        <v>1</v>
      </c>
    </row>
    <row r="119" spans="1:13" x14ac:dyDescent="0.25">
      <c r="A119" t="s">
        <v>101</v>
      </c>
      <c r="B119">
        <v>9</v>
      </c>
      <c r="C119">
        <v>1.36</v>
      </c>
      <c r="D119" t="b">
        <v>1</v>
      </c>
      <c r="E119">
        <v>0</v>
      </c>
      <c r="F119" t="b">
        <v>0</v>
      </c>
      <c r="G119">
        <v>5299.23</v>
      </c>
      <c r="H119" t="b">
        <v>0</v>
      </c>
      <c r="I119" t="b">
        <v>0</v>
      </c>
      <c r="J119" t="b">
        <v>0</v>
      </c>
      <c r="K119" t="s">
        <v>102</v>
      </c>
      <c r="L119" t="b">
        <v>1</v>
      </c>
      <c r="M119" t="b">
        <v>1</v>
      </c>
    </row>
    <row r="120" spans="1:13" x14ac:dyDescent="0.25">
      <c r="A120" t="s">
        <v>101</v>
      </c>
      <c r="B120">
        <v>9</v>
      </c>
      <c r="C120">
        <v>10.45</v>
      </c>
      <c r="D120" t="b">
        <v>1</v>
      </c>
      <c r="E120">
        <v>0</v>
      </c>
      <c r="F120" t="b">
        <v>1</v>
      </c>
      <c r="G120">
        <v>3277.16</v>
      </c>
      <c r="H120" t="b">
        <v>0</v>
      </c>
      <c r="I120" t="b">
        <v>0</v>
      </c>
      <c r="J120" t="b">
        <v>1</v>
      </c>
      <c r="K120" t="s">
        <v>137</v>
      </c>
      <c r="L120" t="b">
        <v>1</v>
      </c>
      <c r="M120" t="b">
        <v>1</v>
      </c>
    </row>
    <row r="121" spans="1:13" x14ac:dyDescent="0.25">
      <c r="A121" t="s">
        <v>103</v>
      </c>
      <c r="B121">
        <v>9</v>
      </c>
      <c r="C121">
        <v>0.18</v>
      </c>
      <c r="D121" t="b">
        <v>1</v>
      </c>
      <c r="E121">
        <v>0</v>
      </c>
      <c r="F121" t="b">
        <v>0</v>
      </c>
      <c r="G121">
        <v>4235.18</v>
      </c>
      <c r="H121" t="b">
        <v>0</v>
      </c>
      <c r="I121" t="b">
        <v>0</v>
      </c>
      <c r="J121" t="b">
        <v>0</v>
      </c>
      <c r="K121" t="s">
        <v>104</v>
      </c>
      <c r="L121" t="b">
        <v>1</v>
      </c>
      <c r="M121" t="b">
        <v>1</v>
      </c>
    </row>
    <row r="122" spans="1:13" x14ac:dyDescent="0.25">
      <c r="A122" t="s">
        <v>103</v>
      </c>
      <c r="B122">
        <v>9</v>
      </c>
      <c r="C122">
        <v>6.06</v>
      </c>
      <c r="D122" t="b">
        <v>1</v>
      </c>
      <c r="E122">
        <v>0</v>
      </c>
      <c r="F122" t="b">
        <v>1</v>
      </c>
      <c r="G122">
        <v>3211.03</v>
      </c>
      <c r="H122" t="b">
        <v>0</v>
      </c>
      <c r="I122" t="b">
        <v>0</v>
      </c>
      <c r="J122" t="b">
        <v>1</v>
      </c>
      <c r="K122" t="s">
        <v>138</v>
      </c>
      <c r="L122" t="b">
        <v>1</v>
      </c>
      <c r="M122" t="b">
        <v>1</v>
      </c>
    </row>
    <row r="123" spans="1:13" x14ac:dyDescent="0.25">
      <c r="A123" t="s">
        <v>162</v>
      </c>
      <c r="B123">
        <v>14</v>
      </c>
      <c r="C123" s="6">
        <v>11.71</v>
      </c>
      <c r="D123" t="b">
        <v>1</v>
      </c>
      <c r="E123">
        <v>0</v>
      </c>
    </row>
  </sheetData>
  <autoFilter ref="A1:L122">
    <sortState ref="A2:L122">
      <sortCondition ref="A1:A122"/>
    </sortState>
  </autoFilter>
  <sortState ref="A2:K120">
    <sortCondition ref="A2:A1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RowHeight="15" x14ac:dyDescent="0.25"/>
  <cols>
    <col min="1" max="1" width="22.42578125" bestFit="1" customWidth="1"/>
    <col min="2" max="2" width="16.5703125" customWidth="1"/>
  </cols>
  <sheetData>
    <row r="1" spans="1:2" x14ac:dyDescent="0.25">
      <c r="A1" s="7" t="s">
        <v>148</v>
      </c>
      <c r="B1" t="s">
        <v>153</v>
      </c>
    </row>
    <row r="3" spans="1:2" x14ac:dyDescent="0.25">
      <c r="A3" s="7" t="s">
        <v>151</v>
      </c>
      <c r="B3" t="s">
        <v>154</v>
      </c>
    </row>
    <row r="4" spans="1:2" x14ac:dyDescent="0.25">
      <c r="A4" s="8">
        <v>4</v>
      </c>
      <c r="B4" s="6">
        <v>18</v>
      </c>
    </row>
    <row r="5" spans="1:2" x14ac:dyDescent="0.25">
      <c r="A5" s="8">
        <v>6</v>
      </c>
      <c r="B5" s="6">
        <v>18</v>
      </c>
    </row>
    <row r="6" spans="1:2" x14ac:dyDescent="0.25">
      <c r="A6" s="8">
        <v>8</v>
      </c>
      <c r="B6" s="6">
        <v>12</v>
      </c>
    </row>
    <row r="7" spans="1:2" x14ac:dyDescent="0.25">
      <c r="A7" s="8">
        <v>9</v>
      </c>
      <c r="B7" s="6">
        <v>16</v>
      </c>
    </row>
    <row r="8" spans="1:2" x14ac:dyDescent="0.25">
      <c r="A8" s="8">
        <v>10</v>
      </c>
      <c r="B8" s="6">
        <v>12</v>
      </c>
    </row>
    <row r="9" spans="1:2" x14ac:dyDescent="0.25">
      <c r="A9" s="8">
        <v>12</v>
      </c>
      <c r="B9" s="6">
        <v>12</v>
      </c>
    </row>
    <row r="10" spans="1:2" x14ac:dyDescent="0.25">
      <c r="A10" s="8">
        <v>14</v>
      </c>
      <c r="B10" s="6">
        <v>2</v>
      </c>
    </row>
    <row r="11" spans="1:2" x14ac:dyDescent="0.25">
      <c r="A11" s="8" t="s">
        <v>152</v>
      </c>
      <c r="B11" s="6">
        <v>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Tabelle4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2015-06-20T21:27:07Z</dcterms:modified>
</cp:coreProperties>
</file>