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 Wang\Desktop\首创\git\convertibleBond\cbPricing\sellBackTest\"/>
    </mc:Choice>
  </mc:AlternateContent>
  <bookViews>
    <workbookView xWindow="0" yWindow="0" windowWidth="14475" windowHeight="8160" activeTab="1"/>
  </bookViews>
  <sheets>
    <sheet name="Sheet1" sheetId="1" r:id="rId1"/>
    <sheet name="XIAXIU PRICE" sheetId="2" r:id="rId2"/>
  </sheets>
  <externalReferences>
    <externalReference r:id="rId3"/>
  </externalReferences>
  <definedNames>
    <definedName name="_xlnm._FilterDatabase" localSheetId="0" hidden="1">Sheet1!$A$1:$L$126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2" l="1"/>
  <c r="G9" i="2"/>
  <c r="F9" i="2"/>
  <c r="E174" i="2"/>
  <c r="E151" i="2"/>
  <c r="E128" i="2"/>
  <c r="E105" i="2"/>
  <c r="E82" i="2"/>
  <c r="E59" i="2"/>
  <c r="D151" i="2"/>
  <c r="B154" i="2"/>
  <c r="C125" i="2"/>
  <c r="C121" i="2"/>
  <c r="C117" i="2"/>
  <c r="C113" i="2"/>
  <c r="C109" i="2"/>
  <c r="C118" i="2"/>
  <c r="C110" i="2"/>
  <c r="C124" i="2"/>
  <c r="C120" i="2"/>
  <c r="C116" i="2"/>
  <c r="C112" i="2"/>
  <c r="C114" i="2"/>
  <c r="C123" i="2"/>
  <c r="C119" i="2"/>
  <c r="C115" i="2"/>
  <c r="C111" i="2"/>
  <c r="C122" i="2"/>
  <c r="C127" i="2"/>
  <c r="C126" i="2"/>
  <c r="B131" i="2"/>
  <c r="B108" i="2"/>
  <c r="C108" i="2" s="1"/>
  <c r="B62" i="2"/>
  <c r="B85" i="2"/>
  <c r="D128" i="2"/>
  <c r="G7" i="2" l="1"/>
  <c r="E37" i="2"/>
  <c r="D59" i="2"/>
  <c r="C28" i="2"/>
  <c r="C22" i="2"/>
  <c r="C35" i="2"/>
  <c r="C19" i="2"/>
  <c r="C25" i="2"/>
  <c r="C50" i="2"/>
  <c r="C49" i="2"/>
  <c r="C48" i="2"/>
  <c r="C47" i="2"/>
  <c r="C51" i="2"/>
  <c r="C24" i="2"/>
  <c r="C18" i="2"/>
  <c r="C31" i="2"/>
  <c r="C34" i="2"/>
  <c r="C17" i="2"/>
  <c r="C46" i="2"/>
  <c r="C45" i="2"/>
  <c r="C44" i="2"/>
  <c r="C57" i="2"/>
  <c r="C39" i="2"/>
  <c r="C36" i="2"/>
  <c r="C20" i="2"/>
  <c r="C29" i="2"/>
  <c r="C26" i="2"/>
  <c r="C58" i="2"/>
  <c r="C42" i="2"/>
  <c r="C41" i="2"/>
  <c r="C40" i="2"/>
  <c r="C43" i="2"/>
  <c r="D37" i="2"/>
  <c r="C32" i="2"/>
  <c r="C30" i="2"/>
  <c r="C23" i="2"/>
  <c r="C33" i="2"/>
  <c r="C53" i="2"/>
  <c r="C56" i="2"/>
  <c r="C27" i="2"/>
  <c r="C21" i="2"/>
  <c r="C54" i="2"/>
  <c r="C52" i="2"/>
  <c r="C55" i="2"/>
  <c r="G4" i="2" l="1"/>
  <c r="G3" i="2"/>
  <c r="C37" i="2"/>
  <c r="F3" i="2" s="1"/>
  <c r="C59" i="2"/>
  <c r="F4" i="2" s="1"/>
  <c r="H9" i="2"/>
  <c r="I9" i="2" s="1"/>
  <c r="A4" i="2"/>
  <c r="A8" i="2"/>
  <c r="A3" i="2"/>
  <c r="A5" i="2"/>
  <c r="A9" i="2"/>
  <c r="A6" i="2"/>
  <c r="A7" i="2"/>
  <c r="A154" i="2" l="1"/>
  <c r="A131" i="2"/>
  <c r="H4" i="2"/>
  <c r="I4" i="2" s="1"/>
  <c r="A85" i="2"/>
  <c r="A62" i="2"/>
  <c r="F59" i="2"/>
  <c r="F37" i="2"/>
  <c r="G124" i="1"/>
  <c r="G117" i="1"/>
  <c r="G112" i="1"/>
  <c r="G110" i="1"/>
  <c r="G102" i="1"/>
  <c r="G96" i="1"/>
  <c r="G95" i="1"/>
  <c r="G93" i="1"/>
  <c r="G92" i="1"/>
  <c r="G91" i="1"/>
  <c r="G90" i="1"/>
  <c r="G89" i="1"/>
  <c r="G87" i="1"/>
  <c r="G85" i="1"/>
  <c r="G84" i="1"/>
  <c r="G81" i="1"/>
  <c r="G76" i="1"/>
  <c r="G69" i="1"/>
  <c r="G68" i="1"/>
  <c r="G65" i="1"/>
  <c r="G61" i="1"/>
  <c r="G60" i="1"/>
  <c r="G58" i="1"/>
  <c r="G57" i="1"/>
  <c r="G55" i="1"/>
  <c r="G54" i="1"/>
  <c r="G53" i="1"/>
  <c r="G52" i="1"/>
  <c r="G50" i="1"/>
  <c r="G48" i="1"/>
  <c r="G45" i="1"/>
  <c r="G44" i="1"/>
  <c r="G42" i="1"/>
  <c r="G38" i="1"/>
  <c r="G37" i="1"/>
  <c r="G36" i="1"/>
  <c r="G35" i="1"/>
  <c r="G34" i="1"/>
  <c r="G33" i="1"/>
  <c r="G32" i="1"/>
  <c r="G28" i="1"/>
  <c r="G19" i="1"/>
  <c r="G18" i="1"/>
  <c r="G16" i="1"/>
  <c r="G15" i="1"/>
  <c r="G14" i="1"/>
  <c r="G13" i="1"/>
  <c r="G11" i="1"/>
  <c r="G9" i="1"/>
  <c r="G8" i="1"/>
  <c r="C154" i="2"/>
  <c r="D174" i="2"/>
  <c r="C158" i="2"/>
  <c r="C166" i="2"/>
  <c r="C155" i="2"/>
  <c r="C163" i="2"/>
  <c r="C171" i="2"/>
  <c r="C156" i="2"/>
  <c r="C160" i="2"/>
  <c r="C164" i="2"/>
  <c r="C168" i="2"/>
  <c r="C172" i="2"/>
  <c r="C162" i="2"/>
  <c r="C170" i="2"/>
  <c r="C159" i="2"/>
  <c r="C167" i="2"/>
  <c r="C157" i="2"/>
  <c r="C161" i="2"/>
  <c r="C165" i="2"/>
  <c r="C169" i="2"/>
  <c r="C173" i="2"/>
  <c r="C85" i="2"/>
  <c r="C93" i="2"/>
  <c r="C101" i="2"/>
  <c r="C86" i="2"/>
  <c r="C90" i="2"/>
  <c r="C94" i="2"/>
  <c r="C98" i="2"/>
  <c r="C102" i="2"/>
  <c r="C87" i="2"/>
  <c r="C91" i="2"/>
  <c r="C95" i="2"/>
  <c r="C99" i="2"/>
  <c r="C103" i="2"/>
  <c r="C89" i="2"/>
  <c r="C97" i="2"/>
  <c r="C88" i="2"/>
  <c r="C92" i="2"/>
  <c r="C96" i="2"/>
  <c r="C100" i="2"/>
  <c r="C104" i="2"/>
  <c r="C131" i="2"/>
  <c r="C135" i="2"/>
  <c r="C147" i="2"/>
  <c r="C140" i="2"/>
  <c r="C144" i="2"/>
  <c r="C148" i="2"/>
  <c r="C139" i="2"/>
  <c r="C132" i="2"/>
  <c r="C137" i="2"/>
  <c r="C141" i="2"/>
  <c r="C145" i="2"/>
  <c r="C149" i="2"/>
  <c r="C143" i="2"/>
  <c r="C136" i="2"/>
  <c r="C133" i="2"/>
  <c r="C134" i="2"/>
  <c r="C138" i="2"/>
  <c r="C142" i="2"/>
  <c r="C146" i="2"/>
  <c r="C150" i="2"/>
  <c r="D105" i="2"/>
  <c r="D82" i="2"/>
  <c r="C62" i="2"/>
  <c r="C64" i="2"/>
  <c r="C68" i="2"/>
  <c r="C72" i="2"/>
  <c r="C76" i="2"/>
  <c r="C80" i="2"/>
  <c r="C65" i="2"/>
  <c r="C69" i="2"/>
  <c r="C73" i="2"/>
  <c r="C77" i="2"/>
  <c r="C81" i="2"/>
  <c r="C66" i="2"/>
  <c r="C70" i="2"/>
  <c r="C74" i="2"/>
  <c r="C78" i="2"/>
  <c r="C63" i="2"/>
  <c r="C67" i="2"/>
  <c r="C71" i="2"/>
  <c r="C75" i="2"/>
  <c r="C79" i="2"/>
  <c r="G8" i="2" l="1"/>
  <c r="C174" i="2"/>
  <c r="F174" i="2" s="1"/>
  <c r="C151" i="2"/>
  <c r="C128" i="2"/>
  <c r="C105" i="2"/>
  <c r="F6" i="2" s="1"/>
  <c r="C82" i="2"/>
  <c r="F5" i="2" s="1"/>
  <c r="G5" i="2"/>
  <c r="H3" i="2"/>
  <c r="I3" i="2" s="1"/>
  <c r="F151" i="2" l="1"/>
  <c r="F8" i="2"/>
  <c r="H8" i="2" s="1"/>
  <c r="I8" i="2" s="1"/>
  <c r="F105" i="2"/>
  <c r="G6" i="2" s="1"/>
  <c r="F128" i="2"/>
  <c r="F7" i="2"/>
  <c r="H7" i="2" s="1"/>
  <c r="I7" i="2" s="1"/>
  <c r="H5" i="2"/>
  <c r="I5" i="2" s="1"/>
  <c r="H6" i="2"/>
  <c r="I6" i="2" s="1"/>
  <c r="F82" i="2"/>
</calcChain>
</file>

<file path=xl/comments1.xml><?xml version="1.0" encoding="utf-8"?>
<comments xmlns="http://schemas.openxmlformats.org/spreadsheetml/2006/main">
  <authors>
    <author>Su Wang</author>
  </authors>
  <commentList>
    <comment ref="B62" authorId="0" shapeId="0">
      <text>
        <r>
          <rPr>
            <b/>
            <sz val="9"/>
            <color indexed="81"/>
            <rFont val="宋体"/>
            <family val="3"/>
            <charset val="134"/>
          </rPr>
          <t xml:space="preserve"> </t>
        </r>
      </text>
    </comment>
    <comment ref="B85" authorId="0" shapeId="0">
      <text>
        <r>
          <rPr>
            <b/>
            <sz val="9"/>
            <color indexed="81"/>
            <rFont val="宋体"/>
            <family val="3"/>
            <charset val="134"/>
          </rPr>
          <t xml:space="preserve"> </t>
        </r>
      </text>
    </comment>
    <comment ref="B108" authorId="0" shapeId="0">
      <text>
        <r>
          <rPr>
            <b/>
            <sz val="9"/>
            <color indexed="81"/>
            <rFont val="宋体"/>
            <family val="3"/>
            <charset val="134"/>
          </rPr>
          <t xml:space="preserve"> </t>
        </r>
      </text>
    </comment>
    <comment ref="B131" authorId="0" shapeId="0">
      <text>
        <r>
          <rPr>
            <b/>
            <sz val="9"/>
            <color indexed="81"/>
            <rFont val="宋体"/>
            <family val="3"/>
            <charset val="134"/>
          </rPr>
          <t xml:space="preserve"> </t>
        </r>
      </text>
    </comment>
    <comment ref="B154" authorId="0" shapeId="0">
      <text>
        <r>
          <rPr>
            <b/>
            <sz val="9"/>
            <color indexed="81"/>
            <rFont val="宋体"/>
            <family val="3"/>
            <charset val="134"/>
          </rPr>
          <t xml:space="preserve"> </t>
        </r>
      </text>
    </comment>
  </commentList>
</comments>
</file>

<file path=xl/sharedStrings.xml><?xml version="1.0" encoding="utf-8"?>
<sst xmlns="http://schemas.openxmlformats.org/spreadsheetml/2006/main" count="647" uniqueCount="284">
  <si>
    <t>code</t>
  </si>
  <si>
    <t>result</t>
  </si>
  <si>
    <t>startDate</t>
  </si>
  <si>
    <t>endDate</t>
  </si>
  <si>
    <t>100016.SH</t>
  </si>
  <si>
    <t>100096.SH</t>
  </si>
  <si>
    <t>100117.SH</t>
  </si>
  <si>
    <t>100177.SH</t>
  </si>
  <si>
    <t>100196.SH</t>
  </si>
  <si>
    <t>100220.SH</t>
  </si>
  <si>
    <t>100236.SH</t>
  </si>
  <si>
    <t>100567.SH</t>
  </si>
  <si>
    <t>100726.SH</t>
  </si>
  <si>
    <t>100795.SH</t>
  </si>
  <si>
    <t>110002.SH</t>
  </si>
  <si>
    <t>110003.SH</t>
  </si>
  <si>
    <t>110004.SH</t>
  </si>
  <si>
    <t>110005.SH</t>
  </si>
  <si>
    <t>110006.SH</t>
  </si>
  <si>
    <t>110007.SH</t>
  </si>
  <si>
    <t>110008.SH</t>
  </si>
  <si>
    <t>110009.SH</t>
  </si>
  <si>
    <t>110010.SH</t>
  </si>
  <si>
    <t>110011.SH</t>
  </si>
  <si>
    <t>110012.SH</t>
  </si>
  <si>
    <t>110013.SH</t>
  </si>
  <si>
    <t>110016.SH</t>
  </si>
  <si>
    <t>110017.SH</t>
  </si>
  <si>
    <t>110018.SH</t>
  </si>
  <si>
    <t>110019.SH</t>
  </si>
  <si>
    <t>110020.SH</t>
  </si>
  <si>
    <t>110021.SH</t>
  </si>
  <si>
    <t>110022.SH</t>
  </si>
  <si>
    <t>110024.SH</t>
  </si>
  <si>
    <t>110025.SH</t>
  </si>
  <si>
    <t>110026.SH</t>
  </si>
  <si>
    <t>110027.SH</t>
  </si>
  <si>
    <t>110028.SH</t>
  </si>
  <si>
    <t>110029.SH</t>
  </si>
  <si>
    <t>110030.SH</t>
  </si>
  <si>
    <t>110031.SH</t>
  </si>
  <si>
    <t>110035.SH</t>
  </si>
  <si>
    <t>110036.SH</t>
  </si>
  <si>
    <t>110037.SH</t>
  </si>
  <si>
    <t>110078.SH</t>
  </si>
  <si>
    <t>110219.SH</t>
  </si>
  <si>
    <t>110227.SH</t>
  </si>
  <si>
    <t>110232.SH</t>
  </si>
  <si>
    <t>110325.SH</t>
  </si>
  <si>
    <t>110368.SH</t>
  </si>
  <si>
    <t>110398.SH</t>
  </si>
  <si>
    <t>110418.SH</t>
  </si>
  <si>
    <t>110423.SH</t>
  </si>
  <si>
    <t>110488.SH</t>
  </si>
  <si>
    <t>110567.SH</t>
  </si>
  <si>
    <t>110598.SH</t>
  </si>
  <si>
    <t>110874.SH</t>
  </si>
  <si>
    <t>110971.SH</t>
  </si>
  <si>
    <t>113003.SH</t>
  </si>
  <si>
    <t>113006.SH</t>
  </si>
  <si>
    <t>113007.SH</t>
  </si>
  <si>
    <t>113008.SH</t>
  </si>
  <si>
    <t>113501.SH</t>
  </si>
  <si>
    <t>125002.SZ</t>
  </si>
  <si>
    <t>125069.SZ</t>
  </si>
  <si>
    <t>125089.SZ</t>
  </si>
  <si>
    <t>125488.SZ</t>
  </si>
  <si>
    <t>125528.SZ</t>
  </si>
  <si>
    <t>125572.SZ</t>
  </si>
  <si>
    <t>125630.SZ</t>
  </si>
  <si>
    <t>125709.SZ</t>
  </si>
  <si>
    <t>125717.SZ</t>
  </si>
  <si>
    <t>125729.SZ</t>
  </si>
  <si>
    <t>125731.SZ</t>
  </si>
  <si>
    <t>125822.SZ</t>
  </si>
  <si>
    <t>125887.SZ</t>
  </si>
  <si>
    <t>125898.SZ</t>
  </si>
  <si>
    <t>125930.SZ</t>
  </si>
  <si>
    <t>125932.SZ</t>
  </si>
  <si>
    <t>125936.SZ</t>
  </si>
  <si>
    <t>125937.SZ</t>
  </si>
  <si>
    <t>125959.SZ</t>
  </si>
  <si>
    <t>125960.SZ</t>
  </si>
  <si>
    <t>125969.SZ</t>
  </si>
  <si>
    <t>126002.SZ</t>
  </si>
  <si>
    <t>126301.SZ</t>
  </si>
  <si>
    <t>126630.SZ</t>
  </si>
  <si>
    <t>126729.SZ</t>
  </si>
  <si>
    <t>127001.SZ</t>
  </si>
  <si>
    <t>127002.SZ</t>
  </si>
  <si>
    <t>128001.SZ</t>
  </si>
  <si>
    <t>128002.SZ</t>
  </si>
  <si>
    <t>128003.SZ</t>
  </si>
  <si>
    <t>128004.SZ</t>
  </si>
  <si>
    <t>128005.SZ</t>
  </si>
  <si>
    <t>128006.SZ</t>
  </si>
  <si>
    <t>128007.SZ</t>
  </si>
  <si>
    <t>128008.SZ</t>
  </si>
  <si>
    <t>128009.SZ</t>
  </si>
  <si>
    <t>128031.SZ</t>
  </si>
  <si>
    <t>128233.SZ</t>
  </si>
  <si>
    <t>129031.SZ</t>
  </si>
  <si>
    <t>110032.SH</t>
  </si>
  <si>
    <t>110800.SH</t>
  </si>
  <si>
    <t>113010.SH</t>
  </si>
  <si>
    <t>113012.SH</t>
  </si>
  <si>
    <t>113014.SH</t>
  </si>
  <si>
    <t>113015.SH</t>
  </si>
  <si>
    <t>113019.SH</t>
  </si>
  <si>
    <t>113510.SH</t>
  </si>
  <si>
    <t>113514.SH</t>
  </si>
  <si>
    <t>123001.SZ</t>
  </si>
  <si>
    <t>128010.SZ</t>
  </si>
  <si>
    <t>128011.SZ</t>
  </si>
  <si>
    <t>128012.SZ</t>
  </si>
  <si>
    <t>128016.SZ</t>
  </si>
  <si>
    <t>110033.SH</t>
  </si>
  <si>
    <t>110034.SH</t>
  </si>
  <si>
    <t>110038.SH</t>
  </si>
  <si>
    <t>113009.SH</t>
  </si>
  <si>
    <t>123014.SZ</t>
  </si>
  <si>
    <t>124017.SZ</t>
  </si>
  <si>
    <t>127003.SZ</t>
  </si>
  <si>
    <t>127004.SZ</t>
  </si>
  <si>
    <t>128013.SZ</t>
  </si>
  <si>
    <t>128014.SZ</t>
  </si>
  <si>
    <t>128015.SZ</t>
  </si>
  <si>
    <t>128017.SZ</t>
  </si>
  <si>
    <t>128029.SZ</t>
  </si>
  <si>
    <t>Y 2013-8-1，2013年6月21日至2013年8月1日</t>
    <phoneticPr fontId="1" type="noConversion"/>
  </si>
  <si>
    <t>1899-12-30</t>
  </si>
  <si>
    <t>2013-08-02</t>
  </si>
  <si>
    <t>2013-07-19</t>
  </si>
  <si>
    <t>2019-02-14</t>
  </si>
  <si>
    <t>2020-12-14</t>
  </si>
  <si>
    <t>2012-02-04</t>
  </si>
  <si>
    <t>2012-01-16</t>
  </si>
  <si>
    <t>2014-06-20</t>
  </si>
  <si>
    <t>2015-06-05</t>
  </si>
  <si>
    <t>2018-07-02</t>
  </si>
  <si>
    <t>2019-01-07</t>
  </si>
  <si>
    <t>2019-01-30</t>
  </si>
  <si>
    <t>2020-03-12</t>
  </si>
  <si>
    <t>2020-12-18</t>
  </si>
  <si>
    <t>2020-06-25</t>
  </si>
  <si>
    <t>2021-09-03</t>
  </si>
  <si>
    <t>2018-06-26</t>
  </si>
  <si>
    <t>回售公告日（wind公式获取）</t>
    <phoneticPr fontId="1" type="noConversion"/>
  </si>
  <si>
    <t>Y 2013-7-18,2013年6月4日至2013年7月18日</t>
    <phoneticPr fontId="1" type="noConversion"/>
  </si>
  <si>
    <t>Y 2018-8-15，2018年7月4日
至2018年8月14日</t>
    <phoneticPr fontId="1" type="noConversion"/>
  </si>
  <si>
    <t>Y 2019-7-23, 2019年6月12日至2019年7月23日</t>
    <phoneticPr fontId="1" type="noConversion"/>
  </si>
  <si>
    <t>Y 2012-2-4, 2011年12月14日至2012年2月2日</t>
    <phoneticPr fontId="1" type="noConversion"/>
  </si>
  <si>
    <t>Y 2018-7-11, 2018年5月29日至2018年7月10日</t>
    <phoneticPr fontId="1" type="noConversion"/>
  </si>
  <si>
    <t>Y</t>
    <phoneticPr fontId="1" type="noConversion"/>
  </si>
  <si>
    <t>N</t>
    <phoneticPr fontId="1" type="noConversion"/>
  </si>
  <si>
    <t>Y 但wind未找到回售公告</t>
    <phoneticPr fontId="1" type="noConversion"/>
  </si>
  <si>
    <t>N 回售不是因为价格低的原因</t>
    <phoneticPr fontId="1" type="noConversion"/>
  </si>
  <si>
    <t>N 回售原因为改变资金用途</t>
    <phoneticPr fontId="1" type="noConversion"/>
  </si>
  <si>
    <t>N 14年回售不是因为价格低的原因</t>
    <phoneticPr fontId="1" type="noConversion"/>
  </si>
  <si>
    <t>N 未找到回售公告</t>
    <phoneticPr fontId="1" type="noConversion"/>
  </si>
  <si>
    <t>确认发生回售的</t>
    <phoneticPr fontId="1" type="noConversion"/>
  </si>
  <si>
    <t>N</t>
    <phoneticPr fontId="1" type="noConversion"/>
  </si>
  <si>
    <t>DatesThatHadXiaXiu(vlookup from xiaXiuResult.csv)</t>
    <phoneticPr fontId="1" type="noConversion"/>
  </si>
  <si>
    <t>hadXiaXiuDueToLowPrice</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</si>
  <si>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</si>
  <si>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</si>
  <si>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</si>
  <si>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</si>
  <si>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</si>
  <si>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</si>
  <si>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</si>
  <si>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</si>
  <si>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触发了回售条款的</t>
    <phoneticPr fontId="1" type="noConversion"/>
  </si>
  <si>
    <t>N</t>
    <phoneticPr fontId="1" type="noConversion"/>
  </si>
  <si>
    <t>向下修正条款</t>
    <phoneticPr fontId="1" type="noConversion"/>
  </si>
  <si>
    <t>[datetime.datetime(2005, 6, 22, 0, 0), datetime.datetime(2006, 6, 6, 0, 0), datetime.datetime(2007, 6, 19, 0, 0), datetime.datetime(2008, 6, 20, 0, 0)]</t>
  </si>
  <si>
    <t>[datetime.datetime(2004, 4, 19, 0, 0), datetime.datetime(2004, 7, 26, 0, 0), datetime.datetime(2004, 12, 8, 0, 0), datetime.datetime(2005, 1, 6, 0, 0), datetime.datetime(2005, 4, 4, 0, 0), datetime.datetime(2005, 5, 25, 0, 0), datetime.datetime(2005, 7, 27, 0, 0), datetime.datetime(2006, 4, 20, 0, 0)]</t>
  </si>
  <si>
    <t>[datetime.datetime(2004, 4, 8, 0, 0)]</t>
  </si>
  <si>
    <t>[datetime.datetime(2010, 7, 21, 0, 0)]</t>
  </si>
  <si>
    <t>[]</t>
  </si>
  <si>
    <t>[datetime.datetime(2010, 8, 12, 0, 0)]</t>
  </si>
  <si>
    <t>[datetime.datetime(2008, 6, 18, 0, 0), datetime.datetime(2009, 6, 4, 0, 0), datetime.datetime(2010, 7, 19, 0, 0), datetime.datetime(2011, 6, 16, 0, 0)]</t>
  </si>
  <si>
    <t>[datetime.datetime(2008, 5, 13, 0, 0), datetime.datetime(2008, 10, 21, 0, 0), datetime.datetime(2009, 4, 13, 0, 0)]</t>
  </si>
  <si>
    <t>[datetime.datetime(2007, 7, 11, 0, 0), datetime.datetime(2008, 8, 8, 0, 0), datetime.datetime(2008, 10, 15, 0, 0)]</t>
  </si>
  <si>
    <t>[datetime.datetime(2008, 9, 26, 0, 0), datetime.datetime(2009, 6, 12, 0, 0)]</t>
  </si>
  <si>
    <t>[datetime.datetime(2005, 7, 28, 0, 0), datetime.datetime(2005, 8, 1, 0, 0), datetime.datetime(2006, 1, 9, 0, 0), datetime.datetime(2006, 5, 24, 0, 0), datetime.datetime(2006, 7, 31, 0, 0), datetime.datetime(2007, 7, 2, 0, 0)]</t>
  </si>
  <si>
    <t>[datetime.datetime(2008, 7, 14, 0, 0), datetime.datetime(2008, 9, 18, 0, 0), datetime.datetime(2009, 4, 21, 0, 0)]</t>
  </si>
  <si>
    <t>[datetime.datetime(2003, 5, 23, 0, 0)]</t>
  </si>
  <si>
    <t>[datetime.datetime(2008, 11, 26, 0, 0), datetime.datetime(2009, 6, 3, 0, 0)]</t>
  </si>
  <si>
    <t>[datetime.datetime(2005, 5, 19, 0, 0), datetime.datetime(2005, 7, 29, 0, 0), datetime.datetime(2006, 6, 23, 0, 0)]</t>
  </si>
  <si>
    <t>[datetime.datetime(2010, 4, 28, 0, 0)]</t>
  </si>
  <si>
    <t>公司有权在不违反任何当时生效的法律,法规的前提下,在桂冠转债的存续期间修正转股价格.本公司董事会或股东大会修正后的转股价格不得低于本公司普通股的每股净资产和每股股票面值.本公司董事会或股东大会行使向下修正转股价格的权利在12个月内不得超过一次.当下述3项条件均满足时,本公司董事会可直接行使本项权力而无需提请本公司股东大会批准:1,在桂冠转债的存续期间,当本公司股票在任意连续30个交易日内有20个交易日收盘价格均低于当期转股价格的80%时;2,本公司董事会决议该次降低转股价格的幅度不超过20%;3,在桂冠转债的存续期间,本公司董事会直接行使本项权利的次数在12个月内不超过1次.如果修正转股价格的修正幅度超过20%或出现本公司董事会无权直接行使本项权利的情形时,如果本公司认为需要降低转股价格,则本项权利须经过本公司股东大会另行表决通过后方可执行.本公司行使降低转股价格之权利不得代替前述的“转股价格的调整办法”</t>
  </si>
  <si>
    <t>在可转债的存续期间，当本公司股票在任意30个连续交易日中累计20个交易日的收盘价格的算术平均值不高于当期转股价格指依规定程序调整过的当前适用的转股价格或未经调整的初始转股价格的70%时，公司董事会有权在不超过20%的幅度内向下修正转股价格。修正幅度在20%以上时，由公司董事会提议，经公司股东大会通过后实施。修正后的转股价格不低于关于审议修正转股价格的董事会召开日前30个交易日的公司股票收盘价的算术平均值。公司董事会行使此项权利在12个月内不得超过一次。按本条上述规定向下修正转股价格时，本公司将刊登董事会决议公告或股东大会决议公告、公告修正幅度和股权登记日，并于公告中指定从某一交易日开始至股权登记日暂停本公司可转债转股。从股权登记日的下一个交易日开始恢复转股并执行修正后的转股价格。</t>
  </si>
  <si>
    <t>(1)修正权限和修正幅度在可转债存续期内，当公司股票出现在任意20个连续交易日中至少10个交易日的收盘价低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本公司将在中国证监会指定的信息披露报刊及互联网网站上刊登股东大会决议公告，公告修正幅度和股权登记日及暂停转股期间。从股权登记日后的第一个交易日（即转股价格修正日）开始转股申请并执行修正后的转股价格。若转股价格修正日为转股申请日或之后，转换股份登记日之前，该类转股申请应按修正后的转股价格执行。</t>
  </si>
  <si>
    <t>(1)修正权限与修正幅度在本期可转债存续期间，当公司股票在任意连续20个交易日中有10个交易日的收盘价低于当期转股价格的90%时，公司董事会有权提出转股价格向下修正方案并提交公司股东大会表决。上述方案须经出席会议的股东所持表决权的三分之二以上通过方可实施。股东大会进行表决时，持有本可转债的股东应当回避。修正后的转股价格应不低于本次股东大会召开日前20个交易日公司股票交易均价和前一交易日均价之间的较高者，同时修正后的转股价格不低于最近一期末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</si>
  <si>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公司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(2)修正程序如公司决定向下修正转股价格，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</si>
  <si>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</si>
  <si>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二十个交易日中至少十个交易日的收盘价低于当期转股价格90%时，公司董事会有权在上述情形发生后二十个交易日内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</si>
  <si>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30个交易日中至少有15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20个交易日公司A股股票交易均价和前一交易日公司A股股票的交易均价。若在前述30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</si>
  <si>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在本可转债存续期间，当本公司A股股票在任意30个连续交易日至少20个交易日的收盘价不高于当期转股价格85％的情况，本公司董事会有权提出转股价格向下修正方案并提交本公司股东大会表决。</t>
  </si>
  <si>
    <t>在本可转债存续期间，当本公司股票出现在任意连续20个交易日中至少10个交易日的收盘价低于当期转股价格90%的情况，公司董事会有权提出转股价格向下修正方案并提交本公司股东大会、内资股类别股东大会和外资股类别股东大会表决。上述方案须按照公司章程以特别决议通过方可实施。股东大会进行表决时，持有本可转债的股东应当回避。修正后的转股价格应不低于前项规定的股东大会召开日前20个交易日本公司A股股票交易均价和前一交易日A股股票交易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t>
  </si>
  <si>
    <t>在本可转债存续期间，当公司股票在任意二十个连续交易日中至少十个交易日的收盘价格低于当期转股价格90%时，公司董事会有权提出转股价格向下修正方案并提交公司股东大会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t>
  </si>
  <si>
    <t>（1）修正条件及修正幅度在可转债存续期内，当公司股票在任意连续三十个交易日中至少有十五个交易日的收盘价低于当期转股价格的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如转股价格修正日为转股申请日或之后、转换股份登记日之前，该类转股申请应按修正后的转股价格执行。</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</si>
  <si>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在调整前的交易日按调整前的转股价格和收盘价计算，在调整后的交易日按调整后的转股价格和收盘价计算。</t>
  </si>
  <si>
    <t>在可转债的存续期间，当本公司股票在任意连续30个交易日中至少20个交易日的收盘价低于当期转股价格的90％时，公司董事会可提出向下修正转股价格议案。该项议案须提交公司股东大会表决，经出席会议的股东所持表决权的三分之二以上同意。股东大会进行表决时，持有公司可转换债券的股东应当回避。若在上述交易日内发生过转股价格调整的情形，则在转股价格调整日前的交易日按调整前的转股价格和收盘价计算，在转股价格调整日及之后的交易日按调整后的转股价格和收盘价计算。修正后的转股价格不低于关于修正转股价格的股东大会召开前20个交易日公司股票交易均价和前一交易日的均价。修正后的转股价格拟按关于修正转股价格的股东大会召开前20个交易日公司股票交易均价和前一交易日的均价高者的101%确定。</t>
  </si>
  <si>
    <t>在本可转债存续期间，当本公司股票在任意20个连续交易日至少10个交易日的收盘价不高于当期转股价格的90%时，公司董事会有权提出向下修正转股价格的方案，转股价格修正方案须提交公司股东大会表决，且须经出席会议的股东所持表决权的三分之二以上同意。股东大会进行表决时，持有公司可转换债券的股东应当回避。但修正后的转股价格不低于前项规定的股东大会召开日前20个交易日公司股票交易均价和前一交易日的交易均价，同时，修正后的转股价格不得低于最近一期经审计的每股净资产和股票面值。</t>
  </si>
  <si>
    <t>在本次发行的可转换公司债券存续期间，若本公司股票在任意连续30个交易日中至少20个交易日的收盘价不高于当时执行的转股价格的90%(若在该30个交易日内发生过转股价格调整的情形，则在调整前的交易日按调整前的转股价格和收盘价计算，在调整后的交易日按调整后的转股价格和收盘价计算)，本公司可以向下修正转股价。修正后的转股价格不得低于审议转股价格向下修正方案的股东大会召开日前20个交易日本公司股票交易均价和前一个交易日的均价。</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</si>
  <si>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</si>
  <si>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(1)在本可转债存续期间，当公司股票在连续20个交易日的收盘价不高于当期转股价格的90%时，公司董事会有权提出向下修正转股价格的方案。(2)转股价格修正方案须提交公司股东大会表决，且须经出席会议的股东所持表决权的三分之二以上同意。股东大会进行表决时，持有公司可转债的股东应当回避。(3)修正后的转股价格不低于前项规定的股东大会召开日前20个交易日公司股票交易均价和前1交易日的交易均价，同时，修正后的转股价格不得低于最近一期经审计的每股净资产和股票面值。</t>
  </si>
  <si>
    <t>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</si>
  <si>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在公司可转债的转股期内,如公司股票连续20个交易日的收盘价低于当期转股价格的80%时,公司董事会有权向下修正转股价格,但修正后的转股价格不低于关于修正转股价格的董事会召开前5个交易日公司股票平均收盘价格.修正幅度在当期转股价格20%以上时,由董事会提议,经股东大会审议通过后实施.如本公司决定修正转股价格,本公司将在中国证监会指定的上市公司信息披露媒体上刊登董事会决议公告,并于公告中载明转股价格修正日,修正办法及暂停转股时期(如需).公告正式刊登后,股价变化不影响本公司修正转股价格的决定.若公告中指定的转股价格修正日为本可转债持有人转股申请日或之后,该转股申请的转换股票登记日前,则该部分可转债持有人的转股申请按本公司修正后的转股价格执行.</t>
  </si>
  <si>
    <t>可转换公司债券进入转股期后，如果连续20个交易日中任意10个交易日公司股价收盘价低于当期转股价格的85％，董事会可以提议向下修正转股价格。董事会提议的转股价格修正方案须提交公司股东大会表决，且须经出席会议的股东所持表决权的三分之二以上通过方可实施。股东大会进行表决时，持有公司可转换债券的股东应当回避。修正后的转股价格应不低于上述股东大会召开日前二十个交易日公司股票交易均价和前一交易日的均价。</t>
  </si>
  <si>
    <t>（1）修正条件及修正幅度在可转债存续期内，当公司股票在任意连续20个交易日中至少有10个交易日的收盘价低于当期转股价格的85%时，公司董事会有权提出转股价格向下修正方案并提交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</si>
  <si>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审议。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</si>
  <si>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幅度及修正权限:在本可转债存续期间，当本公司股票出现在任意连续30个交易日中至少15个交易日的收盘价不高于当期转股价格85%的情况，公司董事会有权提出转股价格向下修正方案并提交本公司股东大会、A股类别股东大会和H股类别股东大会表决。上述方案须按照公司章程以特别决议通过方可实施。股东大会进行表决时，持有本可转债的股东应当回避。修正后的转股价格应不低于前项规定的股东大会召开日前20个交易日本公司股票交易均价和前一交易日均价之间的较高者，同时修正后的转股价格不低于最近一期经审计的每股净资产和股票面值。2.修正程序:如公司决定向下修正转股价格，公司将在中国证监会指定的信息披露报刊及互联网网站上刊登股东大会决议公告，公告修正幅度和股权登记日及暂停转股期间；并根据香港上市规则（不时经修订）及本公司公司章程要求在香港市场予以公布（如需）。从股权登记日后的第一个交易日（即转股价格修正日）开始恢复转股申请并执行修正后的转股价格。若转股价格修正日为转股申请日或之后，转换股份登记日之前，该类转股申请应按修正后的转股价格执行。</t>
  </si>
  <si>
    <t>在万科转债的存续期间，当公司A股股票收盘价格连续20个交易日不高于转股价格的80％时，公司董事会有权在不超过20％的幅度内降低转股价，并且降低后的转股价格不低于降低前一个月公司A股股票收盘价的算术平均值。董事会此权利的行使在12个月内不得超过一次。在万科转债的存续期间修正后的转股价格不低于公司普通股的每股净资产和每股股票面值。</t>
  </si>
  <si>
    <t>(1)修正条件及修正幅度在可转债存续期内，当公司股票出现在任意20个连续交易日中至少10个交易日的收盘价低于当期转股价格85％的情况，公司董事会有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</si>
  <si>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韶钢转债存续期内，当公司人民币普通股(A股)股票在任意连续15个交易日中有10个交易日的收盘价低于当期转股价格的90%时，公司董事会可以提出转股价格修正方案。转股价格修正方案须提交公司股东大会表决，且须经出席会议的股东所持表决权的三分之二以上同意。股东大会进行表决时，持有公司可转换公司债券的股东应当回避。修正后的转股价格不低于前项规定的股东大会召开日前二十个交易日公司股票交易均价和前一交易日均价。且修正后的转股价格需符合国家有关法规的规定。</t>
  </si>
  <si>
    <t>(1)修正权限与修正幅度当公司A股股票在可转债转股期内连续5个交易日收盘价的算术平均值低于当期转股价格的95%时，公司董事会有权向下修正转股价格，但修正后的转股价格不低于关于修正转股价格的董事会召开前5个交易日公司A股股票收盘价格的算术平均值。(2)修正程序如公司决定向下修正转股价格时，公司将在中国证监会指定的信息披露报刊及互联网网站上刊登董事会决议公告，公告修正幅度和股权登记日，并于公告中指定从某一交易日开始至股权登记日暂停可转债转股。从股权登记日的下一个交易日开始恢复转股并执行修正后的转股价格。公司行使降低转股价格之权力不得代替前述的“转股价格的调整方法”。</t>
  </si>
  <si>
    <t>(1)修正权限与修正幅度在本可转债存续期间，当发行人股票在任意连续20个交易日的收盘价低于当期转股价格的85%时，董事会有权提出转股价格向下修正方案并提交发行人股东大会表决。上述方案须经出席会议的股东所持表决权的三分之二以上通过方可实施。股东大会进行表决时，持有本可转债的股东应当回避。修正后的转股价格应不低于本次股东大会召开日前20个交易日发行人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发行人决定向下修正转股价格时，发行人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</si>
  <si>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在该事项发生之日起10个工作日内提出转股价格向下修正方案并提交本公司股东大会表决。若在前述20个交易日内发生过转股价格调整的情形，则在转股价格调整日前的交易日按调整前的转股价格和收盘价计算，在转股价格调整日及之后的交易日按调整后的转股价格和收盘价计算。上述方案须经出席会议的股东所持表决权的三分之二以上通过方可实施。修正后的转股价格应不低于本次股东大会召开日前20个交易日本公司股票交易均价和前一交易日均价之间的较高者，同时修正后的转股价格不低于最近及一期经审计的每股净资产和股票面值。2、修正程序如本公司。决定向下修正转股价格时，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</si>
  <si>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三十个交易日中至少有十五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三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</si>
  <si>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20个交易日中有至少10个交易日的收盘价低于当期转股价格的85%时，公司董事会有权提出转股价格向下修正方案并提交公司股东大会表决。上述方案须经出席会议的股东所持表决权的三分之二以上通过方可实施。股东大会进行表决时，持有本次发行的可转债的股东应当回避。修正后的转股价格应不低于本次股东大会召开日前20个交易日公司股票交易均价和前一交易日均价之间的较高者，同时修正后的转股价格不得低于最近一期经审计的每股净资产值和股票面值。若在前述20个交易日内发生过转股价格调整的情形，则在转股价格调整日前的交易日按调整前的转股价格和收盘价计算，在转股价格调整日及之后的交易日按调整后的转股价格和收盘价计算。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</si>
  <si>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可转债存续期内，当公司股票在任意三十个连续交易日中至少二十个交易日的收盘价低于当期转股价格90％时，公司董事会有权在上述情形发生后提出转股价格向下修正方案并提交公司股东大会表决，该方案须经出席会议的股东所持表决权的三分之二以上通过方可实施。股东大会进行表决时，持有公司本次发行的可转债的股东应当回避；修正后的转股价格应不低于该次股东大会召开日前二十个交易日公司股票交易均价和前一交易日的均价，同时，修正后的转股价格不得低于公司最近一期经审计的每股净资产值和股票面值。若在前述三十个交易日内发生过转股价格调整的情形，则在调整前的交易日按调整前的转股价格和收盘价计算，调整后的交易日按调整后的转股价格和收盘价计算。如公司决定向下修正转股价格时，公司须在中国证监会指定的信息披露报刊及互联网网站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</si>
  <si>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不高于当期转股价格的85%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1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时，本公司将在中国证监会指定的信息披露报刊及互联网网站上刊登股东大会决议公告，公告修正幅度和股权登记日及暂停转股期间。从股权登记日后的第1个交易日（即转股价格修正日），开始恢复转股申请并执行修正后的转股价格。若转股价格修正日为转股申请日或之后，转换股份登记日之前，该类转股申请应按修正后的转股价格执行。</t>
  </si>
  <si>
    <t>（1）修正权限与修正幅度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</si>
  <si>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三十个交易日中至少有二十个交易日的收盘价低于当期转股价格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和股票面值。若在上述交易日内发生过转股价格调整的情形，则在转股价格调整前的交易日按调整前的转股价格和收盘价计算，在转股价格调整日及之后的交易日按调整后的转股价格和收盘价计算。2、修正程序如公司决定向下修正转股价格，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</si>
  <si>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t>
  </si>
  <si>
    <t>回售条款</t>
    <phoneticPr fontId="1" type="noConversion"/>
  </si>
  <si>
    <t>在转换期限内,如本公司股票收盘价在连续30个交易日内有20个交易日收盘价格均低于当期转股价的70%时,可转债持有人有权将其持有的可转债全部或部分按照满一年,满二年,满三年,满四年分别以可转债面值的103%,104%,105%,106%(含当期利息)回售给本公司.可转债持有人每年可行使一次回售权,在回售条件首次满足后,首次不实施回售的,当年不应再行使回售权.</t>
  </si>
  <si>
    <t>(1)在公司可转债转股期内(自本次可转债发行之日起6个月后至60个月期间内),当公司股票收盘价连续30个交易日内至少有20个交易日的收盘价低于当期转股价格的85%(含)时,公司可转债持有人有权将持有的全部或部分可转债以面值105%(含当期利息)的价格回售予本公司。山鹰转债持有人在回售条件首次满足后不实施回售的,当年不再行使回售权。若在上述连续交易日内发生过转股价格调整的情形,则在价格调整前的交易日,回售条件按调整前的转股价格和收盘价计算；在价格调整后的交易日,回售条件按调整后的转股价格和收盘价计算。(2)公司经股东大会批准改变本次发行可转债募集资金用途时,山鹰转债持有人享有一次回售的权利,回售价格为可转债面值的105%(含当期利息)。本款所指回售条件是指公司变更募集资金投向的股东大会决议公告。</t>
  </si>
  <si>
    <t>(1)自发行之日起满6个月后,在以下情况下,可转债持有人有权将其持有的全部或部分可转债以面值的102%(含当期利息)的价格回售给公司。1、在第一个计息年度的后六个月以及第二个计息年度内,如果公司股票连续30个交易日的收盘价低于当期转股价格70%时；2、在第三、第四个计息年度内,如果公司股票连续30个交易日的收盘价低于当期转股价格的80%时；3、在第五个计息年度内,如果公司股票连续30个交易日的收盘价低于当期转股价格的90%时。可转债持有人在每个计息年度内可在上述约定条件首次满足时行使回售权一次,但若首次不实施回售的,该计息年度将不得再行使回售权。(2)附加回售条件在本次发行的国电转债存续期内,如果本次募集资金投资项目的实施情况与募集说明书中的承诺相比出现变化,根据证监会的相关规定可被视作改变本次募集资金用途或被证监会认定为改变募集资金用途的,国电转债持有人有权以面值的102%的价格(含当期利息)向本公司附加回售其持有的部分或全部国电转债。持有人在该次附加回售申报期内未进行附加回售申报的,不应再行使该次附加回售权。</t>
  </si>
  <si>
    <t>(1)有条件回售条款在可转债的转股期间，如果公司股票在任何连续30个交易日的收盘价格低于当期转股价的70%时，可转债持有人有权将其持有的可转债全部或部分按债券面值的103%(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103%(含当期利息)的价格向公司回售全部或部分持有的可转换公司债券。持有人在特别回售条件满足后，可以在本公司公告后的特别回售申报期内进行回售，本次特别回售申报期内不实施回售的，不应再行使特别回售权。</t>
  </si>
  <si>
    <t>(1)有条件回售条款在本可转债发行之日起12个月后，如果公司股票收盘价连续30个交易日低于当期转股价格的70%时，可转债持有人有权将其持有的可转债全部或部分按面值的103%(含当期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</si>
  <si>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(1)有条件回售条款在本可转债最后两个计息年度，若公司股票在连续30个交易日的收盘价格低于当期转股价格的70%，可转债持有人有权将其持有的全部或部分可转债按债券面值的105%(含当期利息)回售予公司。任一计息年度可转债持有人在回售条件首次满足后可以进行回售。但若首次不实施回售的，则该计息年度不得再行使回售权。若该30个交易日内发生过调整转股价格的情形，则调整日前按调整前的转股价格计算，调整日后按调整后的转股价格计算。持有人在回售条件首次满足后可以行使回售权，若首次不实施回售，该计息年度内将不再行使回售权。(2)附加回售条款在本次发行的可转债存续期内，如果本次发行所募集资金的使用与本公司在募集说明书中的承诺相比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加上可转债当年利息。</t>
  </si>
  <si>
    <t>(1)有条件回售条款在本可转债转股期内，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</si>
  <si>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在本可转债最后两个计息年度，如果公司股票在任何连续三十个交易日的收盘价格低于当期转股价的70%时，可转债持有人有权将其持有的可转债全部或部分按债券面值的104%（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</si>
  <si>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t>
  </si>
  <si>
    <t>在本期可转债的转股期间，如果本公司A股股票在连续30个交易日的收盘价格低于当期转股价的75%时，可转债持有人有权将其持有的可转债全部或部分按面值的105%(含当期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t>
  </si>
  <si>
    <t>自本可转债最后两个计息年度起，如果公司股票收盘价连续30个交易日低于当期转股价格的70%，可转债持有人有权将其持有的可转债全部或部分按面值的103%（含当期计息年度利息）回售给公司。若在上述交易日内发生过转股价格调整的情形，则在调整前的交易日按调整前的转股价格和收盘价格计算，在调整后的交易日按调整后的转股价格和收盘价格计算。</t>
  </si>
  <si>
    <t>自本次可转债第三个计息年度起，如果公司股票在任何连续三十个交易日的收盘价格低于当期转股价格的70%，可转债持有人有权将全部或部分其持有的可转债按照103元（含当期应计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债第三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</si>
  <si>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两个计息年度，如果公司股票在任何连续三十个交易日的收盘价格低于当期转股价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</si>
  <si>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在公司可转债转股期内，若公司股票在连续20个交易日的收盘价格低于当期转股价格的70%时，可转债持有人有权将其持有的全部或部分可转债以每张105元(含当期利息)作为回售价格回售予公司。</t>
  </si>
  <si>
    <t>在转股期内，如本公司股票在连续30个交易日的收盘价低于当期转股价的70%时，持有人有权以103元(含当期利息)的价格回售给公司。可转债持有人每年(付息年)可按上述约定条件行使回售权一次，但若首次不实施回售的，当年不应再行使回售权。附加回售条款：公司经股东大会批准改变本次发行可转债的募集资金用途，或经股东大会批准公司合并或分立时，可转债持有人享有一次附加回售的权利，可转债持有人有权将其持有的可转债全部或部分回售给公司，回售价格为103元(含当年利息)。可转债持有人行使该附加回售权不影响前述“回售条款”约定的回售权的行使。</t>
  </si>
  <si>
    <t>回售条件与回售价格在公司可转债转股期内，如果公司股票在任意连续30个交易日中至少20个交易日的收盘价低于当期转股价格的70%时，可转债持有人有权将持有的全部或部分可转债以面值105%(含当期利息)的价格回售予公司。持有人在上述回售条件首次满足后可以进行回售，首次不实施回售的，当年不能再行使回售权。附加回售条件与附加回售价格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t>
  </si>
  <si>
    <t>(1)有条件回售自本次可转换公司债券发行日起24个月后，若本公司股票(A股)在任意连续30个交易日中至少20个交易日的收盘价低于当时执行的转股价格的70%，则持有人有权以面值的105%(含当年利息)的价格向本公司回售其持有的全部或部分可转换公司债券。(2)附加回售本次发行可转换公司债券募集资金投资项目的实施情况与公司在本次可转换公司债券募集说明书中的承诺相比如出现变化，根据中国证监会的相关规定可被视作改变募集资金用途或被中国证监会认定为改变募集资金用途的，持有人有权以面值的105%(含当年利息)的价格向公司附加回售可转换公司债券。持有人在本次附加回售申报期内未进行附加回售申报的，不应再行使本次附加回售权。</t>
  </si>
  <si>
    <t>(1)有条件的提前回售：在本可转债的转股期间，如果本公司A股股票在任何连续20个交易日的收盘价格低于当期转股价的75%时，柳化转债持有人有权将其持有的可转债全部或部分按面值的105%(含当期利息)回售给本公司。本转债持有人每年(计息年度)可按上述约定条件行使回售权一次，但若首次不实施回售的，当年不应再按上述约定条件行使回售权。(2)附加回售：本可转债募集资金投资项目的实施情况与本公司在募集说明书中的承诺相比如出现变化，根据中国证监会的相关规定可被视作改变募集资金用途或者被中国证监会认定为改变募集资金用途的，持有人有权按面值的103%(含当期利息)的价格向本公司回售可转换公司债券。持有人在附加回售条件满足后，可以在本公司公告的附加回售申报期内进行回售。</t>
  </si>
  <si>
    <t>(1)自本次可转债发行之日起24个月后，若公司A股股票在任意连续20个交易日的收盘价格低于当期转股价格的70%，则可转债持有人有权以面值的105%(含当期利息)的价格将其持有的可转债全部或部分回售给本公司。2、可转债持有人在回售条件首次满足后不实施回售的，当年不应再按上述约定条件行使回售权。附加回售条款:1、在本次发行的可转债存续期内，若公司经股东大会批准改变或发生经中国证监会认定为改变本次发行可转债募集资金用途,则可转债持有人享有一次回售的权利。可转债持有人有权以面值的105%(含当期利息)的价格向本公司回售全部或部分持有的可转债。(2)可转债持有人在本次附加回售申报期内未进行附加回售申报的，不应再行使本次附加回售权。</t>
  </si>
  <si>
    <t>在公司可转债转股期内，若公司股票在连续20个交易日的收盘价格低于当期转股价格的70%，可转债持有人有权将其持有的全部或部分可转债以每张105元(含当期利息)的价格回售予公司。任一计息年度可转债持有人在回售条件首次满足后可以进行回售，但若首次不实施回售的，则该计息年度不应再行使回售权。</t>
  </si>
  <si>
    <t>(1)有条件的提前回售在本可转债的转股期间,如本公司A股股票在连续30个交易日中任意20个交易日的收盘价低于当期转股价的70%时,创业环保可转债持有人有权将其持有的可转债全部或部分按满一年,满两年,满三年,满四年后分别以可转债面值的102%,103%,104%,105%回售给本公司.本转债持有人每个计息年度可依照约定的条件行使一次回售权.在任一计息年度内,在回售条件首次满足后,转债持有人可以进行回售,首次不实施回售的,该计息年度不应再行使回售权.(2)附加回售本次发行可转债募集资金投资项目的实施情况与公司在本募集说明书中的承诺相比如出现变化,根据中国证监会的相关规定可被视作改变募集资金用途或被中国证监会认定为改变募集资金用途的,持有人有权以面值105%(含当前计息年度利息)的价格向本公司附加回售创业环保转债.持有人在附加回售条件满足后,可以在本公司公告的附加回售申报期内进行回售.</t>
  </si>
  <si>
    <t>在可转债的转股期内，如果公司股票收盘价连续30个交易日低于当期转股价格的70%，可转债持有人有权将其持有的可转债全部或部分按面值的105%(含当期利息)回售给公司。若该30个交易日内发生过调整转股价格的情形，则调整日前按调整前的转股价格计算，调整日后按调整后的转股价格计算。持有人在回售条件首次满足后可以行使回售权，若首次不实施回售，该计息年度内将不再行使回售权。在本次发行的可转债存续期内，如果本次发行所募集资金的使用与本公司在募集说明书中的承诺相比如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的105%(含当期利息)。</t>
  </si>
  <si>
    <t>在本可转债最后两个计息年度，如果公司股票在任何连续30个交易日的收盘价格低于当期转股价的70%时，可转债持有人有权将其持有的可转债全部或部分按债券面值的103%（含当期计息年度利息）回售给公司。若在上述交易日内发生过转股价格因发生送红股、转增股本、增发新股（不包括因本次发行的可转债转股而增加的股本和实施股权激励计划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</si>
  <si>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公司股票在最后两个计息年度任何连续30个交易日的收盘价格低于当期转股价格的70%时，可转债持有人有权将其持有的可转债全部或部分按债券面值的103%（含当期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</si>
  <si>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1.有条件回售：自本可转债第三个计息年度起，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</si>
  <si>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在可转债发行6个月后的转股期间，如果公司A股股票连续30个交易日的收盘价格低于当期转股价的70％时，可转债持有人有权将其持有的可转债全部或部分按面值102％(含当年利息)回售给公司。可转债持有人每年(付息年)可按上述约定条件行使回售权一次，但若首次不实施回售的，当年不应再行使回售权。</t>
  </si>
  <si>
    <t>(1)有条件回售条款在可转债的转股期间，如果公司A股股票在任何连续30个交易日的收盘价格低于当期转股价的70%时，可转债持有人有权将其持有的可转债全部或部分按债券面值的104%(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104%(含当期利息)的价格向公司回售全部或部分持有的可转换公司债券。持有人在特别回售条件满足后，可以在本公司公告后的特别回售申报期内进行回售，本次特别回售申报期内不实施回售的，不应再行使特别回售权。</t>
  </si>
  <si>
    <t>(1)一般性回售条款：自本次可转债发行首日起满六个月之后，如果公司人民币普通股(A股)股票任意连续20个交易日的收盘价低于当期转股价格的65%时，韶钢转债持有人有权将持有的全部或部分可转债以面值104%(含当期利息)的价格回售予公司。(2)附加回售条款：发行人经股东大会批准改变本次发行可转债募集资金用途时，可转债持有人享有一次回售的权利，回售价格为可转债面值的106%(含当期利息)。本款所指回售条件是指根据中国证监会或上市交易所的相关规定可被视作改变募集资金用途或被中国证监会或上市交易所以书面文件认定为改变募集资金用途。</t>
  </si>
  <si>
    <t>回售条件与回售价格：在公司可转债转股期内，如果公司A股股票收盘价连续15个交易日低于当期转股价格的85%时，可转债持有人有权将持有的全部或部分可转债以面值107%(含当期利息)的价格回售予公司。持有人在上述回售条件首次满足后可以进行回售，首次不实施回售的，当年不应再行使回售权。附加回售条款：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t>
  </si>
  <si>
    <t>(1)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t>
  </si>
  <si>
    <t>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t>
  </si>
  <si>
    <t>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</si>
  <si>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公司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公司本次发行的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公司本次发行的可转换公司债券持有人不能多次行使部分回售权。</t>
  </si>
  <si>
    <t>本次发行的可转债最后两个计息年度，如果公司股票在任何连续三十个交易日的收盘价格低于当期转股价格的70%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</si>
  <si>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2个计息年度，如果公司股票收盘价连续30个交易日低于当期转股价格的70%时，可转债持有人有权将其持有的可转债全部或部分按面值的103%（含当期计息年度利息）回售给本公司。若在上述交易日内发生过转股价格调整的情形，则在调整前的交易日按调整前的转股价格和收盘价格计算，在调整后的交易日按调整后的转股价格和收盘价格计算。任一计息年度可转债持有人在回售条件首次满足后可以进行回售，但若首次不实施回售的，则该计息年度不应再行使回售权。</t>
  </si>
  <si>
    <t>本次发行的可转债最后两个计息年度，如果公司股票在任何连续三十个交易日的收盘价格低于当期转股价格的80%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</si>
  <si>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两个计息年度，如果公司股票在任何连续三十个交易日的收盘价格低于当期转股价格的70%时，可转债持有人有权将其持有的可转债全部或部分按债券面值的103%（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</si>
  <si>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t>
  </si>
  <si>
    <t>在本公司本次发行的可转债最后两个计息年度，如果本公司股票在任何连续三十个交易日的收盘价格低于当期转股价的70%时，可转债持有人有权将其持有的可转债全部或部分按面值加上当期应计利息的价格回售给本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本公司本次发行的可转债持有人在每年回售条件首次满足后可按上述约定条件行使回售权一次，若在首次满足回售条件而可转债持有人未在本公司届时公告的回售申报期内申报并实施回售的，该计息年度不应再行使回售权。本公司本次发行的可转债持有人不能多次行使部分回售权。</t>
  </si>
  <si>
    <t>（1）修正权限与修正幅度在本次发行的可转债存续期间，当本公司股票在任意连续三十个交易日中至少有十五个交易日的收盘价低于当期转股价格的90%时，本公司董事会有权提出转股价格向下修正方案并提交本公司股东大会审议表决。上述方案须经出席会议的股东所持表决权的三分之二以上通过方可实施。股东大会进行表决时，持有本次发行的可转债的股东应当回避。修正后的转股价格应不低于本次股东大会召开日前二十个交易日本公司股票交易均价和前一交易日本公司股票交易均价之间的较高者。若在前述三十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本公司将在中国证监会指定的信息披露媒体上刊登本公司股东大会决议公告，公告修正幅度、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phoneticPr fontId="1" type="noConversion"/>
  </si>
  <si>
    <t>(1)修正权限与修正幅度当公司A股股票在可转债存续期内连续5个交易日的收盘价的算术平均值低于当期转股价格的95%时,公司董事会有权向下修正转股价格,但修正后的转股价格不低于关于修正转股价格的董事会召开前5个交易日公司A股股票收盘价格的算术平均值,修正的次数不受限制。董事会修正转股价的底线为修正前最近一期经审计的每股净资产值。自发行首日起两年后,经股东大会批准,公司董事会可以对转股价格进行特别向下修正,但修正后的转股价格不应低于修正前最近一期经审计的每股净资产值。(2)修正程序若决定修正转股价格,则本公司将在中国证监会指定的上市公司信息披露报刊及互联网网站上刊登公告3次,并于公告中指定转股价格调整日及暂停转股时期。</t>
    <phoneticPr fontId="1" type="noConversion"/>
  </si>
  <si>
    <t>下修日期</t>
    <phoneticPr fontId="1" type="noConversion"/>
  </si>
  <si>
    <t>下修前价格</t>
    <phoneticPr fontId="1" type="noConversion"/>
  </si>
  <si>
    <t>下修后价格</t>
    <phoneticPr fontId="1" type="noConversion"/>
  </si>
  <si>
    <t>修正后的转股价格不低于关于修正转股价格的股东大会召开前20个交易日公司股票交易均价和前一交易日的均价的最小值</t>
    <phoneticPr fontId="1" type="noConversion"/>
  </si>
  <si>
    <t>前20个交易日公司股票交易均价</t>
    <phoneticPr fontId="1" type="noConversion"/>
  </si>
  <si>
    <t>前一交易日的交易均价</t>
    <phoneticPr fontId="1" type="noConversion"/>
  </si>
  <si>
    <t>600567.SH</t>
  </si>
  <si>
    <t>600227.SH</t>
  </si>
  <si>
    <t>前一交易日的均价</t>
    <phoneticPr fontId="1" type="noConversion"/>
  </si>
  <si>
    <t>较小者</t>
    <phoneticPr fontId="1" type="noConversion"/>
  </si>
  <si>
    <t>下修日前一交易日</t>
    <phoneticPr fontId="1" type="noConversion"/>
  </si>
  <si>
    <t>均价</t>
    <phoneticPr fontId="1" type="noConversion"/>
  </si>
  <si>
    <t>600874.SH</t>
  </si>
  <si>
    <t>较小者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</si>
</sst>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00"/>
  </numFmts>
  <fonts count="5" x14ac:knownFonts="1">
    <font>
      <sz val="11"/>
      <color theme="1"/>
      <name val="宋体"/>
      <family val="2"/>
      <charset val="134"/>
      <scheme val="minor"/>
    </font>
    <font>
      <sz val="9"/>
      <name val="宋体"/>
      <family val="2"/>
      <charset val="134"/>
      <scheme val="minor"/>
    </font>
    <font>
      <sz val="11"/>
      <color theme="1"/>
      <name val="宋体"/>
      <family val="2"/>
      <charset val="134"/>
      <scheme val="minor"/>
    </font>
    <font>
      <b/>
      <sz val="9"/>
      <color indexed="81"/>
      <name val="宋体"/>
      <family val="3"/>
      <charset val="134"/>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11">
    <xf numFmtId="0" fontId="0" fillId="0" borderId="0" xfId="0">
      <alignment vertical="center"/>
    </xf>
    <xf numFmtId="22" fontId="0" fillId="0" borderId="0" xfId="0" applyNumberFormat="1">
      <alignment vertical="center"/>
    </xf>
    <xf numFmtId="0" fontId="0" fillId="0" borderId="0" xfId="0" applyAlignment="1">
      <alignment vertical="center"/>
    </xf>
    <xf numFmtId="0" fontId="0" fillId="0" borderId="0" xfId="0" applyFill="1" applyAlignment="1">
      <alignment vertical="center"/>
    </xf>
    <xf numFmtId="0" fontId="0" fillId="0" borderId="0" xfId="0" applyFill="1">
      <alignment vertical="center"/>
    </xf>
    <xf numFmtId="0" fontId="0" fillId="0" borderId="0" xfId="0" applyAlignment="1">
      <alignment vertical="center" wrapText="1"/>
    </xf>
    <xf numFmtId="14" fontId="0" fillId="0" borderId="0" xfId="0" applyNumberFormat="1">
      <alignment vertical="center"/>
    </xf>
    <xf numFmtId="176" fontId="0" fillId="0" borderId="0" xfId="0" applyNumberFormat="1" applyAlignment="1">
      <alignment horizontal="right" vertical="center"/>
    </xf>
    <xf numFmtId="177" fontId="0" fillId="0" borderId="0" xfId="0" applyNumberFormat="1">
      <alignment vertical="center"/>
    </xf>
    <xf numFmtId="10" fontId="0" fillId="0" borderId="0" xfId="1" applyNumberFormat="1" applyFont="1">
      <alignment vertical="center"/>
    </xf>
    <xf numFmtId="10" fontId="4" fillId="0" borderId="0" xfId="1" applyNumberFormat="1" applyFont="1">
      <alignment vertical="center"/>
    </xf>
  </cellXfs>
  <cellStyles count="2">
    <cellStyle name="常规"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cb_info_underlyingcode"/>
      <definedName name="s_dq_avgprice"/>
      <definedName name="TDays"/>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6"/>
  <sheetViews>
    <sheetView topLeftCell="A76" workbookViewId="0">
      <selection activeCell="L45" sqref="L45"/>
    </sheetView>
  </sheetViews>
  <sheetFormatPr defaultRowHeight="13.5" x14ac:dyDescent="0.15"/>
  <cols>
    <col min="1" max="1" width="4.5" bestFit="1" customWidth="1"/>
    <col min="2" max="2" width="10.5" bestFit="1" customWidth="1"/>
    <col min="3" max="3" width="17.25" customWidth="1"/>
    <col min="4" max="4" width="8.25" customWidth="1"/>
    <col min="5" max="5" width="17.25" customWidth="1"/>
    <col min="6" max="6" width="9.75" customWidth="1"/>
    <col min="7" max="7" width="9" customWidth="1"/>
    <col min="8" max="8" width="9.25" customWidth="1"/>
    <col min="9" max="9" width="9.5" customWidth="1"/>
    <col min="10" max="10" width="43.75" style="5" customWidth="1"/>
    <col min="11" max="11" width="8.25" customWidth="1"/>
    <col min="12" max="12" width="56.25" style="5" customWidth="1"/>
    <col min="13" max="13" width="27.125" customWidth="1"/>
  </cols>
  <sheetData>
    <row r="1" spans="1:13" s="5" customFormat="1" ht="54" x14ac:dyDescent="0.15">
      <c r="B1" s="5" t="s">
        <v>0</v>
      </c>
      <c r="C1" s="5" t="s">
        <v>3</v>
      </c>
      <c r="D1" s="5" t="s">
        <v>1</v>
      </c>
      <c r="E1" s="5" t="s">
        <v>2</v>
      </c>
      <c r="F1" s="5" t="s">
        <v>147</v>
      </c>
      <c r="H1" s="5" t="s">
        <v>172</v>
      </c>
      <c r="I1" s="5" t="s">
        <v>160</v>
      </c>
      <c r="J1" s="5" t="s">
        <v>162</v>
      </c>
      <c r="K1" s="5" t="s">
        <v>163</v>
      </c>
      <c r="L1" s="5" t="s">
        <v>174</v>
      </c>
      <c r="M1" s="5" t="s">
        <v>228</v>
      </c>
    </row>
    <row r="2" spans="1:13" hidden="1" x14ac:dyDescent="0.15">
      <c r="A2">
        <v>0</v>
      </c>
      <c r="B2" t="s">
        <v>4</v>
      </c>
      <c r="D2" t="b">
        <v>0</v>
      </c>
      <c r="F2" t="s">
        <v>130</v>
      </c>
      <c r="H2" t="s">
        <v>173</v>
      </c>
      <c r="I2" t="s">
        <v>154</v>
      </c>
      <c r="J2"/>
      <c r="L2"/>
    </row>
    <row r="3" spans="1:13" hidden="1" x14ac:dyDescent="0.15">
      <c r="A3">
        <v>1</v>
      </c>
      <c r="B3" t="s">
        <v>5</v>
      </c>
      <c r="D3" t="b">
        <v>0</v>
      </c>
      <c r="F3" t="s">
        <v>130</v>
      </c>
      <c r="H3" t="s">
        <v>173</v>
      </c>
      <c r="I3" t="s">
        <v>154</v>
      </c>
      <c r="J3"/>
      <c r="L3"/>
    </row>
    <row r="4" spans="1:13" hidden="1" x14ac:dyDescent="0.15">
      <c r="A4">
        <v>2</v>
      </c>
      <c r="B4" t="s">
        <v>6</v>
      </c>
      <c r="D4" t="b">
        <v>0</v>
      </c>
      <c r="F4" t="s">
        <v>130</v>
      </c>
      <c r="H4" t="s">
        <v>173</v>
      </c>
      <c r="I4" t="s">
        <v>154</v>
      </c>
      <c r="J4"/>
      <c r="L4"/>
    </row>
    <row r="5" spans="1:13" hidden="1" x14ac:dyDescent="0.15">
      <c r="A5">
        <v>3</v>
      </c>
      <c r="B5" t="s">
        <v>7</v>
      </c>
      <c r="D5" t="b">
        <v>0</v>
      </c>
      <c r="F5" t="s">
        <v>130</v>
      </c>
      <c r="H5" t="s">
        <v>173</v>
      </c>
      <c r="I5" t="s">
        <v>154</v>
      </c>
      <c r="J5"/>
      <c r="L5"/>
    </row>
    <row r="6" spans="1:13" hidden="1" x14ac:dyDescent="0.15">
      <c r="A6">
        <v>4</v>
      </c>
      <c r="B6" t="s">
        <v>8</v>
      </c>
      <c r="D6" t="b">
        <v>0</v>
      </c>
      <c r="F6" t="s">
        <v>130</v>
      </c>
      <c r="H6" t="s">
        <v>173</v>
      </c>
      <c r="I6" t="s">
        <v>154</v>
      </c>
      <c r="J6"/>
      <c r="L6"/>
    </row>
    <row r="7" spans="1:13" hidden="1" x14ac:dyDescent="0.15">
      <c r="A7">
        <v>5</v>
      </c>
      <c r="B7" t="s">
        <v>9</v>
      </c>
      <c r="D7" t="b">
        <v>0</v>
      </c>
      <c r="F7" t="s">
        <v>130</v>
      </c>
      <c r="H7" t="s">
        <v>173</v>
      </c>
      <c r="I7" t="s">
        <v>154</v>
      </c>
      <c r="J7"/>
      <c r="L7"/>
    </row>
    <row r="8" spans="1:13" ht="189" hidden="1" x14ac:dyDescent="0.15">
      <c r="A8">
        <v>6</v>
      </c>
      <c r="B8" t="s">
        <v>10</v>
      </c>
      <c r="C8" s="1">
        <v>38677</v>
      </c>
      <c r="D8" t="b">
        <v>1</v>
      </c>
      <c r="E8" s="1">
        <v>38650</v>
      </c>
      <c r="G8">
        <f>C8-E8</f>
        <v>27</v>
      </c>
      <c r="H8" t="s">
        <v>170</v>
      </c>
      <c r="I8" t="s">
        <v>161</v>
      </c>
      <c r="J8" s="5" t="s">
        <v>175</v>
      </c>
      <c r="K8" s="4" t="s">
        <v>161</v>
      </c>
      <c r="L8" s="5" t="s">
        <v>191</v>
      </c>
      <c r="M8" s="5" t="s">
        <v>229</v>
      </c>
    </row>
    <row r="9" spans="1:13" ht="337.5" x14ac:dyDescent="0.15">
      <c r="A9">
        <v>7</v>
      </c>
      <c r="B9" t="s">
        <v>11</v>
      </c>
      <c r="C9" s="1">
        <v>38352</v>
      </c>
      <c r="D9" t="b">
        <v>1</v>
      </c>
      <c r="E9" s="1">
        <v>38327</v>
      </c>
      <c r="G9">
        <f>C9-E9</f>
        <v>25</v>
      </c>
      <c r="H9" t="s">
        <v>170</v>
      </c>
      <c r="I9" t="s">
        <v>161</v>
      </c>
      <c r="J9" s="5" t="s">
        <v>176</v>
      </c>
      <c r="K9" t="s">
        <v>169</v>
      </c>
      <c r="L9" s="5" t="s">
        <v>269</v>
      </c>
      <c r="M9" s="5" t="s">
        <v>230</v>
      </c>
    </row>
    <row r="10" spans="1:13" hidden="1" x14ac:dyDescent="0.15">
      <c r="A10">
        <v>8</v>
      </c>
      <c r="B10" t="s">
        <v>12</v>
      </c>
      <c r="D10" t="b">
        <v>0</v>
      </c>
      <c r="F10">
        <v>0</v>
      </c>
      <c r="H10" t="s">
        <v>173</v>
      </c>
      <c r="I10" t="s">
        <v>154</v>
      </c>
      <c r="J10"/>
      <c r="L10"/>
    </row>
    <row r="11" spans="1:13" ht="409.5" hidden="1" x14ac:dyDescent="0.15">
      <c r="A11">
        <v>9</v>
      </c>
      <c r="B11" t="s">
        <v>13</v>
      </c>
      <c r="C11" s="1">
        <v>38680</v>
      </c>
      <c r="D11" t="b">
        <v>1</v>
      </c>
      <c r="E11" s="1">
        <v>38639</v>
      </c>
      <c r="G11">
        <f>C11-E11</f>
        <v>41</v>
      </c>
      <c r="H11" t="s">
        <v>170</v>
      </c>
      <c r="I11" t="s">
        <v>161</v>
      </c>
      <c r="J11" s="5" t="s">
        <v>177</v>
      </c>
      <c r="K11" t="s">
        <v>161</v>
      </c>
      <c r="L11" s="5" t="s">
        <v>192</v>
      </c>
      <c r="M11" s="5" t="s">
        <v>231</v>
      </c>
    </row>
    <row r="12" spans="1:13" hidden="1" x14ac:dyDescent="0.15">
      <c r="A12">
        <v>10</v>
      </c>
      <c r="B12" t="s">
        <v>14</v>
      </c>
      <c r="D12" t="b">
        <v>0</v>
      </c>
      <c r="F12" t="s">
        <v>130</v>
      </c>
      <c r="H12" t="s">
        <v>173</v>
      </c>
      <c r="I12" t="s">
        <v>154</v>
      </c>
      <c r="J12"/>
      <c r="L12"/>
    </row>
    <row r="13" spans="1:13" hidden="1" x14ac:dyDescent="0.15">
      <c r="A13">
        <v>11</v>
      </c>
      <c r="B13" t="s">
        <v>15</v>
      </c>
      <c r="C13" s="1">
        <v>40899</v>
      </c>
      <c r="D13" t="b">
        <v>1</v>
      </c>
      <c r="E13" s="1">
        <v>40858</v>
      </c>
      <c r="F13" t="s">
        <v>131</v>
      </c>
      <c r="G13">
        <f t="shared" ref="G13:G16" si="0">C13-E13</f>
        <v>41</v>
      </c>
      <c r="H13" t="s">
        <v>170</v>
      </c>
      <c r="I13" s="3" t="s">
        <v>129</v>
      </c>
      <c r="J13"/>
      <c r="L13"/>
    </row>
    <row r="14" spans="1:13" ht="378" hidden="1" x14ac:dyDescent="0.15">
      <c r="A14">
        <v>12</v>
      </c>
      <c r="B14" t="s">
        <v>16</v>
      </c>
      <c r="C14" s="1">
        <v>41473</v>
      </c>
      <c r="D14" t="b">
        <v>1</v>
      </c>
      <c r="E14" s="1">
        <v>41429</v>
      </c>
      <c r="G14">
        <f t="shared" si="0"/>
        <v>44</v>
      </c>
      <c r="H14" t="s">
        <v>170</v>
      </c>
      <c r="I14" t="s">
        <v>161</v>
      </c>
      <c r="J14" s="5" t="s">
        <v>178</v>
      </c>
      <c r="K14" t="s">
        <v>168</v>
      </c>
      <c r="L14" s="5" t="s">
        <v>193</v>
      </c>
      <c r="M14" s="5" t="s">
        <v>232</v>
      </c>
    </row>
    <row r="15" spans="1:13" ht="391.5" hidden="1" x14ac:dyDescent="0.15">
      <c r="A15">
        <v>13</v>
      </c>
      <c r="B15" t="s">
        <v>17</v>
      </c>
      <c r="C15" s="1">
        <v>40947</v>
      </c>
      <c r="D15" t="b">
        <v>1</v>
      </c>
      <c r="E15" s="1">
        <v>40897</v>
      </c>
      <c r="G15">
        <f t="shared" si="0"/>
        <v>50</v>
      </c>
      <c r="H15" t="s">
        <v>170</v>
      </c>
      <c r="I15" t="s">
        <v>161</v>
      </c>
      <c r="J15" s="5" t="s">
        <v>179</v>
      </c>
      <c r="K15" t="s">
        <v>161</v>
      </c>
      <c r="L15" s="5" t="s">
        <v>194</v>
      </c>
      <c r="M15" s="5" t="s">
        <v>233</v>
      </c>
    </row>
    <row r="16" spans="1:13" ht="409.5" hidden="1" x14ac:dyDescent="0.15">
      <c r="A16">
        <v>14</v>
      </c>
      <c r="B16" t="s">
        <v>18</v>
      </c>
      <c r="C16" s="1">
        <v>41214</v>
      </c>
      <c r="D16" t="b">
        <v>1</v>
      </c>
      <c r="E16" s="1">
        <v>41166</v>
      </c>
      <c r="G16">
        <f t="shared" si="0"/>
        <v>48</v>
      </c>
      <c r="H16" t="s">
        <v>170</v>
      </c>
      <c r="I16" t="s">
        <v>161</v>
      </c>
      <c r="J16" s="5" t="s">
        <v>179</v>
      </c>
      <c r="K16" t="s">
        <v>161</v>
      </c>
      <c r="L16" s="5" t="s">
        <v>195</v>
      </c>
      <c r="M16" s="5" t="s">
        <v>234</v>
      </c>
    </row>
    <row r="17" spans="1:13" hidden="1" x14ac:dyDescent="0.15">
      <c r="A17">
        <v>15</v>
      </c>
      <c r="B17" t="s">
        <v>19</v>
      </c>
      <c r="D17" t="b">
        <v>0</v>
      </c>
      <c r="F17" t="s">
        <v>130</v>
      </c>
      <c r="H17" t="s">
        <v>173</v>
      </c>
      <c r="I17" t="s">
        <v>154</v>
      </c>
      <c r="J17"/>
      <c r="L17"/>
    </row>
    <row r="18" spans="1:13" ht="391.5" hidden="1" x14ac:dyDescent="0.15">
      <c r="A18">
        <v>16</v>
      </c>
      <c r="B18" t="s">
        <v>20</v>
      </c>
      <c r="C18" s="1">
        <v>41367</v>
      </c>
      <c r="D18" t="b">
        <v>1</v>
      </c>
      <c r="E18" s="1">
        <v>41326</v>
      </c>
      <c r="G18">
        <f t="shared" ref="G18:G19" si="1">C18-E18</f>
        <v>41</v>
      </c>
      <c r="H18" t="s">
        <v>170</v>
      </c>
      <c r="I18" t="s">
        <v>161</v>
      </c>
      <c r="J18" s="5" t="s">
        <v>180</v>
      </c>
      <c r="K18" s="4" t="s">
        <v>161</v>
      </c>
      <c r="L18" s="5" t="s">
        <v>196</v>
      </c>
      <c r="M18" s="5" t="s">
        <v>235</v>
      </c>
    </row>
    <row r="19" spans="1:13" hidden="1" x14ac:dyDescent="0.15">
      <c r="A19">
        <v>17</v>
      </c>
      <c r="B19" t="s">
        <v>21</v>
      </c>
      <c r="C19" s="1">
        <v>40787</v>
      </c>
      <c r="D19" t="b">
        <v>1</v>
      </c>
      <c r="E19" s="1">
        <v>40746</v>
      </c>
      <c r="F19" t="s">
        <v>132</v>
      </c>
      <c r="G19">
        <f t="shared" si="1"/>
        <v>41</v>
      </c>
      <c r="H19" t="s">
        <v>170</v>
      </c>
      <c r="I19" s="4" t="s">
        <v>148</v>
      </c>
      <c r="J19"/>
      <c r="L19"/>
    </row>
    <row r="20" spans="1:13" hidden="1" x14ac:dyDescent="0.15">
      <c r="A20">
        <v>18</v>
      </c>
      <c r="B20" t="s">
        <v>22</v>
      </c>
      <c r="D20" t="b">
        <v>0</v>
      </c>
      <c r="F20" t="s">
        <v>130</v>
      </c>
      <c r="H20" t="s">
        <v>173</v>
      </c>
      <c r="I20" t="s">
        <v>154</v>
      </c>
      <c r="J20"/>
      <c r="L20"/>
    </row>
    <row r="21" spans="1:13" hidden="1" x14ac:dyDescent="0.15">
      <c r="A21">
        <v>19</v>
      </c>
      <c r="B21" t="s">
        <v>23</v>
      </c>
      <c r="D21" t="b">
        <v>0</v>
      </c>
      <c r="F21" t="s">
        <v>130</v>
      </c>
      <c r="H21" t="s">
        <v>173</v>
      </c>
      <c r="I21" t="s">
        <v>154</v>
      </c>
      <c r="J21"/>
      <c r="L21"/>
    </row>
    <row r="22" spans="1:13" hidden="1" x14ac:dyDescent="0.15">
      <c r="A22">
        <v>20</v>
      </c>
      <c r="B22" t="s">
        <v>24</v>
      </c>
      <c r="D22" t="b">
        <v>0</v>
      </c>
      <c r="F22" t="s">
        <v>130</v>
      </c>
      <c r="H22" t="s">
        <v>173</v>
      </c>
      <c r="I22" t="s">
        <v>154</v>
      </c>
      <c r="J22"/>
      <c r="L22"/>
    </row>
    <row r="23" spans="1:13" hidden="1" x14ac:dyDescent="0.15">
      <c r="A23">
        <v>21</v>
      </c>
      <c r="B23" t="s">
        <v>25</v>
      </c>
      <c r="D23" t="b">
        <v>0</v>
      </c>
      <c r="F23" t="s">
        <v>130</v>
      </c>
      <c r="H23" t="s">
        <v>173</v>
      </c>
      <c r="I23" t="s">
        <v>154</v>
      </c>
      <c r="J23"/>
      <c r="L23"/>
    </row>
    <row r="24" spans="1:13" hidden="1" x14ac:dyDescent="0.15">
      <c r="A24">
        <v>22</v>
      </c>
      <c r="B24" t="s">
        <v>26</v>
      </c>
      <c r="D24" t="b">
        <v>0</v>
      </c>
      <c r="F24" t="s">
        <v>130</v>
      </c>
      <c r="H24" t="s">
        <v>173</v>
      </c>
      <c r="I24" t="s">
        <v>154</v>
      </c>
      <c r="J24"/>
      <c r="L24"/>
    </row>
    <row r="25" spans="1:13" hidden="1" x14ac:dyDescent="0.15">
      <c r="A25">
        <v>23</v>
      </c>
      <c r="B25" t="s">
        <v>27</v>
      </c>
      <c r="D25" t="b">
        <v>0</v>
      </c>
      <c r="F25" t="s">
        <v>130</v>
      </c>
      <c r="H25" t="s">
        <v>173</v>
      </c>
      <c r="I25" t="s">
        <v>154</v>
      </c>
      <c r="J25"/>
      <c r="L25"/>
    </row>
    <row r="26" spans="1:13" hidden="1" x14ac:dyDescent="0.15">
      <c r="A26">
        <v>24</v>
      </c>
      <c r="B26" t="s">
        <v>28</v>
      </c>
      <c r="D26" t="b">
        <v>0</v>
      </c>
      <c r="F26" t="s">
        <v>130</v>
      </c>
      <c r="H26" t="s">
        <v>173</v>
      </c>
      <c r="I26" t="s">
        <v>154</v>
      </c>
      <c r="J26"/>
      <c r="L26"/>
    </row>
    <row r="27" spans="1:13" hidden="1" x14ac:dyDescent="0.15">
      <c r="A27">
        <v>25</v>
      </c>
      <c r="B27" t="s">
        <v>29</v>
      </c>
      <c r="D27" t="b">
        <v>0</v>
      </c>
      <c r="F27" t="s">
        <v>130</v>
      </c>
      <c r="H27" t="s">
        <v>173</v>
      </c>
      <c r="I27" t="s">
        <v>154</v>
      </c>
      <c r="J27"/>
      <c r="L27"/>
    </row>
    <row r="28" spans="1:13" ht="378" hidden="1" x14ac:dyDescent="0.15">
      <c r="A28">
        <v>26</v>
      </c>
      <c r="B28" t="s">
        <v>30</v>
      </c>
      <c r="C28" s="1">
        <v>42699</v>
      </c>
      <c r="D28" t="b">
        <v>1</v>
      </c>
      <c r="E28" s="1">
        <v>42660</v>
      </c>
      <c r="G28">
        <f>C28-E28</f>
        <v>39</v>
      </c>
      <c r="H28" t="s">
        <v>170</v>
      </c>
      <c r="I28" t="s">
        <v>161</v>
      </c>
      <c r="J28" s="5" t="s">
        <v>179</v>
      </c>
      <c r="K28" t="s">
        <v>161</v>
      </c>
      <c r="L28" s="5" t="s">
        <v>197</v>
      </c>
      <c r="M28" s="5" t="s">
        <v>236</v>
      </c>
    </row>
    <row r="29" spans="1:13" hidden="1" x14ac:dyDescent="0.15">
      <c r="A29">
        <v>27</v>
      </c>
      <c r="B29" t="s">
        <v>31</v>
      </c>
      <c r="D29" t="b">
        <v>0</v>
      </c>
      <c r="F29" t="s">
        <v>130</v>
      </c>
      <c r="H29" t="s">
        <v>173</v>
      </c>
      <c r="I29" t="s">
        <v>154</v>
      </c>
      <c r="J29"/>
      <c r="L29"/>
    </row>
    <row r="30" spans="1:13" hidden="1" x14ac:dyDescent="0.15">
      <c r="A30">
        <v>28</v>
      </c>
      <c r="B30" t="s">
        <v>32</v>
      </c>
      <c r="D30" t="b">
        <v>0</v>
      </c>
      <c r="F30" t="s">
        <v>130</v>
      </c>
      <c r="H30" t="s">
        <v>173</v>
      </c>
      <c r="I30" t="s">
        <v>154</v>
      </c>
      <c r="J30"/>
      <c r="L30"/>
    </row>
    <row r="31" spans="1:13" hidden="1" x14ac:dyDescent="0.15">
      <c r="A31">
        <v>29</v>
      </c>
      <c r="B31" t="s">
        <v>33</v>
      </c>
      <c r="D31" t="b">
        <v>0</v>
      </c>
      <c r="F31" t="s">
        <v>130</v>
      </c>
      <c r="H31" t="s">
        <v>173</v>
      </c>
      <c r="I31" t="s">
        <v>154</v>
      </c>
      <c r="J31"/>
      <c r="L31"/>
    </row>
    <row r="32" spans="1:13" ht="270" hidden="1" x14ac:dyDescent="0.15">
      <c r="A32">
        <v>30</v>
      </c>
      <c r="B32" t="s">
        <v>34</v>
      </c>
      <c r="C32" s="1">
        <v>43354</v>
      </c>
      <c r="D32" t="b">
        <v>1</v>
      </c>
      <c r="E32" s="1">
        <v>43313</v>
      </c>
      <c r="G32">
        <f t="shared" ref="G32:G38" si="2">C32-E32</f>
        <v>41</v>
      </c>
      <c r="H32" t="s">
        <v>170</v>
      </c>
      <c r="I32" t="s">
        <v>161</v>
      </c>
      <c r="J32" s="5" t="s">
        <v>179</v>
      </c>
      <c r="K32" t="s">
        <v>161</v>
      </c>
      <c r="L32" s="5" t="s">
        <v>198</v>
      </c>
      <c r="M32" s="5" t="s">
        <v>237</v>
      </c>
    </row>
    <row r="33" spans="1:13" ht="216" hidden="1" x14ac:dyDescent="0.15">
      <c r="A33">
        <v>31</v>
      </c>
      <c r="B33" t="s">
        <v>35</v>
      </c>
      <c r="C33" s="1">
        <v>39707</v>
      </c>
      <c r="D33" t="b">
        <v>1</v>
      </c>
      <c r="E33" s="1">
        <v>39665</v>
      </c>
      <c r="G33">
        <f t="shared" si="2"/>
        <v>42</v>
      </c>
      <c r="H33" t="s">
        <v>170</v>
      </c>
      <c r="I33" t="s">
        <v>161</v>
      </c>
      <c r="J33" s="5" t="s">
        <v>179</v>
      </c>
      <c r="K33" t="s">
        <v>161</v>
      </c>
      <c r="L33" s="5" t="s">
        <v>199</v>
      </c>
      <c r="M33" s="5" t="s">
        <v>238</v>
      </c>
    </row>
    <row r="34" spans="1:13" ht="162" hidden="1" x14ac:dyDescent="0.15">
      <c r="A34">
        <v>32</v>
      </c>
      <c r="B34" t="s">
        <v>36</v>
      </c>
      <c r="C34" s="1">
        <v>43332</v>
      </c>
      <c r="D34" t="b">
        <v>1</v>
      </c>
      <c r="E34" s="1">
        <v>43291</v>
      </c>
      <c r="G34">
        <f t="shared" si="2"/>
        <v>41</v>
      </c>
      <c r="H34" t="s">
        <v>170</v>
      </c>
      <c r="I34" t="s">
        <v>161</v>
      </c>
      <c r="J34" s="5" t="s">
        <v>179</v>
      </c>
      <c r="K34" t="s">
        <v>161</v>
      </c>
      <c r="L34" s="5" t="s">
        <v>200</v>
      </c>
      <c r="M34" s="5" t="s">
        <v>239</v>
      </c>
    </row>
    <row r="35" spans="1:13" ht="378" hidden="1" x14ac:dyDescent="0.15">
      <c r="A35">
        <v>33</v>
      </c>
      <c r="B35" t="s">
        <v>37</v>
      </c>
      <c r="C35" s="1">
        <v>43311</v>
      </c>
      <c r="D35" t="b">
        <v>1</v>
      </c>
      <c r="E35" s="1">
        <v>43270</v>
      </c>
      <c r="G35">
        <f t="shared" si="2"/>
        <v>41</v>
      </c>
      <c r="H35" t="s">
        <v>170</v>
      </c>
      <c r="I35" t="s">
        <v>161</v>
      </c>
      <c r="J35" s="5" t="s">
        <v>179</v>
      </c>
      <c r="K35" t="s">
        <v>161</v>
      </c>
      <c r="L35" s="5" t="s">
        <v>201</v>
      </c>
      <c r="M35" s="5" t="s">
        <v>240</v>
      </c>
    </row>
    <row r="36" spans="1:13" ht="378" hidden="1" x14ac:dyDescent="0.15">
      <c r="A36">
        <v>34</v>
      </c>
      <c r="B36" t="s">
        <v>38</v>
      </c>
      <c r="C36" s="1">
        <v>43781</v>
      </c>
      <c r="D36" t="b">
        <v>1</v>
      </c>
      <c r="E36" s="1">
        <v>43733</v>
      </c>
      <c r="G36">
        <f t="shared" si="2"/>
        <v>48</v>
      </c>
      <c r="H36" t="s">
        <v>170</v>
      </c>
      <c r="I36" t="s">
        <v>161</v>
      </c>
      <c r="J36" s="5" t="s">
        <v>179</v>
      </c>
      <c r="K36" t="s">
        <v>161</v>
      </c>
      <c r="L36" s="5" t="s">
        <v>202</v>
      </c>
      <c r="M36" s="5" t="s">
        <v>241</v>
      </c>
    </row>
    <row r="37" spans="1:13" hidden="1" x14ac:dyDescent="0.15">
      <c r="A37">
        <v>35</v>
      </c>
      <c r="B37" t="s">
        <v>39</v>
      </c>
      <c r="C37" s="1">
        <v>43326</v>
      </c>
      <c r="D37" t="b">
        <v>1</v>
      </c>
      <c r="E37" s="1">
        <v>43285</v>
      </c>
      <c r="F37" t="s">
        <v>133</v>
      </c>
      <c r="G37">
        <f t="shared" si="2"/>
        <v>41</v>
      </c>
      <c r="H37" t="s">
        <v>170</v>
      </c>
      <c r="I37" s="2" t="s">
        <v>149</v>
      </c>
      <c r="J37"/>
      <c r="L37"/>
    </row>
    <row r="38" spans="1:13" hidden="1" x14ac:dyDescent="0.15">
      <c r="A38">
        <v>36</v>
      </c>
      <c r="B38" t="s">
        <v>40</v>
      </c>
      <c r="C38" s="1">
        <v>43669</v>
      </c>
      <c r="D38" t="b">
        <v>1</v>
      </c>
      <c r="E38" s="1">
        <v>43628</v>
      </c>
      <c r="F38" t="s">
        <v>134</v>
      </c>
      <c r="G38">
        <f t="shared" si="2"/>
        <v>41</v>
      </c>
      <c r="H38" t="s">
        <v>170</v>
      </c>
      <c r="I38" t="s">
        <v>150</v>
      </c>
      <c r="J38"/>
      <c r="L38"/>
    </row>
    <row r="39" spans="1:13" hidden="1" x14ac:dyDescent="0.15">
      <c r="A39">
        <v>37</v>
      </c>
      <c r="B39" t="s">
        <v>41</v>
      </c>
      <c r="D39" t="b">
        <v>0</v>
      </c>
      <c r="F39" t="s">
        <v>130</v>
      </c>
      <c r="H39" t="s">
        <v>173</v>
      </c>
      <c r="I39" t="s">
        <v>154</v>
      </c>
      <c r="J39"/>
      <c r="L39"/>
    </row>
    <row r="40" spans="1:13" hidden="1" x14ac:dyDescent="0.15">
      <c r="A40">
        <v>38</v>
      </c>
      <c r="B40" t="s">
        <v>42</v>
      </c>
      <c r="D40" t="b">
        <v>0</v>
      </c>
      <c r="F40" t="s">
        <v>130</v>
      </c>
      <c r="H40" t="s">
        <v>173</v>
      </c>
      <c r="I40" t="s">
        <v>154</v>
      </c>
      <c r="J40"/>
      <c r="L40"/>
    </row>
    <row r="41" spans="1:13" hidden="1" x14ac:dyDescent="0.15">
      <c r="A41">
        <v>39</v>
      </c>
      <c r="B41" t="s">
        <v>43</v>
      </c>
      <c r="D41" t="b">
        <v>0</v>
      </c>
      <c r="F41" t="s">
        <v>130</v>
      </c>
      <c r="H41" t="s">
        <v>173</v>
      </c>
      <c r="I41" t="s">
        <v>154</v>
      </c>
      <c r="J41"/>
      <c r="L41"/>
    </row>
    <row r="42" spans="1:13" ht="148.5" hidden="1" x14ac:dyDescent="0.15">
      <c r="A42">
        <v>40</v>
      </c>
      <c r="B42" t="s">
        <v>44</v>
      </c>
      <c r="C42" s="1">
        <v>39735</v>
      </c>
      <c r="D42" t="b">
        <v>1</v>
      </c>
      <c r="E42" s="1">
        <v>39700</v>
      </c>
      <c r="G42">
        <f>C42-E42</f>
        <v>35</v>
      </c>
      <c r="H42" t="s">
        <v>170</v>
      </c>
      <c r="I42" t="s">
        <v>161</v>
      </c>
      <c r="J42" s="5" t="s">
        <v>181</v>
      </c>
      <c r="K42" s="4" t="s">
        <v>161</v>
      </c>
      <c r="L42" s="5" t="s">
        <v>203</v>
      </c>
      <c r="M42" s="5" t="s">
        <v>242</v>
      </c>
    </row>
    <row r="43" spans="1:13" hidden="1" x14ac:dyDescent="0.15">
      <c r="A43">
        <v>41</v>
      </c>
      <c r="B43" t="s">
        <v>45</v>
      </c>
      <c r="D43" t="b">
        <v>0</v>
      </c>
      <c r="F43" t="s">
        <v>130</v>
      </c>
      <c r="H43" t="s">
        <v>173</v>
      </c>
      <c r="I43" t="s">
        <v>154</v>
      </c>
      <c r="J43"/>
      <c r="L43"/>
    </row>
    <row r="44" spans="1:13" ht="256.5" x14ac:dyDescent="0.15">
      <c r="A44">
        <v>42</v>
      </c>
      <c r="B44" t="s">
        <v>46</v>
      </c>
      <c r="C44" s="1">
        <v>39710</v>
      </c>
      <c r="D44" t="b">
        <v>1</v>
      </c>
      <c r="E44" s="1">
        <v>39668</v>
      </c>
      <c r="G44">
        <f t="shared" ref="G44:G45" si="3">C44-E44</f>
        <v>42</v>
      </c>
      <c r="H44" t="s">
        <v>170</v>
      </c>
      <c r="I44" t="s">
        <v>161</v>
      </c>
      <c r="J44" s="5" t="s">
        <v>182</v>
      </c>
      <c r="K44" s="4" t="s">
        <v>170</v>
      </c>
      <c r="L44" s="5" t="s">
        <v>204</v>
      </c>
      <c r="M44" s="5" t="s">
        <v>243</v>
      </c>
    </row>
    <row r="45" spans="1:13" ht="310.5" x14ac:dyDescent="0.15">
      <c r="A45">
        <v>43</v>
      </c>
      <c r="B45" t="s">
        <v>47</v>
      </c>
      <c r="C45" s="1">
        <v>39748</v>
      </c>
      <c r="D45" t="b">
        <v>1</v>
      </c>
      <c r="E45" s="1">
        <v>39714</v>
      </c>
      <c r="G45">
        <f t="shared" si="3"/>
        <v>34</v>
      </c>
      <c r="H45" t="s">
        <v>170</v>
      </c>
      <c r="I45" t="s">
        <v>161</v>
      </c>
      <c r="J45" s="5" t="s">
        <v>183</v>
      </c>
      <c r="K45" s="4" t="s">
        <v>171</v>
      </c>
      <c r="L45" s="5" t="s">
        <v>205</v>
      </c>
      <c r="M45" s="5" t="s">
        <v>244</v>
      </c>
    </row>
    <row r="46" spans="1:13" hidden="1" x14ac:dyDescent="0.15">
      <c r="A46">
        <v>44</v>
      </c>
      <c r="B46" t="s">
        <v>48</v>
      </c>
      <c r="D46" t="b">
        <v>0</v>
      </c>
      <c r="F46" t="s">
        <v>130</v>
      </c>
      <c r="H46" t="s">
        <v>173</v>
      </c>
      <c r="I46" t="s">
        <v>154</v>
      </c>
      <c r="J46"/>
      <c r="L46"/>
    </row>
    <row r="47" spans="1:13" hidden="1" x14ac:dyDescent="0.15">
      <c r="A47">
        <v>45</v>
      </c>
      <c r="B47" t="s">
        <v>49</v>
      </c>
      <c r="D47" t="b">
        <v>0</v>
      </c>
      <c r="F47" t="s">
        <v>130</v>
      </c>
      <c r="H47" t="s">
        <v>173</v>
      </c>
      <c r="I47" t="s">
        <v>154</v>
      </c>
      <c r="J47"/>
      <c r="L47"/>
    </row>
    <row r="48" spans="1:13" ht="297" hidden="1" x14ac:dyDescent="0.15">
      <c r="A48">
        <v>46</v>
      </c>
      <c r="B48" t="s">
        <v>50</v>
      </c>
      <c r="C48" s="1">
        <v>39717</v>
      </c>
      <c r="D48" t="b">
        <v>1</v>
      </c>
      <c r="E48" s="1">
        <v>39675</v>
      </c>
      <c r="G48">
        <f>C48-E48</f>
        <v>42</v>
      </c>
      <c r="H48" t="s">
        <v>170</v>
      </c>
      <c r="I48" t="s">
        <v>161</v>
      </c>
      <c r="J48" s="5" t="s">
        <v>179</v>
      </c>
      <c r="K48" t="s">
        <v>161</v>
      </c>
      <c r="L48" s="5" t="s">
        <v>206</v>
      </c>
      <c r="M48" s="5" t="s">
        <v>245</v>
      </c>
    </row>
    <row r="49" spans="1:13" hidden="1" x14ac:dyDescent="0.15">
      <c r="A49">
        <v>47</v>
      </c>
      <c r="B49" t="s">
        <v>51</v>
      </c>
      <c r="D49" t="b">
        <v>0</v>
      </c>
      <c r="F49" t="s">
        <v>130</v>
      </c>
      <c r="H49" t="s">
        <v>173</v>
      </c>
      <c r="I49" t="s">
        <v>154</v>
      </c>
      <c r="J49"/>
      <c r="L49"/>
    </row>
    <row r="50" spans="1:13" ht="310.5" hidden="1" x14ac:dyDescent="0.15">
      <c r="A50">
        <v>48</v>
      </c>
      <c r="B50" t="s">
        <v>52</v>
      </c>
      <c r="C50" s="1">
        <v>39758</v>
      </c>
      <c r="D50" t="b">
        <v>1</v>
      </c>
      <c r="E50" s="1">
        <v>39731</v>
      </c>
      <c r="G50">
        <f>C50-E50</f>
        <v>27</v>
      </c>
      <c r="H50" t="s">
        <v>170</v>
      </c>
      <c r="I50" t="s">
        <v>161</v>
      </c>
      <c r="J50" s="5" t="s">
        <v>179</v>
      </c>
      <c r="K50" t="s">
        <v>161</v>
      </c>
      <c r="L50" s="5" t="s">
        <v>207</v>
      </c>
      <c r="M50" s="5" t="s">
        <v>246</v>
      </c>
    </row>
    <row r="51" spans="1:13" hidden="1" x14ac:dyDescent="0.15">
      <c r="A51">
        <v>49</v>
      </c>
      <c r="B51" t="s">
        <v>53</v>
      </c>
      <c r="D51" t="b">
        <v>0</v>
      </c>
      <c r="F51" t="s">
        <v>130</v>
      </c>
      <c r="H51" t="s">
        <v>173</v>
      </c>
      <c r="I51" t="s">
        <v>154</v>
      </c>
      <c r="J51"/>
      <c r="L51"/>
    </row>
    <row r="52" spans="1:13" ht="297" hidden="1" x14ac:dyDescent="0.15">
      <c r="A52">
        <v>50</v>
      </c>
      <c r="B52" t="s">
        <v>54</v>
      </c>
      <c r="C52" s="1">
        <v>41061</v>
      </c>
      <c r="D52" t="b">
        <v>1</v>
      </c>
      <c r="E52" s="1">
        <v>41036</v>
      </c>
      <c r="G52">
        <f t="shared" ref="G52:G55" si="4">C52-E52</f>
        <v>25</v>
      </c>
      <c r="H52" t="s">
        <v>170</v>
      </c>
      <c r="I52" t="s">
        <v>161</v>
      </c>
      <c r="J52" s="5" t="s">
        <v>179</v>
      </c>
      <c r="K52" t="s">
        <v>161</v>
      </c>
      <c r="L52" s="5" t="s">
        <v>208</v>
      </c>
      <c r="M52" s="5" t="s">
        <v>247</v>
      </c>
    </row>
    <row r="53" spans="1:13" ht="148.5" x14ac:dyDescent="0.15">
      <c r="A53">
        <v>51</v>
      </c>
      <c r="B53" t="s">
        <v>55</v>
      </c>
      <c r="C53" s="1">
        <v>39714</v>
      </c>
      <c r="D53" t="b">
        <v>1</v>
      </c>
      <c r="E53" s="1">
        <v>39686</v>
      </c>
      <c r="G53">
        <f t="shared" si="4"/>
        <v>28</v>
      </c>
      <c r="H53" t="s">
        <v>170</v>
      </c>
      <c r="I53" t="s">
        <v>161</v>
      </c>
      <c r="J53" s="5" t="s">
        <v>184</v>
      </c>
      <c r="K53" s="4" t="s">
        <v>165</v>
      </c>
      <c r="L53" s="5" t="s">
        <v>209</v>
      </c>
      <c r="M53" s="5" t="s">
        <v>248</v>
      </c>
    </row>
    <row r="54" spans="1:13" ht="364.5" x14ac:dyDescent="0.15">
      <c r="A54">
        <v>52</v>
      </c>
      <c r="B54" t="s">
        <v>56</v>
      </c>
      <c r="C54" s="1">
        <v>38575</v>
      </c>
      <c r="D54" t="b">
        <v>1</v>
      </c>
      <c r="E54" s="1">
        <v>38534</v>
      </c>
      <c r="G54">
        <f t="shared" si="4"/>
        <v>41</v>
      </c>
      <c r="H54" t="s">
        <v>170</v>
      </c>
      <c r="I54" t="s">
        <v>161</v>
      </c>
      <c r="J54" s="5" t="s">
        <v>185</v>
      </c>
      <c r="K54" s="4" t="s">
        <v>165</v>
      </c>
      <c r="L54" s="5" t="s">
        <v>210</v>
      </c>
      <c r="M54" s="5" t="s">
        <v>249</v>
      </c>
    </row>
    <row r="55" spans="1:13" ht="351" x14ac:dyDescent="0.15">
      <c r="A55">
        <v>53</v>
      </c>
      <c r="B55" t="s">
        <v>57</v>
      </c>
      <c r="C55" s="1">
        <v>39707</v>
      </c>
      <c r="D55" t="b">
        <v>1</v>
      </c>
      <c r="E55" s="1">
        <v>39665</v>
      </c>
      <c r="G55">
        <f t="shared" si="4"/>
        <v>42</v>
      </c>
      <c r="H55" t="s">
        <v>170</v>
      </c>
      <c r="I55" t="s">
        <v>161</v>
      </c>
      <c r="J55" s="5" t="s">
        <v>186</v>
      </c>
      <c r="K55" s="4" t="s">
        <v>167</v>
      </c>
      <c r="L55" s="5" t="s">
        <v>211</v>
      </c>
      <c r="M55" s="5" t="s">
        <v>250</v>
      </c>
    </row>
    <row r="56" spans="1:13" hidden="1" x14ac:dyDescent="0.15">
      <c r="A56">
        <v>54</v>
      </c>
      <c r="B56" t="s">
        <v>58</v>
      </c>
      <c r="D56" t="b">
        <v>0</v>
      </c>
      <c r="F56" t="s">
        <v>130</v>
      </c>
      <c r="H56" t="s">
        <v>173</v>
      </c>
      <c r="I56" t="s">
        <v>154</v>
      </c>
      <c r="J56"/>
      <c r="L56"/>
    </row>
    <row r="57" spans="1:13" ht="391.5" hidden="1" x14ac:dyDescent="0.15">
      <c r="A57">
        <v>55</v>
      </c>
      <c r="B57" t="s">
        <v>59</v>
      </c>
      <c r="C57" s="1">
        <v>43482</v>
      </c>
      <c r="D57" t="b">
        <v>1</v>
      </c>
      <c r="E57" s="1">
        <v>43439</v>
      </c>
      <c r="G57">
        <f t="shared" ref="G57:G58" si="5">C57-E57</f>
        <v>43</v>
      </c>
      <c r="H57" t="s">
        <v>170</v>
      </c>
      <c r="I57" t="s">
        <v>161</v>
      </c>
      <c r="J57" s="5" t="s">
        <v>179</v>
      </c>
      <c r="K57" t="s">
        <v>161</v>
      </c>
      <c r="L57" s="5" t="s">
        <v>212</v>
      </c>
      <c r="M57" s="5" t="s">
        <v>251</v>
      </c>
    </row>
    <row r="58" spans="1:13" ht="378" hidden="1" x14ac:dyDescent="0.15">
      <c r="A58">
        <v>56</v>
      </c>
      <c r="B58" t="s">
        <v>60</v>
      </c>
      <c r="C58" s="1">
        <v>43397</v>
      </c>
      <c r="D58" t="b">
        <v>1</v>
      </c>
      <c r="E58" s="1">
        <v>43348</v>
      </c>
      <c r="G58">
        <f t="shared" si="5"/>
        <v>49</v>
      </c>
      <c r="H58" t="s">
        <v>170</v>
      </c>
      <c r="I58" t="s">
        <v>161</v>
      </c>
      <c r="J58" s="5" t="s">
        <v>179</v>
      </c>
      <c r="K58" t="s">
        <v>161</v>
      </c>
      <c r="L58" s="5" t="s">
        <v>213</v>
      </c>
      <c r="M58" s="5" t="s">
        <v>252</v>
      </c>
    </row>
    <row r="59" spans="1:13" hidden="1" x14ac:dyDescent="0.15">
      <c r="A59">
        <v>57</v>
      </c>
      <c r="B59" t="s">
        <v>61</v>
      </c>
      <c r="D59" t="b">
        <v>0</v>
      </c>
      <c r="F59" t="s">
        <v>130</v>
      </c>
      <c r="H59" t="s">
        <v>173</v>
      </c>
      <c r="I59" t="s">
        <v>154</v>
      </c>
      <c r="J59"/>
      <c r="L59"/>
    </row>
    <row r="60" spans="1:13" ht="391.5" hidden="1" x14ac:dyDescent="0.15">
      <c r="A60">
        <v>58</v>
      </c>
      <c r="B60" t="s">
        <v>62</v>
      </c>
      <c r="C60" s="1">
        <v>42748</v>
      </c>
      <c r="D60" t="b">
        <v>1</v>
      </c>
      <c r="E60" s="1">
        <v>42706</v>
      </c>
      <c r="G60">
        <f t="shared" ref="G60:G61" si="6">C60-E60</f>
        <v>42</v>
      </c>
      <c r="H60" t="s">
        <v>170</v>
      </c>
      <c r="I60" t="s">
        <v>161</v>
      </c>
      <c r="J60" s="5" t="s">
        <v>179</v>
      </c>
      <c r="K60" t="s">
        <v>161</v>
      </c>
      <c r="L60" s="5" t="s">
        <v>214</v>
      </c>
      <c r="M60" s="5" t="s">
        <v>253</v>
      </c>
    </row>
    <row r="61" spans="1:13" ht="135" hidden="1" x14ac:dyDescent="0.15">
      <c r="A61">
        <v>59</v>
      </c>
      <c r="B61" t="s">
        <v>63</v>
      </c>
      <c r="C61" s="1">
        <v>38573</v>
      </c>
      <c r="D61" t="b">
        <v>1</v>
      </c>
      <c r="E61" s="1">
        <v>38532</v>
      </c>
      <c r="G61">
        <f t="shared" si="6"/>
        <v>41</v>
      </c>
      <c r="H61" t="s">
        <v>170</v>
      </c>
      <c r="I61" t="s">
        <v>161</v>
      </c>
      <c r="J61" s="5" t="s">
        <v>187</v>
      </c>
      <c r="K61" t="s">
        <v>161</v>
      </c>
      <c r="L61" s="5" t="s">
        <v>215</v>
      </c>
      <c r="M61" s="5" t="s">
        <v>254</v>
      </c>
    </row>
    <row r="62" spans="1:13" hidden="1" x14ac:dyDescent="0.15">
      <c r="A62">
        <v>60</v>
      </c>
      <c r="B62" t="s">
        <v>64</v>
      </c>
      <c r="D62" t="b">
        <v>0</v>
      </c>
      <c r="F62" t="s">
        <v>130</v>
      </c>
      <c r="H62" t="s">
        <v>173</v>
      </c>
      <c r="I62" t="s">
        <v>154</v>
      </c>
      <c r="J62"/>
      <c r="L62"/>
    </row>
    <row r="63" spans="1:13" hidden="1" x14ac:dyDescent="0.15">
      <c r="A63">
        <v>61</v>
      </c>
      <c r="B63" t="s">
        <v>65</v>
      </c>
      <c r="D63" t="b">
        <v>0</v>
      </c>
      <c r="F63" t="s">
        <v>130</v>
      </c>
      <c r="H63" t="s">
        <v>173</v>
      </c>
      <c r="I63" t="s">
        <v>154</v>
      </c>
      <c r="J63"/>
      <c r="L63"/>
    </row>
    <row r="64" spans="1:13" hidden="1" x14ac:dyDescent="0.15">
      <c r="A64">
        <v>62</v>
      </c>
      <c r="B64" t="s">
        <v>66</v>
      </c>
      <c r="D64" t="b">
        <v>0</v>
      </c>
      <c r="F64" t="s">
        <v>130</v>
      </c>
      <c r="H64" t="s">
        <v>173</v>
      </c>
      <c r="I64" t="s">
        <v>154</v>
      </c>
      <c r="J64"/>
      <c r="L64"/>
    </row>
    <row r="65" spans="1:13" ht="391.5" hidden="1" x14ac:dyDescent="0.15">
      <c r="A65">
        <v>63</v>
      </c>
      <c r="B65" t="s">
        <v>67</v>
      </c>
      <c r="C65" s="1">
        <v>41508</v>
      </c>
      <c r="D65" t="b">
        <v>1</v>
      </c>
      <c r="E65" s="1">
        <v>41467</v>
      </c>
      <c r="G65">
        <f>C65-E65</f>
        <v>41</v>
      </c>
      <c r="H65" t="s">
        <v>170</v>
      </c>
      <c r="I65" t="s">
        <v>161</v>
      </c>
      <c r="J65" s="5" t="s">
        <v>188</v>
      </c>
      <c r="K65" t="s">
        <v>166</v>
      </c>
      <c r="L65" s="5" t="s">
        <v>216</v>
      </c>
      <c r="M65" s="5" t="s">
        <v>255</v>
      </c>
    </row>
    <row r="66" spans="1:13" hidden="1" x14ac:dyDescent="0.15">
      <c r="A66">
        <v>64</v>
      </c>
      <c r="B66" t="s">
        <v>68</v>
      </c>
      <c r="D66" t="b">
        <v>0</v>
      </c>
      <c r="F66" t="s">
        <v>130</v>
      </c>
      <c r="H66" t="s">
        <v>173</v>
      </c>
      <c r="I66" t="s">
        <v>154</v>
      </c>
      <c r="J66"/>
      <c r="L66"/>
    </row>
    <row r="67" spans="1:13" hidden="1" x14ac:dyDescent="0.15">
      <c r="A67">
        <v>65</v>
      </c>
      <c r="B67" t="s">
        <v>69</v>
      </c>
      <c r="D67" t="b">
        <v>0</v>
      </c>
      <c r="F67" t="s">
        <v>130</v>
      </c>
      <c r="H67" t="s">
        <v>173</v>
      </c>
      <c r="I67" t="s">
        <v>154</v>
      </c>
      <c r="J67"/>
      <c r="L67"/>
    </row>
    <row r="68" spans="1:13" hidden="1" x14ac:dyDescent="0.15">
      <c r="A68">
        <v>66</v>
      </c>
      <c r="B68" t="s">
        <v>70</v>
      </c>
      <c r="C68" s="1">
        <v>39654</v>
      </c>
      <c r="D68" t="b">
        <v>1</v>
      </c>
      <c r="E68" s="1">
        <v>39615</v>
      </c>
      <c r="F68" t="s">
        <v>135</v>
      </c>
      <c r="G68">
        <f t="shared" ref="G68:G69" si="7">C68-E68</f>
        <v>39</v>
      </c>
      <c r="H68" t="s">
        <v>170</v>
      </c>
      <c r="I68" s="4" t="s">
        <v>151</v>
      </c>
      <c r="J68"/>
      <c r="L68"/>
    </row>
    <row r="69" spans="1:13" ht="256.5" hidden="1" x14ac:dyDescent="0.15">
      <c r="A69">
        <v>67</v>
      </c>
      <c r="B69" t="s">
        <v>71</v>
      </c>
      <c r="C69" s="1">
        <v>40907</v>
      </c>
      <c r="D69" t="b">
        <v>1</v>
      </c>
      <c r="E69" s="1">
        <v>40882</v>
      </c>
      <c r="G69">
        <f t="shared" si="7"/>
        <v>25</v>
      </c>
      <c r="H69" t="s">
        <v>170</v>
      </c>
      <c r="I69" t="s">
        <v>161</v>
      </c>
      <c r="J69" s="5" t="s">
        <v>179</v>
      </c>
      <c r="K69" t="s">
        <v>161</v>
      </c>
      <c r="L69" s="5" t="s">
        <v>217</v>
      </c>
      <c r="M69" s="5" t="s">
        <v>256</v>
      </c>
    </row>
    <row r="70" spans="1:13" hidden="1" x14ac:dyDescent="0.15">
      <c r="A70">
        <v>68</v>
      </c>
      <c r="B70" t="s">
        <v>72</v>
      </c>
      <c r="D70" t="b">
        <v>0</v>
      </c>
      <c r="F70">
        <v>0</v>
      </c>
      <c r="H70" t="s">
        <v>173</v>
      </c>
      <c r="I70" t="s">
        <v>154</v>
      </c>
      <c r="J70"/>
      <c r="L70"/>
    </row>
    <row r="71" spans="1:13" hidden="1" x14ac:dyDescent="0.15">
      <c r="A71">
        <v>69</v>
      </c>
      <c r="B71" t="s">
        <v>73</v>
      </c>
      <c r="D71" t="b">
        <v>0</v>
      </c>
      <c r="F71">
        <v>0</v>
      </c>
      <c r="H71" t="s">
        <v>173</v>
      </c>
      <c r="I71" t="s">
        <v>154</v>
      </c>
      <c r="J71"/>
      <c r="L71"/>
    </row>
    <row r="72" spans="1:13" hidden="1" x14ac:dyDescent="0.15">
      <c r="A72">
        <v>70</v>
      </c>
      <c r="B72" t="s">
        <v>74</v>
      </c>
      <c r="D72" t="b">
        <v>0</v>
      </c>
      <c r="F72" t="s">
        <v>130</v>
      </c>
      <c r="H72" t="s">
        <v>173</v>
      </c>
      <c r="I72" t="s">
        <v>154</v>
      </c>
      <c r="J72"/>
      <c r="L72"/>
    </row>
    <row r="73" spans="1:13" hidden="1" x14ac:dyDescent="0.15">
      <c r="A73">
        <v>71</v>
      </c>
      <c r="B73" t="s">
        <v>75</v>
      </c>
      <c r="D73" t="b">
        <v>0</v>
      </c>
      <c r="F73" t="s">
        <v>130</v>
      </c>
      <c r="H73" t="s">
        <v>173</v>
      </c>
      <c r="I73" t="s">
        <v>154</v>
      </c>
      <c r="J73"/>
      <c r="L73"/>
    </row>
    <row r="74" spans="1:13" hidden="1" x14ac:dyDescent="0.15">
      <c r="A74">
        <v>72</v>
      </c>
      <c r="B74" t="s">
        <v>76</v>
      </c>
      <c r="D74" t="b">
        <v>0</v>
      </c>
      <c r="F74" t="s">
        <v>130</v>
      </c>
      <c r="H74" t="s">
        <v>173</v>
      </c>
      <c r="I74" t="s">
        <v>154</v>
      </c>
      <c r="J74"/>
      <c r="L74"/>
    </row>
    <row r="75" spans="1:13" hidden="1" x14ac:dyDescent="0.15">
      <c r="A75">
        <v>73</v>
      </c>
      <c r="B75" t="s">
        <v>77</v>
      </c>
      <c r="D75" t="b">
        <v>0</v>
      </c>
      <c r="F75">
        <v>0</v>
      </c>
      <c r="H75" t="s">
        <v>173</v>
      </c>
      <c r="I75" t="s">
        <v>154</v>
      </c>
      <c r="J75"/>
      <c r="L75"/>
    </row>
    <row r="76" spans="1:13" ht="297" x14ac:dyDescent="0.15">
      <c r="A76">
        <v>74</v>
      </c>
      <c r="B76" t="s">
        <v>78</v>
      </c>
      <c r="C76" s="1">
        <v>38490</v>
      </c>
      <c r="D76" t="b">
        <v>1</v>
      </c>
      <c r="E76" s="1">
        <v>38463</v>
      </c>
      <c r="G76">
        <f>C76-E76</f>
        <v>27</v>
      </c>
      <c r="H76" t="s">
        <v>170</v>
      </c>
      <c r="I76" t="s">
        <v>161</v>
      </c>
      <c r="J76" s="5" t="s">
        <v>189</v>
      </c>
      <c r="K76" t="s">
        <v>165</v>
      </c>
      <c r="L76" s="5" t="s">
        <v>218</v>
      </c>
      <c r="M76" s="5" t="s">
        <v>257</v>
      </c>
    </row>
    <row r="77" spans="1:13" hidden="1" x14ac:dyDescent="0.15">
      <c r="A77">
        <v>75</v>
      </c>
      <c r="B77" t="s">
        <v>79</v>
      </c>
      <c r="D77" t="b">
        <v>0</v>
      </c>
      <c r="F77" t="s">
        <v>130</v>
      </c>
      <c r="H77" t="s">
        <v>173</v>
      </c>
      <c r="I77" t="s">
        <v>154</v>
      </c>
      <c r="J77"/>
      <c r="L77"/>
    </row>
    <row r="78" spans="1:13" hidden="1" x14ac:dyDescent="0.15">
      <c r="A78">
        <v>76</v>
      </c>
      <c r="B78" t="s">
        <v>80</v>
      </c>
      <c r="D78" t="b">
        <v>0</v>
      </c>
      <c r="F78" t="s">
        <v>130</v>
      </c>
      <c r="H78" t="s">
        <v>173</v>
      </c>
      <c r="I78" t="s">
        <v>154</v>
      </c>
      <c r="J78"/>
      <c r="L78"/>
    </row>
    <row r="79" spans="1:13" hidden="1" x14ac:dyDescent="0.15">
      <c r="A79">
        <v>77</v>
      </c>
      <c r="B79" t="s">
        <v>81</v>
      </c>
      <c r="D79" t="b">
        <v>0</v>
      </c>
      <c r="F79" t="s">
        <v>130</v>
      </c>
      <c r="H79" t="s">
        <v>173</v>
      </c>
      <c r="I79" t="s">
        <v>154</v>
      </c>
      <c r="J79"/>
      <c r="L79"/>
    </row>
    <row r="80" spans="1:13" hidden="1" x14ac:dyDescent="0.15">
      <c r="A80">
        <v>78</v>
      </c>
      <c r="B80" t="s">
        <v>82</v>
      </c>
      <c r="D80" t="b">
        <v>0</v>
      </c>
      <c r="F80" t="s">
        <v>130</v>
      </c>
      <c r="H80" t="s">
        <v>173</v>
      </c>
      <c r="I80" t="s">
        <v>154</v>
      </c>
      <c r="J80"/>
      <c r="L80"/>
    </row>
    <row r="81" spans="1:13" ht="391.5" hidden="1" x14ac:dyDescent="0.15">
      <c r="A81">
        <v>79</v>
      </c>
      <c r="B81" t="s">
        <v>83</v>
      </c>
      <c r="C81" s="1">
        <v>41488</v>
      </c>
      <c r="D81" t="b">
        <v>1</v>
      </c>
      <c r="E81" s="1">
        <v>41449</v>
      </c>
      <c r="G81">
        <f>C81-E81</f>
        <v>39</v>
      </c>
      <c r="H81" t="s">
        <v>170</v>
      </c>
      <c r="I81" t="s">
        <v>161</v>
      </c>
      <c r="J81" s="5" t="s">
        <v>190</v>
      </c>
      <c r="K81" t="s">
        <v>164</v>
      </c>
      <c r="L81" s="5" t="s">
        <v>219</v>
      </c>
      <c r="M81" s="5" t="s">
        <v>258</v>
      </c>
    </row>
    <row r="82" spans="1:13" hidden="1" x14ac:dyDescent="0.15">
      <c r="A82">
        <v>80</v>
      </c>
      <c r="B82" t="s">
        <v>84</v>
      </c>
      <c r="D82" t="b">
        <v>0</v>
      </c>
      <c r="F82" t="s">
        <v>130</v>
      </c>
      <c r="H82" t="s">
        <v>173</v>
      </c>
      <c r="I82" t="s">
        <v>154</v>
      </c>
      <c r="J82"/>
      <c r="L82"/>
    </row>
    <row r="83" spans="1:13" hidden="1" x14ac:dyDescent="0.15">
      <c r="A83">
        <v>81</v>
      </c>
      <c r="B83" t="s">
        <v>85</v>
      </c>
      <c r="D83" t="b">
        <v>0</v>
      </c>
      <c r="F83" t="s">
        <v>130</v>
      </c>
      <c r="H83" t="s">
        <v>173</v>
      </c>
      <c r="I83" t="s">
        <v>154</v>
      </c>
      <c r="J83"/>
      <c r="L83"/>
    </row>
    <row r="84" spans="1:13" ht="391.5" hidden="1" x14ac:dyDescent="0.15">
      <c r="A84">
        <v>82</v>
      </c>
      <c r="B84" t="s">
        <v>86</v>
      </c>
      <c r="C84" s="1">
        <v>41612</v>
      </c>
      <c r="D84" t="b">
        <v>1</v>
      </c>
      <c r="E84" s="1">
        <v>41571</v>
      </c>
      <c r="G84">
        <f t="shared" ref="G84:G85" si="8">C84-E84</f>
        <v>41</v>
      </c>
      <c r="H84" t="s">
        <v>170</v>
      </c>
      <c r="I84" t="s">
        <v>161</v>
      </c>
      <c r="J84" s="5" t="s">
        <v>179</v>
      </c>
      <c r="K84" t="s">
        <v>161</v>
      </c>
      <c r="L84" s="5" t="s">
        <v>220</v>
      </c>
      <c r="M84" s="5" t="s">
        <v>259</v>
      </c>
    </row>
    <row r="85" spans="1:13" hidden="1" x14ac:dyDescent="0.15">
      <c r="A85">
        <v>83</v>
      </c>
      <c r="B85" t="s">
        <v>87</v>
      </c>
      <c r="C85" s="1">
        <v>40921</v>
      </c>
      <c r="D85" t="b">
        <v>1</v>
      </c>
      <c r="E85" s="1">
        <v>40878</v>
      </c>
      <c r="F85" t="s">
        <v>136</v>
      </c>
      <c r="G85">
        <f t="shared" si="8"/>
        <v>43</v>
      </c>
      <c r="H85" t="s">
        <v>170</v>
      </c>
      <c r="I85" t="s">
        <v>155</v>
      </c>
      <c r="J85"/>
      <c r="L85"/>
    </row>
    <row r="86" spans="1:13" hidden="1" x14ac:dyDescent="0.15">
      <c r="A86">
        <v>84</v>
      </c>
      <c r="B86" t="s">
        <v>88</v>
      </c>
      <c r="D86" t="b">
        <v>0</v>
      </c>
      <c r="F86" t="s">
        <v>130</v>
      </c>
      <c r="H86" t="s">
        <v>173</v>
      </c>
      <c r="I86" t="s">
        <v>154</v>
      </c>
      <c r="J86"/>
      <c r="L86"/>
    </row>
    <row r="87" spans="1:13" ht="391.5" hidden="1" x14ac:dyDescent="0.15">
      <c r="A87">
        <v>85</v>
      </c>
      <c r="B87" t="s">
        <v>89</v>
      </c>
      <c r="C87" s="1">
        <v>43074</v>
      </c>
      <c r="D87" t="b">
        <v>1</v>
      </c>
      <c r="E87" s="1">
        <v>43033</v>
      </c>
      <c r="G87">
        <f>C87-E87</f>
        <v>41</v>
      </c>
      <c r="H87" t="s">
        <v>170</v>
      </c>
      <c r="I87" t="s">
        <v>161</v>
      </c>
      <c r="J87" s="5" t="s">
        <v>179</v>
      </c>
      <c r="K87" t="s">
        <v>161</v>
      </c>
      <c r="L87" s="5" t="s">
        <v>221</v>
      </c>
      <c r="M87" s="5" t="s">
        <v>260</v>
      </c>
    </row>
    <row r="88" spans="1:13" hidden="1" x14ac:dyDescent="0.15">
      <c r="A88">
        <v>86</v>
      </c>
      <c r="B88" t="s">
        <v>90</v>
      </c>
      <c r="D88" t="b">
        <v>0</v>
      </c>
      <c r="F88" t="s">
        <v>130</v>
      </c>
      <c r="H88" t="s">
        <v>173</v>
      </c>
      <c r="I88" t="s">
        <v>154</v>
      </c>
      <c r="J88"/>
      <c r="L88"/>
    </row>
    <row r="89" spans="1:13" ht="409.5" hidden="1" x14ac:dyDescent="0.15">
      <c r="A89">
        <v>87</v>
      </c>
      <c r="B89" t="s">
        <v>91</v>
      </c>
      <c r="C89" s="1">
        <v>43425</v>
      </c>
      <c r="D89" t="b">
        <v>1</v>
      </c>
      <c r="E89" s="1">
        <v>43384</v>
      </c>
      <c r="G89">
        <f t="shared" ref="G89:G93" si="9">C89-E89</f>
        <v>41</v>
      </c>
      <c r="H89" t="s">
        <v>170</v>
      </c>
      <c r="I89" t="s">
        <v>161</v>
      </c>
      <c r="J89" s="5" t="s">
        <v>179</v>
      </c>
      <c r="K89" t="s">
        <v>161</v>
      </c>
      <c r="L89" s="5" t="s">
        <v>222</v>
      </c>
      <c r="M89" s="5" t="s">
        <v>261</v>
      </c>
    </row>
    <row r="90" spans="1:13" ht="391.5" hidden="1" x14ac:dyDescent="0.15">
      <c r="A90">
        <v>88</v>
      </c>
      <c r="B90" t="s">
        <v>92</v>
      </c>
      <c r="C90" s="1">
        <v>43286</v>
      </c>
      <c r="D90" t="b">
        <v>1</v>
      </c>
      <c r="E90" s="1">
        <v>43244</v>
      </c>
      <c r="G90">
        <f t="shared" si="9"/>
        <v>42</v>
      </c>
      <c r="H90" t="s">
        <v>170</v>
      </c>
      <c r="I90" t="s">
        <v>161</v>
      </c>
      <c r="J90" s="5" t="s">
        <v>179</v>
      </c>
      <c r="K90" t="s">
        <v>161</v>
      </c>
      <c r="L90" s="5" t="s">
        <v>223</v>
      </c>
      <c r="M90" s="5" t="s">
        <v>262</v>
      </c>
    </row>
    <row r="91" spans="1:13" ht="229.5" hidden="1" x14ac:dyDescent="0.15">
      <c r="A91">
        <v>89</v>
      </c>
      <c r="B91" t="s">
        <v>93</v>
      </c>
      <c r="C91" s="1">
        <v>43200</v>
      </c>
      <c r="D91" t="b">
        <v>1</v>
      </c>
      <c r="E91" s="1">
        <v>43157</v>
      </c>
      <c r="F91" t="s">
        <v>137</v>
      </c>
      <c r="G91">
        <f t="shared" si="9"/>
        <v>43</v>
      </c>
      <c r="H91" t="s">
        <v>170</v>
      </c>
      <c r="I91" t="s">
        <v>158</v>
      </c>
      <c r="J91" s="5" t="s">
        <v>179</v>
      </c>
      <c r="K91" t="s">
        <v>161</v>
      </c>
      <c r="L91" s="5" t="s">
        <v>224</v>
      </c>
      <c r="M91" s="5" t="s">
        <v>263</v>
      </c>
    </row>
    <row r="92" spans="1:13" ht="391.5" hidden="1" x14ac:dyDescent="0.15">
      <c r="A92">
        <v>90</v>
      </c>
      <c r="B92" t="s">
        <v>94</v>
      </c>
      <c r="C92" s="1">
        <v>42887</v>
      </c>
      <c r="D92" t="b">
        <v>1</v>
      </c>
      <c r="E92" s="1">
        <v>42843</v>
      </c>
      <c r="G92">
        <f t="shared" si="9"/>
        <v>44</v>
      </c>
      <c r="H92" t="s">
        <v>170</v>
      </c>
      <c r="I92" t="s">
        <v>161</v>
      </c>
      <c r="J92" s="5" t="s">
        <v>179</v>
      </c>
      <c r="K92" t="s">
        <v>161</v>
      </c>
      <c r="L92" s="5" t="s">
        <v>225</v>
      </c>
      <c r="M92" s="5" t="s">
        <v>264</v>
      </c>
    </row>
    <row r="93" spans="1:13" ht="378" hidden="1" x14ac:dyDescent="0.15">
      <c r="A93">
        <v>91</v>
      </c>
      <c r="B93" t="s">
        <v>95</v>
      </c>
      <c r="C93" s="1">
        <v>43644</v>
      </c>
      <c r="D93" t="b">
        <v>1</v>
      </c>
      <c r="E93" s="1">
        <v>43602</v>
      </c>
      <c r="G93">
        <f t="shared" si="9"/>
        <v>42</v>
      </c>
      <c r="H93" t="s">
        <v>170</v>
      </c>
      <c r="I93" t="s">
        <v>161</v>
      </c>
      <c r="J93" s="5" t="s">
        <v>179</v>
      </c>
      <c r="K93" t="s">
        <v>161</v>
      </c>
      <c r="L93" s="5" t="s">
        <v>226</v>
      </c>
      <c r="M93" s="5" t="s">
        <v>265</v>
      </c>
    </row>
    <row r="94" spans="1:13" hidden="1" x14ac:dyDescent="0.15">
      <c r="A94">
        <v>92</v>
      </c>
      <c r="B94" t="s">
        <v>96</v>
      </c>
      <c r="D94" t="b">
        <v>0</v>
      </c>
      <c r="F94" t="s">
        <v>130</v>
      </c>
      <c r="H94" t="s">
        <v>173</v>
      </c>
      <c r="I94" t="s">
        <v>154</v>
      </c>
      <c r="J94"/>
      <c r="L94"/>
    </row>
    <row r="95" spans="1:13" ht="270" hidden="1" x14ac:dyDescent="0.15">
      <c r="A95">
        <v>93</v>
      </c>
      <c r="B95" t="s">
        <v>97</v>
      </c>
      <c r="C95" s="1">
        <v>43292</v>
      </c>
      <c r="D95" t="b">
        <v>1</v>
      </c>
      <c r="E95" s="1">
        <v>43250</v>
      </c>
      <c r="G95">
        <f t="shared" ref="G95:G96" si="10">C95-E95</f>
        <v>42</v>
      </c>
      <c r="H95" t="s">
        <v>170</v>
      </c>
      <c r="I95" t="s">
        <v>161</v>
      </c>
      <c r="J95" s="5" t="s">
        <v>179</v>
      </c>
      <c r="K95" t="s">
        <v>161</v>
      </c>
      <c r="L95" s="5" t="s">
        <v>227</v>
      </c>
      <c r="M95" s="5" t="s">
        <v>266</v>
      </c>
    </row>
    <row r="96" spans="1:13" ht="405" hidden="1" x14ac:dyDescent="0.15">
      <c r="A96">
        <v>94</v>
      </c>
      <c r="B96" t="s">
        <v>98</v>
      </c>
      <c r="C96" s="1">
        <v>43489</v>
      </c>
      <c r="D96" t="b">
        <v>1</v>
      </c>
      <c r="E96" s="1">
        <v>43446</v>
      </c>
      <c r="F96" t="s">
        <v>138</v>
      </c>
      <c r="G96">
        <f t="shared" si="10"/>
        <v>43</v>
      </c>
      <c r="H96" t="s">
        <v>170</v>
      </c>
      <c r="I96" t="s">
        <v>159</v>
      </c>
      <c r="J96" s="5" t="s">
        <v>179</v>
      </c>
      <c r="K96" t="s">
        <v>161</v>
      </c>
      <c r="L96" s="5" t="s">
        <v>268</v>
      </c>
      <c r="M96" s="5" t="s">
        <v>267</v>
      </c>
    </row>
    <row r="97" spans="1:12" hidden="1" x14ac:dyDescent="0.15">
      <c r="A97">
        <v>95</v>
      </c>
      <c r="B97" t="s">
        <v>99</v>
      </c>
      <c r="D97" t="b">
        <v>0</v>
      </c>
      <c r="F97" t="s">
        <v>130</v>
      </c>
      <c r="H97" t="s">
        <v>173</v>
      </c>
      <c r="I97" t="s">
        <v>154</v>
      </c>
      <c r="J97"/>
      <c r="L97"/>
    </row>
    <row r="98" spans="1:12" hidden="1" x14ac:dyDescent="0.15">
      <c r="A98">
        <v>96</v>
      </c>
      <c r="B98" t="s">
        <v>100</v>
      </c>
      <c r="D98" t="b">
        <v>0</v>
      </c>
      <c r="F98" t="s">
        <v>130</v>
      </c>
      <c r="H98" t="s">
        <v>173</v>
      </c>
      <c r="I98" t="s">
        <v>154</v>
      </c>
      <c r="J98"/>
      <c r="L98"/>
    </row>
    <row r="99" spans="1:12" hidden="1" x14ac:dyDescent="0.15">
      <c r="A99">
        <v>97</v>
      </c>
      <c r="B99" t="s">
        <v>101</v>
      </c>
      <c r="D99" t="b">
        <v>0</v>
      </c>
      <c r="F99" t="s">
        <v>130</v>
      </c>
      <c r="H99" t="s">
        <v>173</v>
      </c>
      <c r="I99" t="s">
        <v>154</v>
      </c>
      <c r="J99"/>
      <c r="L99"/>
    </row>
    <row r="100" spans="1:12" hidden="1" x14ac:dyDescent="0.15">
      <c r="A100">
        <v>98</v>
      </c>
      <c r="B100" t="s">
        <v>102</v>
      </c>
      <c r="D100" t="b">
        <v>0</v>
      </c>
      <c r="F100" t="s">
        <v>139</v>
      </c>
      <c r="H100" t="s">
        <v>173</v>
      </c>
      <c r="I100" t="s">
        <v>156</v>
      </c>
      <c r="J100"/>
    </row>
    <row r="101" spans="1:12" hidden="1" x14ac:dyDescent="0.15">
      <c r="A101">
        <v>99</v>
      </c>
      <c r="B101" t="s">
        <v>103</v>
      </c>
      <c r="D101" t="b">
        <v>0</v>
      </c>
      <c r="F101" t="s">
        <v>130</v>
      </c>
      <c r="H101" t="s">
        <v>173</v>
      </c>
      <c r="I101" t="s">
        <v>154</v>
      </c>
      <c r="J101"/>
      <c r="L101"/>
    </row>
    <row r="102" spans="1:12" hidden="1" x14ac:dyDescent="0.15">
      <c r="A102">
        <v>100</v>
      </c>
      <c r="B102" t="s">
        <v>104</v>
      </c>
      <c r="C102" s="1">
        <v>43223</v>
      </c>
      <c r="D102" t="b">
        <v>1</v>
      </c>
      <c r="E102" s="1">
        <v>43178</v>
      </c>
      <c r="F102" t="s">
        <v>140</v>
      </c>
      <c r="G102">
        <f>C102-E102</f>
        <v>45</v>
      </c>
      <c r="H102" t="s">
        <v>170</v>
      </c>
      <c r="I102" t="s">
        <v>152</v>
      </c>
      <c r="J102"/>
      <c r="L102"/>
    </row>
    <row r="103" spans="1:12" hidden="1" x14ac:dyDescent="0.15">
      <c r="A103">
        <v>101</v>
      </c>
      <c r="B103" t="s">
        <v>105</v>
      </c>
      <c r="D103" t="b">
        <v>0</v>
      </c>
      <c r="F103" t="s">
        <v>130</v>
      </c>
      <c r="H103" t="s">
        <v>173</v>
      </c>
      <c r="I103" t="s">
        <v>154</v>
      </c>
      <c r="J103"/>
      <c r="L103"/>
    </row>
    <row r="104" spans="1:12" hidden="1" x14ac:dyDescent="0.15">
      <c r="A104">
        <v>102</v>
      </c>
      <c r="B104" t="s">
        <v>106</v>
      </c>
      <c r="D104" t="b">
        <v>0</v>
      </c>
      <c r="F104" t="s">
        <v>130</v>
      </c>
      <c r="H104" t="s">
        <v>173</v>
      </c>
      <c r="I104" t="s">
        <v>154</v>
      </c>
      <c r="J104"/>
      <c r="L104"/>
    </row>
    <row r="105" spans="1:12" hidden="1" x14ac:dyDescent="0.15">
      <c r="A105">
        <v>103</v>
      </c>
      <c r="B105" t="s">
        <v>107</v>
      </c>
      <c r="D105" t="b">
        <v>0</v>
      </c>
      <c r="F105" t="s">
        <v>130</v>
      </c>
      <c r="H105" t="s">
        <v>173</v>
      </c>
      <c r="I105" t="s">
        <v>154</v>
      </c>
      <c r="J105"/>
      <c r="L105"/>
    </row>
    <row r="106" spans="1:12" hidden="1" x14ac:dyDescent="0.15">
      <c r="A106">
        <v>104</v>
      </c>
      <c r="B106" t="s">
        <v>108</v>
      </c>
      <c r="D106" t="b">
        <v>0</v>
      </c>
      <c r="F106" t="s">
        <v>130</v>
      </c>
      <c r="H106" t="s">
        <v>173</v>
      </c>
      <c r="I106" t="s">
        <v>154</v>
      </c>
      <c r="J106"/>
      <c r="L106"/>
    </row>
    <row r="107" spans="1:12" hidden="1" x14ac:dyDescent="0.15">
      <c r="A107">
        <v>105</v>
      </c>
      <c r="B107" t="s">
        <v>109</v>
      </c>
      <c r="D107" t="b">
        <v>0</v>
      </c>
      <c r="F107" t="s">
        <v>130</v>
      </c>
      <c r="H107" t="s">
        <v>173</v>
      </c>
      <c r="I107" t="s">
        <v>154</v>
      </c>
      <c r="J107"/>
      <c r="L107"/>
    </row>
    <row r="108" spans="1:12" hidden="1" x14ac:dyDescent="0.15">
      <c r="A108">
        <v>106</v>
      </c>
      <c r="B108" t="s">
        <v>110</v>
      </c>
      <c r="D108" t="b">
        <v>0</v>
      </c>
      <c r="F108" t="s">
        <v>130</v>
      </c>
      <c r="H108" t="s">
        <v>173</v>
      </c>
      <c r="I108" t="s">
        <v>154</v>
      </c>
      <c r="J108"/>
      <c r="L108"/>
    </row>
    <row r="109" spans="1:12" hidden="1" x14ac:dyDescent="0.15">
      <c r="A109">
        <v>107</v>
      </c>
      <c r="B109" t="s">
        <v>111</v>
      </c>
      <c r="D109" t="b">
        <v>0</v>
      </c>
      <c r="F109" t="s">
        <v>141</v>
      </c>
      <c r="H109" t="s">
        <v>173</v>
      </c>
      <c r="I109" t="s">
        <v>157</v>
      </c>
      <c r="J109"/>
    </row>
    <row r="110" spans="1:12" hidden="1" x14ac:dyDescent="0.15">
      <c r="A110">
        <v>108</v>
      </c>
      <c r="B110" t="s">
        <v>112</v>
      </c>
      <c r="C110" s="1">
        <v>43901</v>
      </c>
      <c r="D110" t="b">
        <v>1</v>
      </c>
      <c r="E110" s="1">
        <v>43852</v>
      </c>
      <c r="F110" t="s">
        <v>142</v>
      </c>
      <c r="G110">
        <f>C110-E110</f>
        <v>49</v>
      </c>
      <c r="H110" t="s">
        <v>170</v>
      </c>
      <c r="I110" t="s">
        <v>153</v>
      </c>
      <c r="J110"/>
      <c r="L110"/>
    </row>
    <row r="111" spans="1:12" hidden="1" x14ac:dyDescent="0.15">
      <c r="A111">
        <v>109</v>
      </c>
      <c r="B111" t="s">
        <v>113</v>
      </c>
      <c r="D111" t="b">
        <v>0</v>
      </c>
      <c r="F111" t="s">
        <v>130</v>
      </c>
      <c r="H111" t="s">
        <v>173</v>
      </c>
      <c r="I111" t="s">
        <v>154</v>
      </c>
      <c r="J111"/>
      <c r="L111"/>
    </row>
    <row r="112" spans="1:12" hidden="1" x14ac:dyDescent="0.15">
      <c r="A112">
        <v>110</v>
      </c>
      <c r="B112" t="s">
        <v>114</v>
      </c>
      <c r="C112" s="1">
        <v>43986</v>
      </c>
      <c r="D112" t="b">
        <v>1</v>
      </c>
      <c r="E112" s="1">
        <v>43942</v>
      </c>
      <c r="F112" t="s">
        <v>143</v>
      </c>
      <c r="G112">
        <f>C112-E112</f>
        <v>44</v>
      </c>
      <c r="H112" t="s">
        <v>170</v>
      </c>
      <c r="I112" t="s">
        <v>153</v>
      </c>
      <c r="J112"/>
      <c r="L112"/>
    </row>
    <row r="113" spans="1:12" hidden="1" x14ac:dyDescent="0.15">
      <c r="A113">
        <v>111</v>
      </c>
      <c r="B113" t="s">
        <v>115</v>
      </c>
      <c r="D113" t="b">
        <v>0</v>
      </c>
      <c r="F113" t="s">
        <v>130</v>
      </c>
      <c r="H113" t="s">
        <v>173</v>
      </c>
      <c r="I113" t="s">
        <v>154</v>
      </c>
      <c r="J113"/>
      <c r="L113"/>
    </row>
    <row r="114" spans="1:12" hidden="1" x14ac:dyDescent="0.15">
      <c r="A114">
        <v>112</v>
      </c>
      <c r="B114" t="s">
        <v>116</v>
      </c>
      <c r="D114" t="b">
        <v>0</v>
      </c>
      <c r="F114" t="s">
        <v>130</v>
      </c>
      <c r="H114" t="s">
        <v>173</v>
      </c>
      <c r="I114" t="s">
        <v>154</v>
      </c>
      <c r="J114"/>
      <c r="L114"/>
    </row>
    <row r="115" spans="1:12" hidden="1" x14ac:dyDescent="0.15">
      <c r="A115">
        <v>113</v>
      </c>
      <c r="B115" t="s">
        <v>117</v>
      </c>
      <c r="D115" t="b">
        <v>0</v>
      </c>
      <c r="F115" t="s">
        <v>130</v>
      </c>
      <c r="H115" t="s">
        <v>173</v>
      </c>
      <c r="I115" t="s">
        <v>154</v>
      </c>
      <c r="J115"/>
      <c r="L115"/>
    </row>
    <row r="116" spans="1:12" hidden="1" x14ac:dyDescent="0.15">
      <c r="A116">
        <v>114</v>
      </c>
      <c r="B116" t="s">
        <v>118</v>
      </c>
      <c r="D116" t="b">
        <v>0</v>
      </c>
      <c r="F116" t="s">
        <v>130</v>
      </c>
      <c r="H116" t="s">
        <v>173</v>
      </c>
      <c r="I116" t="s">
        <v>154</v>
      </c>
      <c r="J116"/>
      <c r="L116"/>
    </row>
    <row r="117" spans="1:12" hidden="1" x14ac:dyDescent="0.15">
      <c r="A117">
        <v>115</v>
      </c>
      <c r="B117" t="s">
        <v>119</v>
      </c>
      <c r="C117" s="1">
        <v>44006</v>
      </c>
      <c r="D117" t="b">
        <v>1</v>
      </c>
      <c r="E117" s="1">
        <v>43965</v>
      </c>
      <c r="F117" t="s">
        <v>144</v>
      </c>
      <c r="G117">
        <f>C117-E117</f>
        <v>41</v>
      </c>
      <c r="H117" t="s">
        <v>170</v>
      </c>
      <c r="I117" t="s">
        <v>153</v>
      </c>
      <c r="J117"/>
      <c r="L117"/>
    </row>
    <row r="118" spans="1:12" hidden="1" x14ac:dyDescent="0.15">
      <c r="A118">
        <v>116</v>
      </c>
      <c r="B118" t="s">
        <v>120</v>
      </c>
      <c r="D118" t="b">
        <v>0</v>
      </c>
      <c r="F118" t="s">
        <v>130</v>
      </c>
      <c r="H118" t="s">
        <v>173</v>
      </c>
      <c r="I118" t="s">
        <v>154</v>
      </c>
      <c r="J118"/>
      <c r="L118"/>
    </row>
    <row r="119" spans="1:12" hidden="1" x14ac:dyDescent="0.15">
      <c r="A119">
        <v>117</v>
      </c>
      <c r="B119" t="s">
        <v>121</v>
      </c>
      <c r="D119" t="b">
        <v>0</v>
      </c>
      <c r="F119" t="s">
        <v>130</v>
      </c>
      <c r="H119" t="s">
        <v>173</v>
      </c>
      <c r="I119" t="s">
        <v>154</v>
      </c>
      <c r="J119"/>
      <c r="L119"/>
    </row>
    <row r="120" spans="1:12" hidden="1" x14ac:dyDescent="0.15">
      <c r="A120">
        <v>118</v>
      </c>
      <c r="B120" t="s">
        <v>122</v>
      </c>
      <c r="D120" t="b">
        <v>0</v>
      </c>
      <c r="F120" t="s">
        <v>130</v>
      </c>
      <c r="H120" t="s">
        <v>173</v>
      </c>
      <c r="I120" t="s">
        <v>154</v>
      </c>
      <c r="J120"/>
      <c r="L120"/>
    </row>
    <row r="121" spans="1:12" hidden="1" x14ac:dyDescent="0.15">
      <c r="A121">
        <v>119</v>
      </c>
      <c r="B121" t="s">
        <v>123</v>
      </c>
      <c r="D121" t="b">
        <v>0</v>
      </c>
      <c r="F121" t="s">
        <v>130</v>
      </c>
      <c r="H121" t="s">
        <v>173</v>
      </c>
      <c r="I121" t="s">
        <v>154</v>
      </c>
      <c r="J121"/>
      <c r="L121"/>
    </row>
    <row r="122" spans="1:12" hidden="1" x14ac:dyDescent="0.15">
      <c r="A122">
        <v>120</v>
      </c>
      <c r="B122" t="s">
        <v>124</v>
      </c>
      <c r="D122" t="b">
        <v>0</v>
      </c>
      <c r="F122" t="s">
        <v>130</v>
      </c>
      <c r="H122" t="s">
        <v>173</v>
      </c>
      <c r="I122" t="s">
        <v>154</v>
      </c>
      <c r="J122"/>
      <c r="L122"/>
    </row>
    <row r="123" spans="1:12" hidden="1" x14ac:dyDescent="0.15">
      <c r="A123">
        <v>121</v>
      </c>
      <c r="B123" t="s">
        <v>125</v>
      </c>
      <c r="D123" t="b">
        <v>0</v>
      </c>
      <c r="F123" t="s">
        <v>130</v>
      </c>
      <c r="H123" t="s">
        <v>173</v>
      </c>
      <c r="I123" t="s">
        <v>154</v>
      </c>
      <c r="J123"/>
      <c r="L123"/>
    </row>
    <row r="124" spans="1:12" hidden="1" x14ac:dyDescent="0.15">
      <c r="A124">
        <v>122</v>
      </c>
      <c r="B124" t="s">
        <v>126</v>
      </c>
      <c r="C124" s="1">
        <v>44441</v>
      </c>
      <c r="D124" t="b">
        <v>1</v>
      </c>
      <c r="E124" s="1">
        <v>44400</v>
      </c>
      <c r="F124" t="s">
        <v>145</v>
      </c>
      <c r="G124">
        <f>C124-E124</f>
        <v>41</v>
      </c>
      <c r="H124" t="s">
        <v>170</v>
      </c>
      <c r="I124" t="s">
        <v>153</v>
      </c>
      <c r="J124"/>
      <c r="L124"/>
    </row>
    <row r="125" spans="1:12" hidden="1" x14ac:dyDescent="0.15">
      <c r="A125">
        <v>123</v>
      </c>
      <c r="B125" t="s">
        <v>127</v>
      </c>
      <c r="D125" t="b">
        <v>0</v>
      </c>
      <c r="F125" t="s">
        <v>146</v>
      </c>
      <c r="H125" t="s">
        <v>173</v>
      </c>
      <c r="I125" t="s">
        <v>154</v>
      </c>
      <c r="J125"/>
    </row>
    <row r="126" spans="1:12" hidden="1" x14ac:dyDescent="0.15">
      <c r="A126">
        <v>124</v>
      </c>
      <c r="B126" t="s">
        <v>128</v>
      </c>
      <c r="D126" t="b">
        <v>0</v>
      </c>
      <c r="F126" t="s">
        <v>130</v>
      </c>
      <c r="H126" t="s">
        <v>173</v>
      </c>
      <c r="I126" t="s">
        <v>154</v>
      </c>
      <c r="J126"/>
      <c r="L126"/>
    </row>
  </sheetData>
  <autoFilter ref="A1:L126">
    <filterColumn colId="10">
      <filters>
        <filter val="Y"/>
      </filters>
    </filterColumn>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4"/>
  <sheetViews>
    <sheetView tabSelected="1" workbookViewId="0">
      <selection activeCell="G17" sqref="G17"/>
    </sheetView>
  </sheetViews>
  <sheetFormatPr defaultRowHeight="13.5" outlineLevelRow="1" x14ac:dyDescent="0.15"/>
  <cols>
    <col min="1" max="1" width="13.75" customWidth="1"/>
    <col min="2" max="2" width="17.625" customWidth="1"/>
    <col min="3" max="3" width="17.25" customWidth="1"/>
    <col min="4" max="4" width="16.125" customWidth="1"/>
    <col min="5" max="5" width="24.25" customWidth="1"/>
    <col min="6" max="6" width="25.625" customWidth="1"/>
    <col min="7" max="7" width="21.375" customWidth="1"/>
    <col min="8" max="8" width="13.5" customWidth="1"/>
  </cols>
  <sheetData>
    <row r="2" spans="1:10" x14ac:dyDescent="0.15">
      <c r="C2" t="s">
        <v>270</v>
      </c>
      <c r="D2" t="s">
        <v>271</v>
      </c>
      <c r="E2" t="s">
        <v>272</v>
      </c>
      <c r="F2" t="s">
        <v>274</v>
      </c>
      <c r="G2" t="s">
        <v>275</v>
      </c>
      <c r="H2" t="s">
        <v>283</v>
      </c>
    </row>
    <row r="3" spans="1:10" x14ac:dyDescent="0.15">
      <c r="A3" t="str">
        <f>[1]!cb_info_underlyingcode(B3)</f>
        <v>600567.SH</v>
      </c>
      <c r="B3" t="s">
        <v>11</v>
      </c>
      <c r="C3" s="6">
        <v>38194</v>
      </c>
      <c r="D3">
        <v>6.71</v>
      </c>
      <c r="E3">
        <v>5.8</v>
      </c>
      <c r="F3">
        <f>C37</f>
        <v>5.4329129025577831</v>
      </c>
      <c r="G3" s="8">
        <f>D37</f>
        <v>5.0872847089749094</v>
      </c>
      <c r="H3">
        <f>MIN(F3:G3)</f>
        <v>5.0872847089749094</v>
      </c>
      <c r="I3" s="9">
        <f>E3/H3-1</f>
        <v>0.14009738628697721</v>
      </c>
      <c r="J3">
        <v>0.14009738628697721</v>
      </c>
    </row>
    <row r="4" spans="1:10" x14ac:dyDescent="0.15">
      <c r="A4" t="str">
        <f>[1]!cb_info_underlyingcode(B4)</f>
        <v>600227.SH</v>
      </c>
      <c r="B4" t="s">
        <v>46</v>
      </c>
      <c r="C4" s="6">
        <v>39742</v>
      </c>
      <c r="D4">
        <v>13.75</v>
      </c>
      <c r="E4">
        <v>6.94</v>
      </c>
      <c r="F4">
        <f>C59</f>
        <v>6.4357533147152548</v>
      </c>
      <c r="G4" s="8">
        <f>D59</f>
        <v>6.4824367499902769</v>
      </c>
      <c r="H4">
        <f t="shared" ref="H4:H10" si="0">MIN(F4:G4)</f>
        <v>6.4357533147152548</v>
      </c>
      <c r="I4" s="9">
        <f t="shared" ref="I4:I10" si="1">E4/H4-1</f>
        <v>7.8350841094513735E-2</v>
      </c>
    </row>
    <row r="5" spans="1:10" x14ac:dyDescent="0.15">
      <c r="A5" t="str">
        <f>[1]!cb_info_underlyingcode(B5)</f>
        <v>600232.SH</v>
      </c>
      <c r="B5" t="s">
        <v>47</v>
      </c>
      <c r="C5" s="6">
        <v>39736</v>
      </c>
      <c r="D5">
        <v>4.7699999999999996</v>
      </c>
      <c r="E5">
        <v>3.57</v>
      </c>
      <c r="F5">
        <f>C82</f>
        <v>2.9931112185589854</v>
      </c>
      <c r="G5" s="8">
        <f>D82</f>
        <v>2.9990130359281597</v>
      </c>
      <c r="H5">
        <f t="shared" si="0"/>
        <v>2.9931112185589854</v>
      </c>
      <c r="I5" s="9">
        <f t="shared" si="1"/>
        <v>0.19273883905949662</v>
      </c>
      <c r="J5">
        <v>0.19273883905949662</v>
      </c>
    </row>
    <row r="6" spans="1:10" x14ac:dyDescent="0.15">
      <c r="A6" t="str">
        <f>[1]!cb_info_underlyingcode(B6)</f>
        <v>600598.SH</v>
      </c>
      <c r="B6" t="s">
        <v>55</v>
      </c>
      <c r="C6" s="6">
        <v>39717</v>
      </c>
      <c r="D6">
        <v>14.05</v>
      </c>
      <c r="E6">
        <v>10.08</v>
      </c>
      <c r="F6">
        <f>C105</f>
        <v>7.8219913772333269</v>
      </c>
      <c r="G6" s="8">
        <f>F105</f>
        <v>7.8219913772333269</v>
      </c>
      <c r="H6">
        <f t="shared" si="0"/>
        <v>7.8219913772333269</v>
      </c>
      <c r="I6" s="9">
        <f t="shared" si="1"/>
        <v>0.28867439426471742</v>
      </c>
      <c r="J6">
        <v>0.28867439426471742</v>
      </c>
    </row>
    <row r="7" spans="1:10" x14ac:dyDescent="0.15">
      <c r="A7" t="str">
        <f>[1]!cb_info_underlyingcode(B7)</f>
        <v>600874.SH</v>
      </c>
      <c r="B7" t="s">
        <v>56</v>
      </c>
      <c r="C7" s="6">
        <v>38565</v>
      </c>
      <c r="D7">
        <v>7.6</v>
      </c>
      <c r="E7">
        <v>6.08</v>
      </c>
      <c r="F7">
        <f>C128</f>
        <v>3.4628030941272301</v>
      </c>
      <c r="G7" s="8">
        <f>D128</f>
        <v>3.4606032335296324</v>
      </c>
      <c r="H7">
        <f t="shared" si="0"/>
        <v>3.4606032335296324</v>
      </c>
      <c r="I7" s="9">
        <f t="shared" si="1"/>
        <v>0.75691912354792579</v>
      </c>
    </row>
    <row r="8" spans="1:10" x14ac:dyDescent="0.15">
      <c r="A8" t="str">
        <f>[1]!cb_info_underlyingcode(B8)</f>
        <v>600971.SH</v>
      </c>
      <c r="B8" t="s">
        <v>57</v>
      </c>
      <c r="C8" s="6">
        <v>39643</v>
      </c>
      <c r="D8">
        <v>50.88</v>
      </c>
      <c r="E8">
        <v>30.09</v>
      </c>
      <c r="F8">
        <f>C151</f>
        <v>25.775212222200089</v>
      </c>
      <c r="G8" s="8">
        <f>D151</f>
        <v>29.751071308582389</v>
      </c>
      <c r="H8">
        <f t="shared" si="0"/>
        <v>25.775212222200089</v>
      </c>
      <c r="I8" s="9">
        <f t="shared" si="1"/>
        <v>0.16740066931761666</v>
      </c>
      <c r="J8">
        <v>0.16740066931761666</v>
      </c>
    </row>
    <row r="9" spans="1:10" x14ac:dyDescent="0.15">
      <c r="A9" t="str">
        <f>[1]!cb_info_underlyingcode(B9)</f>
        <v>000932.SZ</v>
      </c>
      <c r="B9" t="s">
        <v>78</v>
      </c>
      <c r="C9" s="6">
        <v>38491</v>
      </c>
      <c r="D9">
        <v>5.01</v>
      </c>
      <c r="E9">
        <v>4.5</v>
      </c>
      <c r="F9">
        <f>C174</f>
        <v>4.0862021028811757</v>
      </c>
      <c r="G9" s="8">
        <f>D174</f>
        <v>3.8910239027392421</v>
      </c>
      <c r="H9">
        <f t="shared" si="0"/>
        <v>3.8910239027392421</v>
      </c>
      <c r="I9" s="9">
        <f t="shared" si="1"/>
        <v>0.15650793017026832</v>
      </c>
      <c r="J9">
        <v>0.15650793017026832</v>
      </c>
    </row>
    <row r="10" spans="1:10" x14ac:dyDescent="0.15">
      <c r="C10" s="6"/>
      <c r="I10" s="10"/>
      <c r="J10" s="10">
        <f>AVERAGE(J3:J9)</f>
        <v>0.18908384381981524</v>
      </c>
    </row>
    <row r="13" spans="1:10" x14ac:dyDescent="0.15">
      <c r="B13" t="s">
        <v>273</v>
      </c>
    </row>
    <row r="16" spans="1:10" outlineLevel="1" x14ac:dyDescent="0.15">
      <c r="C16" t="s">
        <v>281</v>
      </c>
      <c r="D16" t="s">
        <v>278</v>
      </c>
      <c r="E16" t="s">
        <v>280</v>
      </c>
      <c r="F16" t="s">
        <v>279</v>
      </c>
    </row>
    <row r="17" spans="1:4" outlineLevel="1" x14ac:dyDescent="0.15">
      <c r="A17" t="s">
        <v>276</v>
      </c>
      <c r="B17" s="7">
        <v>38166</v>
      </c>
      <c r="C17" s="8">
        <f>[1]!s_dq_avgprice($A$17,B17)</f>
        <v>5.7707368878720162</v>
      </c>
      <c r="D17" s="8"/>
    </row>
    <row r="18" spans="1:4" outlineLevel="1" x14ac:dyDescent="0.15">
      <c r="B18" s="6">
        <v>38167</v>
      </c>
      <c r="C18" s="8">
        <f>[1]!s_dq_avgprice($A$17,B18)</f>
        <v>5.7106279251170058</v>
      </c>
    </row>
    <row r="19" spans="1:4" outlineLevel="1" x14ac:dyDescent="0.15">
      <c r="B19" s="6">
        <v>38168</v>
      </c>
      <c r="C19" s="8">
        <f>[1]!s_dq_avgprice($A$17,B19)</f>
        <v>5.7109910384818132</v>
      </c>
    </row>
    <row r="20" spans="1:4" outlineLevel="1" x14ac:dyDescent="0.15">
      <c r="B20" s="6">
        <v>38169</v>
      </c>
      <c r="C20" s="8">
        <f>[1]!s_dq_avgprice($A$17,B20)</f>
        <v>5.7992169695553084</v>
      </c>
    </row>
    <row r="21" spans="1:4" outlineLevel="1" x14ac:dyDescent="0.15">
      <c r="B21" s="6">
        <v>38170</v>
      </c>
      <c r="C21" s="8">
        <f>[1]!s_dq_avgprice($A$17,B21)</f>
        <v>5.7643838323131451</v>
      </c>
    </row>
    <row r="22" spans="1:4" outlineLevel="1" x14ac:dyDescent="0.15">
      <c r="B22" s="6">
        <v>38173</v>
      </c>
      <c r="C22" s="8">
        <f>[1]!s_dq_avgprice($A$17,B22)</f>
        <v>5.7541776061776062</v>
      </c>
    </row>
    <row r="23" spans="1:4" outlineLevel="1" x14ac:dyDescent="0.15">
      <c r="B23" s="6">
        <v>38174</v>
      </c>
      <c r="C23" s="8">
        <f>[1]!s_dq_avgprice($A$17,B23)</f>
        <v>5.8113493885918146</v>
      </c>
    </row>
    <row r="24" spans="1:4" outlineLevel="1" x14ac:dyDescent="0.15">
      <c r="B24" s="6">
        <v>38175</v>
      </c>
      <c r="C24" s="8">
        <f>[1]!s_dq_avgprice($A$17,B24)</f>
        <v>5.6771839834585869</v>
      </c>
    </row>
    <row r="25" spans="1:4" outlineLevel="1" x14ac:dyDescent="0.15">
      <c r="B25" s="6">
        <v>38176</v>
      </c>
      <c r="C25" s="8">
        <f>[1]!s_dq_avgprice($A$17,B25)</f>
        <v>5.4602326774223631</v>
      </c>
    </row>
    <row r="26" spans="1:4" outlineLevel="1" x14ac:dyDescent="0.15">
      <c r="B26" s="6">
        <v>38177</v>
      </c>
      <c r="C26" s="8">
        <f>[1]!s_dq_avgprice($A$17,B26)</f>
        <v>5.5357175344105327</v>
      </c>
    </row>
    <row r="27" spans="1:4" outlineLevel="1" x14ac:dyDescent="0.15">
      <c r="B27" s="6">
        <v>38180</v>
      </c>
      <c r="C27" s="8">
        <f>[1]!s_dq_avgprice($A$17,B27)</f>
        <v>5.2763071662630008</v>
      </c>
    </row>
    <row r="28" spans="1:4" outlineLevel="1" x14ac:dyDescent="0.15">
      <c r="B28" s="6">
        <v>38181</v>
      </c>
      <c r="C28" s="8">
        <f>[1]!s_dq_avgprice($A$17,B28)</f>
        <v>5.1928335832083956</v>
      </c>
    </row>
    <row r="29" spans="1:4" outlineLevel="1" x14ac:dyDescent="0.15">
      <c r="B29" s="6">
        <v>38182</v>
      </c>
      <c r="C29" s="8">
        <f>[1]!s_dq_avgprice($A$17,B29)</f>
        <v>5.0677942857142861</v>
      </c>
    </row>
    <row r="30" spans="1:4" outlineLevel="1" x14ac:dyDescent="0.15">
      <c r="B30" s="6">
        <v>38183</v>
      </c>
      <c r="C30" s="8">
        <f>[1]!s_dq_avgprice($A$17,B30)</f>
        <v>5.0574635296950978</v>
      </c>
    </row>
    <row r="31" spans="1:4" outlineLevel="1" x14ac:dyDescent="0.15">
      <c r="B31" s="6">
        <v>38184</v>
      </c>
      <c r="C31" s="8">
        <f>[1]!s_dq_avgprice($A$17,B31)</f>
        <v>5.2109161214464725</v>
      </c>
    </row>
    <row r="32" spans="1:4" outlineLevel="1" x14ac:dyDescent="0.15">
      <c r="B32" s="6">
        <v>38187</v>
      </c>
      <c r="C32" s="8">
        <f>[1]!s_dq_avgprice($A$17,B32)</f>
        <v>5.1955694800468368</v>
      </c>
    </row>
    <row r="33" spans="1:6" outlineLevel="1" x14ac:dyDescent="0.15">
      <c r="B33" s="6">
        <v>38188</v>
      </c>
      <c r="C33" s="8">
        <f>[1]!s_dq_avgprice($A$17,B33)</f>
        <v>5.19311833834381</v>
      </c>
    </row>
    <row r="34" spans="1:6" outlineLevel="1" x14ac:dyDescent="0.15">
      <c r="B34" s="6">
        <v>38189</v>
      </c>
      <c r="C34" s="8">
        <f>[1]!s_dq_avgprice($A$17,B34)</f>
        <v>5.2015084327744701</v>
      </c>
    </row>
    <row r="35" spans="1:6" outlineLevel="1" x14ac:dyDescent="0.15">
      <c r="B35" s="6">
        <v>38190</v>
      </c>
      <c r="C35" s="8">
        <f>[1]!s_dq_avgprice($A$17,B35)</f>
        <v>5.1808445612882021</v>
      </c>
    </row>
    <row r="36" spans="1:6" outlineLevel="1" x14ac:dyDescent="0.15">
      <c r="B36" s="6">
        <v>38191</v>
      </c>
      <c r="C36" s="8">
        <f>[1]!s_dq_avgprice($A$17,B36)</f>
        <v>5.0872847089749094</v>
      </c>
    </row>
    <row r="37" spans="1:6" outlineLevel="1" x14ac:dyDescent="0.15">
      <c r="C37">
        <f>AVERAGE(C17:C36)</f>
        <v>5.4329129025577831</v>
      </c>
      <c r="D37" s="8">
        <f>[1]!s_dq_avgprice(A17,E37)</f>
        <v>5.0872847089749094</v>
      </c>
      <c r="E37" s="6">
        <f>C3-3</f>
        <v>38191</v>
      </c>
      <c r="F37" s="8">
        <f>MIN(D37,C37)</f>
        <v>5.0872847089749094</v>
      </c>
    </row>
    <row r="38" spans="1:6" outlineLevel="1" x14ac:dyDescent="0.15"/>
    <row r="39" spans="1:6" outlineLevel="1" x14ac:dyDescent="0.15">
      <c r="A39" t="s">
        <v>277</v>
      </c>
      <c r="B39" s="6">
        <v>39708</v>
      </c>
      <c r="C39" s="8">
        <f>[1]!s_dq_avgprice($A$39,B39)</f>
        <v>6.5603101425563137</v>
      </c>
      <c r="D39" s="8"/>
    </row>
    <row r="40" spans="1:6" outlineLevel="1" x14ac:dyDescent="0.15">
      <c r="B40" s="6">
        <v>39709</v>
      </c>
      <c r="C40" s="8">
        <f>[1]!s_dq_avgprice($A$39,B40)</f>
        <v>6.3219238312022927</v>
      </c>
      <c r="D40" s="8"/>
    </row>
    <row r="41" spans="1:6" outlineLevel="1" x14ac:dyDescent="0.15">
      <c r="B41" s="6">
        <v>39710</v>
      </c>
      <c r="C41" s="8">
        <f>[1]!s_dq_avgprice($A$39,B41)</f>
        <v>7.02288588631093</v>
      </c>
      <c r="D41" s="8"/>
    </row>
    <row r="42" spans="1:6" outlineLevel="1" x14ac:dyDescent="0.15">
      <c r="B42" s="6">
        <v>39713</v>
      </c>
      <c r="C42" s="8">
        <f>[1]!s_dq_avgprice($A$39,B42)</f>
        <v>7.4555212448142347</v>
      </c>
      <c r="D42" s="8"/>
    </row>
    <row r="43" spans="1:6" outlineLevel="1" x14ac:dyDescent="0.15">
      <c r="B43" s="6">
        <v>39714</v>
      </c>
      <c r="C43" s="8">
        <f>[1]!s_dq_avgprice($A$39,B43)</f>
        <v>6.9825099937043165</v>
      </c>
      <c r="D43" s="8"/>
    </row>
    <row r="44" spans="1:6" outlineLevel="1" x14ac:dyDescent="0.15">
      <c r="B44" s="6">
        <v>39715</v>
      </c>
      <c r="C44" s="8">
        <f>[1]!s_dq_avgprice($A$39,B44)</f>
        <v>6.6992627474969764</v>
      </c>
      <c r="D44" s="8"/>
    </row>
    <row r="45" spans="1:6" outlineLevel="1" x14ac:dyDescent="0.15">
      <c r="B45" s="6">
        <v>39716</v>
      </c>
      <c r="C45" s="8">
        <f>[1]!s_dq_avgprice($A$39,B45)</f>
        <v>7.006905877457986</v>
      </c>
      <c r="D45" s="8"/>
    </row>
    <row r="46" spans="1:6" outlineLevel="1" x14ac:dyDescent="0.15">
      <c r="B46" s="6">
        <v>39717</v>
      </c>
      <c r="C46" s="8">
        <f>[1]!s_dq_avgprice($A$39,B46)</f>
        <v>7.0622739434325625</v>
      </c>
      <c r="D46" s="8"/>
    </row>
    <row r="47" spans="1:6" outlineLevel="1" x14ac:dyDescent="0.15">
      <c r="B47" s="6">
        <v>39727</v>
      </c>
      <c r="C47" s="8">
        <f>[1]!s_dq_avgprice($A$39,B47)</f>
        <v>6.886030357960812</v>
      </c>
      <c r="D47" s="8"/>
    </row>
    <row r="48" spans="1:6" outlineLevel="1" x14ac:dyDescent="0.15">
      <c r="B48" s="6">
        <v>39728</v>
      </c>
      <c r="C48" s="8">
        <f>[1]!s_dq_avgprice($A$39,B48)</f>
        <v>6.6600071323394081</v>
      </c>
      <c r="D48" s="8"/>
    </row>
    <row r="49" spans="1:6" outlineLevel="1" x14ac:dyDescent="0.15">
      <c r="B49" s="6">
        <v>39729</v>
      </c>
      <c r="C49" s="8">
        <f>[1]!s_dq_avgprice($A$39,B49)</f>
        <v>6.6525416545794682</v>
      </c>
      <c r="D49" s="8"/>
    </row>
    <row r="50" spans="1:6" outlineLevel="1" x14ac:dyDescent="0.15">
      <c r="B50" s="6">
        <v>39730</v>
      </c>
      <c r="C50" s="8">
        <f>[1]!s_dq_avgprice($A$39,B50)</f>
        <v>6.7962060253130447</v>
      </c>
      <c r="D50" s="8"/>
    </row>
    <row r="51" spans="1:6" outlineLevel="1" x14ac:dyDescent="0.15">
      <c r="B51" s="6">
        <v>39731</v>
      </c>
      <c r="C51" s="8">
        <f>[1]!s_dq_avgprice($A$39,B51)</f>
        <v>6.8769226726991892</v>
      </c>
      <c r="D51" s="8"/>
    </row>
    <row r="52" spans="1:6" outlineLevel="1" x14ac:dyDescent="0.15">
      <c r="B52" s="6">
        <v>39734</v>
      </c>
      <c r="C52" s="8">
        <f>[1]!s_dq_avgprice($A$39,B52)</f>
        <v>6.5508159373418628</v>
      </c>
      <c r="D52" s="8"/>
    </row>
    <row r="53" spans="1:6" outlineLevel="1" x14ac:dyDescent="0.15">
      <c r="B53" s="6">
        <v>39735</v>
      </c>
      <c r="C53" s="8">
        <f>[1]!s_dq_avgprice($A$39,B53)</f>
        <v>7.0271948422599966</v>
      </c>
      <c r="D53" s="8"/>
    </row>
    <row r="54" spans="1:6" outlineLevel="1" x14ac:dyDescent="0.15">
      <c r="B54" s="6">
        <v>39736</v>
      </c>
      <c r="C54" s="8">
        <f>[1]!s_dq_avgprice($A$39,B54)</f>
        <v>6.516868396629218</v>
      </c>
      <c r="D54" s="8"/>
    </row>
    <row r="55" spans="1:6" outlineLevel="1" x14ac:dyDescent="0.15">
      <c r="B55" s="6">
        <v>39737</v>
      </c>
      <c r="C55" s="8">
        <f>[1]!s_dq_avgprice($A$39,B55)</f>
        <v>6.4265247770528893</v>
      </c>
      <c r="D55" s="8"/>
    </row>
    <row r="56" spans="1:6" outlineLevel="1" x14ac:dyDescent="0.15">
      <c r="B56" s="6">
        <v>39738</v>
      </c>
      <c r="C56" s="8">
        <f>[1]!s_dq_avgprice($A$39,B56)</f>
        <v>0</v>
      </c>
      <c r="D56" s="8"/>
    </row>
    <row r="57" spans="1:6" outlineLevel="1" x14ac:dyDescent="0.15">
      <c r="B57" s="6">
        <v>39741</v>
      </c>
      <c r="C57" s="8">
        <f>[1]!s_dq_avgprice($A$39,B57)</f>
        <v>6.4824367499902769</v>
      </c>
      <c r="D57" s="8"/>
    </row>
    <row r="58" spans="1:6" outlineLevel="1" x14ac:dyDescent="0.15">
      <c r="B58" s="6">
        <v>39742</v>
      </c>
      <c r="C58" s="8">
        <f>[1]!s_dq_avgprice($A$39,B58)</f>
        <v>6.7279240811633221</v>
      </c>
      <c r="D58" s="8"/>
    </row>
    <row r="59" spans="1:6" outlineLevel="1" x14ac:dyDescent="0.15">
      <c r="C59">
        <f>AVERAGE(C39:C58)</f>
        <v>6.4357533147152548</v>
      </c>
      <c r="D59" s="8">
        <f>[1]!s_dq_avgprice(A39,E59)</f>
        <v>6.4824367499902769</v>
      </c>
      <c r="E59" s="6">
        <f>C4-1</f>
        <v>39741</v>
      </c>
      <c r="F59" s="8">
        <f>MIN(D59,C59)</f>
        <v>6.4357533147152548</v>
      </c>
    </row>
    <row r="60" spans="1:6" outlineLevel="1" x14ac:dyDescent="0.15"/>
    <row r="61" spans="1:6" outlineLevel="1" x14ac:dyDescent="0.15"/>
    <row r="62" spans="1:6" outlineLevel="1" x14ac:dyDescent="0.15">
      <c r="A62" t="str">
        <f>A5</f>
        <v>600232.SH</v>
      </c>
      <c r="B62" s="7">
        <f>[1]!TDays("2008-09-09","2008-10-15","cols=1;rows=21")</f>
        <v>39700</v>
      </c>
      <c r="C62" s="8">
        <f>[1]!s_dq_avgprice($A$62,B62)</f>
        <v>3.2636715111286692</v>
      </c>
    </row>
    <row r="63" spans="1:6" outlineLevel="1" x14ac:dyDescent="0.15">
      <c r="B63" s="7">
        <v>39701</v>
      </c>
      <c r="C63" s="8">
        <f>[1]!s_dq_avgprice($A$62,B63)</f>
        <v>3.3346468249283232</v>
      </c>
    </row>
    <row r="64" spans="1:6" outlineLevel="1" x14ac:dyDescent="0.15">
      <c r="B64" s="7">
        <v>39702</v>
      </c>
      <c r="C64" s="8">
        <f>[1]!s_dq_avgprice($A$62,B64)</f>
        <v>3.2710094543753634</v>
      </c>
    </row>
    <row r="65" spans="2:3" outlineLevel="1" x14ac:dyDescent="0.15">
      <c r="B65" s="7">
        <v>39703</v>
      </c>
      <c r="C65" s="8">
        <f>[1]!s_dq_avgprice($A$62,B65)</f>
        <v>3.3315182229514546</v>
      </c>
    </row>
    <row r="66" spans="2:3" outlineLevel="1" x14ac:dyDescent="0.15">
      <c r="B66" s="7">
        <v>39707</v>
      </c>
      <c r="C66" s="8">
        <f>[1]!s_dq_avgprice($A$62,B66)</f>
        <v>3.2730665665919285</v>
      </c>
    </row>
    <row r="67" spans="2:3" outlineLevel="1" x14ac:dyDescent="0.15">
      <c r="B67" s="7">
        <v>39708</v>
      </c>
      <c r="C67" s="8">
        <f>[1]!s_dq_avgprice($A$62,B67)</f>
        <v>3.238938313437965</v>
      </c>
    </row>
    <row r="68" spans="2:3" outlineLevel="1" x14ac:dyDescent="0.15">
      <c r="B68" s="7">
        <v>39709</v>
      </c>
      <c r="C68" s="8">
        <f>[1]!s_dq_avgprice($A$62,B68)</f>
        <v>2.9695323912820708</v>
      </c>
    </row>
    <row r="69" spans="2:3" outlineLevel="1" x14ac:dyDescent="0.15">
      <c r="B69" s="7">
        <v>39710</v>
      </c>
      <c r="C69" s="8">
        <f>[1]!s_dq_avgprice($A$62,B69)</f>
        <v>3.2864939420195083</v>
      </c>
    </row>
    <row r="70" spans="2:3" outlineLevel="1" x14ac:dyDescent="0.15">
      <c r="B70" s="7">
        <v>39713</v>
      </c>
      <c r="C70" s="8">
        <f>[1]!s_dq_avgprice($A$62,B70)</f>
        <v>3.4287798207364713</v>
      </c>
    </row>
    <row r="71" spans="2:3" outlineLevel="1" x14ac:dyDescent="0.15">
      <c r="B71" s="7">
        <v>39714</v>
      </c>
      <c r="C71" s="8">
        <f>[1]!s_dq_avgprice($A$62,B71)</f>
        <v>3.1572299625812681</v>
      </c>
    </row>
    <row r="72" spans="2:3" outlineLevel="1" x14ac:dyDescent="0.15">
      <c r="B72" s="7">
        <v>39715</v>
      </c>
      <c r="C72" s="8">
        <f>[1]!s_dq_avgprice($A$62,B72)</f>
        <v>3.0579160829920182</v>
      </c>
    </row>
    <row r="73" spans="2:3" outlineLevel="1" x14ac:dyDescent="0.15">
      <c r="B73" s="7">
        <v>39716</v>
      </c>
      <c r="C73" s="8">
        <f>[1]!s_dq_avgprice($A$62,B73)</f>
        <v>3.1816126744608275</v>
      </c>
    </row>
    <row r="74" spans="2:3" outlineLevel="1" x14ac:dyDescent="0.15">
      <c r="B74" s="7">
        <v>39717</v>
      </c>
      <c r="C74" s="8">
        <f>[1]!s_dq_avgprice($A$62,B74)</f>
        <v>3.1811812842325651</v>
      </c>
    </row>
    <row r="75" spans="2:3" outlineLevel="1" x14ac:dyDescent="0.15">
      <c r="B75" s="7">
        <v>39727</v>
      </c>
      <c r="C75" s="8">
        <f>[1]!s_dq_avgprice($A$62,B75)</f>
        <v>3.0689577469438967</v>
      </c>
    </row>
    <row r="76" spans="2:3" outlineLevel="1" x14ac:dyDescent="0.15">
      <c r="B76" s="7">
        <v>39728</v>
      </c>
      <c r="C76" s="8">
        <f>[1]!s_dq_avgprice($A$62,B76)</f>
        <v>3.0107188151046351</v>
      </c>
    </row>
    <row r="77" spans="2:3" outlineLevel="1" x14ac:dyDescent="0.15">
      <c r="B77" s="7">
        <v>39729</v>
      </c>
      <c r="C77" s="8">
        <f>[1]!s_dq_avgprice($A$62,B77)</f>
        <v>2.9865912579670773</v>
      </c>
    </row>
    <row r="78" spans="2:3" outlineLevel="1" x14ac:dyDescent="0.15">
      <c r="B78" s="7">
        <v>39730</v>
      </c>
      <c r="C78" s="8">
        <f>[1]!s_dq_avgprice($A$62,B78)</f>
        <v>3.0109442214453219</v>
      </c>
    </row>
    <row r="79" spans="2:3" outlineLevel="1" x14ac:dyDescent="0.15">
      <c r="B79" s="7">
        <v>39731</v>
      </c>
      <c r="C79" s="8">
        <f>[1]!s_dq_avgprice($A$62,B79)</f>
        <v>2.810402242072195</v>
      </c>
    </row>
    <row r="80" spans="2:3" outlineLevel="1" x14ac:dyDescent="0.15">
      <c r="B80" s="7">
        <v>39734</v>
      </c>
      <c r="C80" s="8">
        <f>[1]!s_dq_avgprice($A$62,B80)</f>
        <v>0</v>
      </c>
    </row>
    <row r="81" spans="1:6" outlineLevel="1" x14ac:dyDescent="0.15">
      <c r="B81" s="7">
        <v>39735</v>
      </c>
      <c r="C81" s="8">
        <f>[1]!s_dq_avgprice($A$62,B81)</f>
        <v>2.9990130359281597</v>
      </c>
    </row>
    <row r="82" spans="1:6" outlineLevel="1" x14ac:dyDescent="0.15">
      <c r="B82" s="7"/>
      <c r="C82">
        <f>AVERAGE(C62:C81)</f>
        <v>2.9931112185589854</v>
      </c>
      <c r="D82" s="8">
        <f>[1]!s_dq_avgprice(A62,E82)</f>
        <v>2.9990130359281597</v>
      </c>
      <c r="E82" s="6">
        <f>C5-1</f>
        <v>39735</v>
      </c>
      <c r="F82" s="8">
        <f>MIN(D82,C82)</f>
        <v>2.9931112185589854</v>
      </c>
    </row>
    <row r="83" spans="1:6" outlineLevel="1" x14ac:dyDescent="0.15"/>
    <row r="84" spans="1:6" outlineLevel="1" x14ac:dyDescent="0.15"/>
    <row r="85" spans="1:6" outlineLevel="1" x14ac:dyDescent="0.15">
      <c r="A85" t="str">
        <f>A6</f>
        <v>600598.SH</v>
      </c>
      <c r="B85" s="7">
        <f>[1]!TDays("2008-08-28","2008-09-26","cols=1;rows=21")</f>
        <v>39688</v>
      </c>
      <c r="C85" s="8">
        <f>[1]!s_dq_avgprice($A$85,B85)</f>
        <v>8.9965699722905264</v>
      </c>
    </row>
    <row r="86" spans="1:6" outlineLevel="1" x14ac:dyDescent="0.15">
      <c r="B86" s="7">
        <v>39689</v>
      </c>
      <c r="C86" s="8">
        <f>[1]!s_dq_avgprice($A$85,B86)</f>
        <v>9.3982908514730585</v>
      </c>
    </row>
    <row r="87" spans="1:6" outlineLevel="1" x14ac:dyDescent="0.15">
      <c r="B87" s="7">
        <v>39692</v>
      </c>
      <c r="C87" s="8">
        <f>[1]!s_dq_avgprice($A$85,B87)</f>
        <v>8.9038516941733299</v>
      </c>
    </row>
    <row r="88" spans="1:6" outlineLevel="1" x14ac:dyDescent="0.15">
      <c r="B88" s="7">
        <v>39693</v>
      </c>
      <c r="C88" s="8">
        <f>[1]!s_dq_avgprice($A$85,B88)</f>
        <v>8.6968203604562131</v>
      </c>
    </row>
    <row r="89" spans="1:6" outlineLevel="1" x14ac:dyDescent="0.15">
      <c r="B89" s="7">
        <v>39694</v>
      </c>
      <c r="C89" s="8">
        <f>[1]!s_dq_avgprice($A$85,B89)</f>
        <v>8.7738991456936422</v>
      </c>
    </row>
    <row r="90" spans="1:6" outlineLevel="1" x14ac:dyDescent="0.15">
      <c r="B90" s="7">
        <v>39695</v>
      </c>
      <c r="C90" s="8">
        <f>[1]!s_dq_avgprice($A$85,B90)</f>
        <v>8.8030130787719365</v>
      </c>
    </row>
    <row r="91" spans="1:6" outlineLevel="1" x14ac:dyDescent="0.15">
      <c r="B91" s="7">
        <v>39696</v>
      </c>
      <c r="C91" s="8">
        <f>[1]!s_dq_avgprice($A$85,B91)</f>
        <v>8.3022015606450772</v>
      </c>
    </row>
    <row r="92" spans="1:6" outlineLevel="1" x14ac:dyDescent="0.15">
      <c r="B92" s="7">
        <v>39699</v>
      </c>
      <c r="C92" s="8">
        <f>[1]!s_dq_avgprice($A$85,B92)</f>
        <v>7.5713282213891544</v>
      </c>
    </row>
    <row r="93" spans="1:6" outlineLevel="1" x14ac:dyDescent="0.15">
      <c r="B93" s="7">
        <v>39700</v>
      </c>
      <c r="C93" s="8">
        <f>[1]!s_dq_avgprice($A$85,B93)</f>
        <v>7.1400435811624616</v>
      </c>
    </row>
    <row r="94" spans="1:6" outlineLevel="1" x14ac:dyDescent="0.15">
      <c r="B94" s="7">
        <v>39701</v>
      </c>
      <c r="C94" s="8">
        <f>[1]!s_dq_avgprice($A$85,B94)</f>
        <v>7.1670286418117648</v>
      </c>
    </row>
    <row r="95" spans="1:6" outlineLevel="1" x14ac:dyDescent="0.15">
      <c r="B95" s="7">
        <v>39702</v>
      </c>
      <c r="C95" s="8">
        <f>[1]!s_dq_avgprice($A$85,B95)</f>
        <v>6.9418846350726708</v>
      </c>
    </row>
    <row r="96" spans="1:6" outlineLevel="1" x14ac:dyDescent="0.15">
      <c r="B96" s="7">
        <v>39703</v>
      </c>
      <c r="C96" s="8">
        <f>[1]!s_dq_avgprice($A$85,B96)</f>
        <v>6.769746744074471</v>
      </c>
    </row>
    <row r="97" spans="1:6" outlineLevel="1" x14ac:dyDescent="0.15">
      <c r="B97" s="7">
        <v>39707</v>
      </c>
      <c r="C97" s="8">
        <f>[1]!s_dq_avgprice($A$85,B97)</f>
        <v>7.0657678142010072</v>
      </c>
    </row>
    <row r="98" spans="1:6" outlineLevel="1" x14ac:dyDescent="0.15">
      <c r="B98" s="7">
        <v>39708</v>
      </c>
      <c r="C98" s="8">
        <f>[1]!s_dq_avgprice($A$85,B98)</f>
        <v>7.3511656338529692</v>
      </c>
    </row>
    <row r="99" spans="1:6" outlineLevel="1" x14ac:dyDescent="0.15">
      <c r="B99" s="7">
        <v>39709</v>
      </c>
      <c r="C99" s="8">
        <f>[1]!s_dq_avgprice($A$85,B99)</f>
        <v>7.6083957640474233</v>
      </c>
    </row>
    <row r="100" spans="1:6" outlineLevel="1" x14ac:dyDescent="0.15">
      <c r="B100" s="7">
        <v>39710</v>
      </c>
      <c r="C100" s="8">
        <f>[1]!s_dq_avgprice($A$85,B100)</f>
        <v>8.8099999976467931</v>
      </c>
    </row>
    <row r="101" spans="1:6" outlineLevel="1" x14ac:dyDescent="0.15">
      <c r="B101" s="7">
        <v>39713</v>
      </c>
      <c r="C101" s="8">
        <f>[1]!s_dq_avgprice($A$85,B101)</f>
        <v>9.47540358639605</v>
      </c>
    </row>
    <row r="102" spans="1:6" outlineLevel="1" x14ac:dyDescent="0.15">
      <c r="B102" s="7">
        <v>39714</v>
      </c>
      <c r="C102" s="8">
        <f>[1]!s_dq_avgprice($A$85,B102)</f>
        <v>9.1034598503868374</v>
      </c>
    </row>
    <row r="103" spans="1:6" outlineLevel="1" x14ac:dyDescent="0.15">
      <c r="B103" s="7">
        <v>39715</v>
      </c>
      <c r="C103" s="8">
        <f>[1]!s_dq_avgprice($A$85,B103)</f>
        <v>0</v>
      </c>
    </row>
    <row r="104" spans="1:6" outlineLevel="1" x14ac:dyDescent="0.15">
      <c r="B104" s="7">
        <v>39716</v>
      </c>
      <c r="C104" s="8">
        <f>[1]!s_dq_avgprice($A$85,B104)</f>
        <v>9.5609564111211753</v>
      </c>
    </row>
    <row r="105" spans="1:6" outlineLevel="1" x14ac:dyDescent="0.15">
      <c r="B105" s="7"/>
      <c r="C105">
        <f>AVERAGE(C85:C104)</f>
        <v>7.8219913772333269</v>
      </c>
      <c r="D105" s="8">
        <f>[1]!s_dq_avgprice(A85,E105)</f>
        <v>9.5609564111211753</v>
      </c>
      <c r="E105" s="6">
        <f>C6-1</f>
        <v>39716</v>
      </c>
      <c r="F105" s="8">
        <f>MIN(D105,C105)</f>
        <v>7.8219913772333269</v>
      </c>
    </row>
    <row r="106" spans="1:6" outlineLevel="1" x14ac:dyDescent="0.15"/>
    <row r="107" spans="1:6" outlineLevel="1" x14ac:dyDescent="0.15"/>
    <row r="108" spans="1:6" outlineLevel="1" x14ac:dyDescent="0.15">
      <c r="A108" t="s">
        <v>282</v>
      </c>
      <c r="B108" s="7">
        <f>[1]!TDays("2005-07-04","2005-08-01","cols=1;rows=21")</f>
        <v>38537</v>
      </c>
      <c r="C108" s="8">
        <f>[1]!s_dq_avgprice($A$108,B108)</f>
        <v>3.6052899552728834</v>
      </c>
    </row>
    <row r="109" spans="1:6" outlineLevel="1" x14ac:dyDescent="0.15">
      <c r="B109" s="7">
        <v>38538</v>
      </c>
      <c r="C109" s="8">
        <f>[1]!s_dq_avgprice($A$108,B109)</f>
        <v>3.6099571936740951</v>
      </c>
    </row>
    <row r="110" spans="1:6" outlineLevel="1" x14ac:dyDescent="0.15">
      <c r="B110" s="7">
        <v>38539</v>
      </c>
      <c r="C110" s="8">
        <f>[1]!s_dq_avgprice($A$108,B110)</f>
        <v>3.6289602334834266</v>
      </c>
    </row>
    <row r="111" spans="1:6" outlineLevel="1" x14ac:dyDescent="0.15">
      <c r="B111" s="7">
        <v>38540</v>
      </c>
      <c r="C111" s="8">
        <f>[1]!s_dq_avgprice($A$108,B111)</f>
        <v>3.7049492985136823</v>
      </c>
    </row>
    <row r="112" spans="1:6" outlineLevel="1" x14ac:dyDescent="0.15">
      <c r="B112" s="7">
        <v>38541</v>
      </c>
      <c r="C112" s="8">
        <f>[1]!s_dq_avgprice($A$108,B112)</f>
        <v>3.5739203940362088</v>
      </c>
    </row>
    <row r="113" spans="2:6" outlineLevel="1" x14ac:dyDescent="0.15">
      <c r="B113" s="7">
        <v>38544</v>
      </c>
      <c r="C113" s="8">
        <f>[1]!s_dq_avgprice($A$108,B113)</f>
        <v>3.5452733263441667</v>
      </c>
    </row>
    <row r="114" spans="2:6" outlineLevel="1" x14ac:dyDescent="0.15">
      <c r="B114" s="7">
        <v>38545</v>
      </c>
      <c r="C114" s="8">
        <f>[1]!s_dq_avgprice($A$108,B114)</f>
        <v>3.5111421778617227</v>
      </c>
    </row>
    <row r="115" spans="2:6" outlineLevel="1" x14ac:dyDescent="0.15">
      <c r="B115" s="7">
        <v>38546</v>
      </c>
      <c r="C115" s="8">
        <f>[1]!s_dq_avgprice($A$108,B115)</f>
        <v>3.5132459574286212</v>
      </c>
    </row>
    <row r="116" spans="2:6" outlineLevel="1" x14ac:dyDescent="0.15">
      <c r="B116" s="7">
        <v>38547</v>
      </c>
      <c r="C116" s="8">
        <f>[1]!s_dq_avgprice($A$108,B116)</f>
        <v>3.478563125355739</v>
      </c>
    </row>
    <row r="117" spans="2:6" outlineLevel="1" x14ac:dyDescent="0.15">
      <c r="B117" s="7">
        <v>38548</v>
      </c>
      <c r="C117" s="8">
        <f>[1]!s_dq_avgprice($A$108,B117)</f>
        <v>3.4562249388753057</v>
      </c>
    </row>
    <row r="118" spans="2:6" outlineLevel="1" x14ac:dyDescent="0.15">
      <c r="B118" s="7">
        <v>38551</v>
      </c>
      <c r="C118" s="8">
        <f>[1]!s_dq_avgprice($A$108,B118)</f>
        <v>3.2779972521063909</v>
      </c>
    </row>
    <row r="119" spans="2:6" outlineLevel="1" x14ac:dyDescent="0.15">
      <c r="B119" s="7">
        <v>38552</v>
      </c>
      <c r="C119" s="8">
        <f>[1]!s_dq_avgprice($A$108,B119)</f>
        <v>3.2614877765563377</v>
      </c>
    </row>
    <row r="120" spans="2:6" outlineLevel="1" x14ac:dyDescent="0.15">
      <c r="B120" s="7">
        <v>38553</v>
      </c>
      <c r="C120" s="8">
        <f>[1]!s_dq_avgprice($A$108,B120)</f>
        <v>3.2730147325166414</v>
      </c>
    </row>
    <row r="121" spans="2:6" outlineLevel="1" x14ac:dyDescent="0.15">
      <c r="B121" s="7">
        <v>38554</v>
      </c>
      <c r="C121" s="8">
        <f>[1]!s_dq_avgprice($A$108,B121)</f>
        <v>3.2245963438293579</v>
      </c>
    </row>
    <row r="122" spans="2:6" outlineLevel="1" x14ac:dyDescent="0.15">
      <c r="B122" s="7">
        <v>38555</v>
      </c>
      <c r="C122" s="8">
        <f>[1]!s_dq_avgprice($A$108,B122)</f>
        <v>3.3587362081420045</v>
      </c>
    </row>
    <row r="123" spans="2:6" outlineLevel="1" x14ac:dyDescent="0.15">
      <c r="B123" s="7">
        <v>38558</v>
      </c>
      <c r="C123" s="8">
        <f>[1]!s_dq_avgprice($A$108,B123)</f>
        <v>3.3864066947373548</v>
      </c>
    </row>
    <row r="124" spans="2:6" outlineLevel="1" x14ac:dyDescent="0.15">
      <c r="B124" s="7">
        <v>38559</v>
      </c>
      <c r="C124" s="8">
        <f>[1]!s_dq_avgprice($A$108,B124)</f>
        <v>3.4414931175553196</v>
      </c>
    </row>
    <row r="125" spans="2:6" outlineLevel="1" x14ac:dyDescent="0.15">
      <c r="B125" s="7">
        <v>38560</v>
      </c>
      <c r="C125" s="8">
        <f>[1]!s_dq_avgprice($A$108,B125)</f>
        <v>3.4863156671790496</v>
      </c>
    </row>
    <row r="126" spans="2:6" outlineLevel="1" x14ac:dyDescent="0.15">
      <c r="B126" s="7">
        <v>38561</v>
      </c>
      <c r="C126" s="8">
        <f>[1]!s_dq_avgprice($A$108,B126)</f>
        <v>3.4578842555466451</v>
      </c>
    </row>
    <row r="127" spans="2:6" outlineLevel="1" x14ac:dyDescent="0.15">
      <c r="B127" s="7">
        <v>38562</v>
      </c>
      <c r="C127" s="8">
        <f>[1]!s_dq_avgprice($A$108,B127)</f>
        <v>3.4606032335296324</v>
      </c>
    </row>
    <row r="128" spans="2:6" outlineLevel="1" x14ac:dyDescent="0.15">
      <c r="B128" s="7"/>
      <c r="C128">
        <f>AVERAGE(C108:C127)</f>
        <v>3.4628030941272301</v>
      </c>
      <c r="D128" s="8">
        <f>[1]!s_dq_avgprice(A108,E128)</f>
        <v>3.4606032335296324</v>
      </c>
      <c r="E128" s="6">
        <f>C7-3</f>
        <v>38562</v>
      </c>
      <c r="F128" s="8">
        <f>MIN(D128,C128)</f>
        <v>3.4606032335296324</v>
      </c>
    </row>
    <row r="131" spans="1:3" x14ac:dyDescent="0.15">
      <c r="A131" t="str">
        <f>A8</f>
        <v>600971.SH</v>
      </c>
      <c r="B131" s="7">
        <f>[1]!TDays("2008-06-16","2008-07-14","cols=1;rows=21")</f>
        <v>39615</v>
      </c>
      <c r="C131" s="8">
        <f>[1]!s_dq_avgprice($A$131,B131)</f>
        <v>27.899990308199264</v>
      </c>
    </row>
    <row r="132" spans="1:3" x14ac:dyDescent="0.15">
      <c r="B132" s="7">
        <v>39616</v>
      </c>
      <c r="C132" s="8">
        <f>[1]!s_dq_avgprice($A$131,B132)</f>
        <v>26.563608918498858</v>
      </c>
    </row>
    <row r="133" spans="1:3" x14ac:dyDescent="0.15">
      <c r="B133" s="7">
        <v>39617</v>
      </c>
      <c r="C133" s="8">
        <f>[1]!s_dq_avgprice($A$131,B133)</f>
        <v>27.233662030268693</v>
      </c>
    </row>
    <row r="134" spans="1:3" x14ac:dyDescent="0.15">
      <c r="B134" s="7">
        <v>39618</v>
      </c>
      <c r="C134" s="8">
        <f>[1]!s_dq_avgprice($A$131,B134)</f>
        <v>27.221936496183897</v>
      </c>
    </row>
    <row r="135" spans="1:3" x14ac:dyDescent="0.15">
      <c r="B135" s="7">
        <v>39619</v>
      </c>
      <c r="C135" s="8">
        <f>[1]!s_dq_avgprice($A$131,B135)</f>
        <v>26.368994279954496</v>
      </c>
    </row>
    <row r="136" spans="1:3" x14ac:dyDescent="0.15">
      <c r="B136" s="7">
        <v>39622</v>
      </c>
      <c r="C136" s="8">
        <f>[1]!s_dq_avgprice($A$131,B136)</f>
        <v>25.507325886807603</v>
      </c>
    </row>
    <row r="137" spans="1:3" x14ac:dyDescent="0.15">
      <c r="B137" s="7">
        <v>39623</v>
      </c>
      <c r="C137" s="8">
        <f>[1]!s_dq_avgprice($A$131,B137)</f>
        <v>25.227353462161368</v>
      </c>
    </row>
    <row r="138" spans="1:3" x14ac:dyDescent="0.15">
      <c r="B138" s="7">
        <v>39624</v>
      </c>
      <c r="C138" s="8">
        <f>[1]!s_dq_avgprice($A$131,B138)</f>
        <v>26.437561597822842</v>
      </c>
    </row>
    <row r="139" spans="1:3" x14ac:dyDescent="0.15">
      <c r="B139" s="7">
        <v>39625</v>
      </c>
      <c r="C139" s="8">
        <f>[1]!s_dq_avgprice($A$131,B139)</f>
        <v>27.486432675690452</v>
      </c>
    </row>
    <row r="140" spans="1:3" x14ac:dyDescent="0.15">
      <c r="B140" s="7">
        <v>39626</v>
      </c>
      <c r="C140" s="8">
        <f>[1]!s_dq_avgprice($A$131,B140)</f>
        <v>26.766257977531186</v>
      </c>
    </row>
    <row r="141" spans="1:3" x14ac:dyDescent="0.15">
      <c r="B141" s="7">
        <v>39629</v>
      </c>
      <c r="C141" s="8">
        <f>[1]!s_dq_avgprice($A$131,B141)</f>
        <v>25.465671937470734</v>
      </c>
    </row>
    <row r="142" spans="1:3" x14ac:dyDescent="0.15">
      <c r="B142" s="7">
        <v>39630</v>
      </c>
      <c r="C142" s="8">
        <f>[1]!s_dq_avgprice($A$131,B142)</f>
        <v>26.058575068162519</v>
      </c>
    </row>
    <row r="143" spans="1:3" x14ac:dyDescent="0.15">
      <c r="B143" s="7">
        <v>39631</v>
      </c>
      <c r="C143" s="8">
        <f>[1]!s_dq_avgprice($A$131,B143)</f>
        <v>26.980045968222456</v>
      </c>
    </row>
    <row r="144" spans="1:3" x14ac:dyDescent="0.15">
      <c r="B144" s="7">
        <v>39632</v>
      </c>
      <c r="C144" s="8">
        <f>[1]!s_dq_avgprice($A$131,B144)</f>
        <v>27.077128744837605</v>
      </c>
    </row>
    <row r="145" spans="1:6" x14ac:dyDescent="0.15">
      <c r="B145" s="7">
        <v>39633</v>
      </c>
      <c r="C145" s="8">
        <f>[1]!s_dq_avgprice($A$131,B145)</f>
        <v>26.53525062113108</v>
      </c>
    </row>
    <row r="146" spans="1:6" x14ac:dyDescent="0.15">
      <c r="B146" s="7">
        <v>39636</v>
      </c>
      <c r="C146" s="8">
        <f>[1]!s_dq_avgprice($A$131,B146)</f>
        <v>27.059793400327976</v>
      </c>
    </row>
    <row r="147" spans="1:6" x14ac:dyDescent="0.15">
      <c r="B147" s="7">
        <v>39637</v>
      </c>
      <c r="C147" s="8">
        <f>[1]!s_dq_avgprice($A$131,B147)</f>
        <v>29.775855998794288</v>
      </c>
    </row>
    <row r="148" spans="1:6" x14ac:dyDescent="0.15">
      <c r="B148" s="7">
        <v>39638</v>
      </c>
      <c r="C148" s="8">
        <f>[1]!s_dq_avgprice($A$131,B148)</f>
        <v>30.087727763354088</v>
      </c>
    </row>
    <row r="149" spans="1:6" x14ac:dyDescent="0.15">
      <c r="B149" s="7">
        <v>39639</v>
      </c>
      <c r="C149" s="8">
        <f>[1]!s_dq_avgprice($A$131,B149)</f>
        <v>0</v>
      </c>
    </row>
    <row r="150" spans="1:6" x14ac:dyDescent="0.15">
      <c r="B150" s="7">
        <v>39640</v>
      </c>
      <c r="C150" s="8">
        <f>[1]!s_dq_avgprice($A$131,B150)</f>
        <v>29.751071308582389</v>
      </c>
    </row>
    <row r="151" spans="1:6" x14ac:dyDescent="0.15">
      <c r="B151" s="7"/>
      <c r="C151">
        <f>AVERAGE(C131:C150)</f>
        <v>25.775212222200089</v>
      </c>
      <c r="D151" s="8">
        <f>[1]!s_dq_avgprice(A131,E151)</f>
        <v>29.751071308582389</v>
      </c>
      <c r="E151" s="6">
        <f>C8-3</f>
        <v>39640</v>
      </c>
      <c r="F151" s="8">
        <f>MIN(D151,C151)</f>
        <v>25.775212222200089</v>
      </c>
    </row>
    <row r="154" spans="1:6" x14ac:dyDescent="0.15">
      <c r="A154" t="str">
        <f>A9</f>
        <v>000932.SZ</v>
      </c>
      <c r="B154" s="7">
        <f>[1]!TDays("2005-04-14","2005-05-19","cols=1;rows=21")</f>
        <v>38456</v>
      </c>
      <c r="C154" s="8">
        <f>[1]!s_dq_avgprice($A$154,B154)</f>
        <v>4.4222045191892052</v>
      </c>
    </row>
    <row r="155" spans="1:6" x14ac:dyDescent="0.15">
      <c r="B155" s="7">
        <v>38457</v>
      </c>
      <c r="C155" s="8">
        <f>[1]!s_dq_avgprice($A$154,B155)</f>
        <v>4.3098900741443389</v>
      </c>
    </row>
    <row r="156" spans="1:6" x14ac:dyDescent="0.15">
      <c r="B156" s="7">
        <v>38460</v>
      </c>
      <c r="C156" s="8">
        <f>[1]!s_dq_avgprice($A$154,B156)</f>
        <v>4.262208942736712</v>
      </c>
    </row>
    <row r="157" spans="1:6" x14ac:dyDescent="0.15">
      <c r="B157" s="7">
        <v>38461</v>
      </c>
      <c r="C157" s="8">
        <f>[1]!s_dq_avgprice($A$154,B157)</f>
        <v>4.2600926429254686</v>
      </c>
    </row>
    <row r="158" spans="1:6" x14ac:dyDescent="0.15">
      <c r="B158" s="7">
        <v>38462</v>
      </c>
      <c r="C158" s="8">
        <f>[1]!s_dq_avgprice($A$154,B158)</f>
        <v>4.2394866004734659</v>
      </c>
    </row>
    <row r="159" spans="1:6" x14ac:dyDescent="0.15">
      <c r="B159" s="7">
        <v>38463</v>
      </c>
      <c r="C159" s="8">
        <f>[1]!s_dq_avgprice($A$154,B159)</f>
        <v>4.1765777039177516</v>
      </c>
    </row>
    <row r="160" spans="1:6" x14ac:dyDescent="0.15">
      <c r="B160" s="7">
        <v>38464</v>
      </c>
      <c r="C160" s="8">
        <f>[1]!s_dq_avgprice($A$154,B160)</f>
        <v>3.9597296975082727</v>
      </c>
    </row>
    <row r="161" spans="2:6" x14ac:dyDescent="0.15">
      <c r="B161" s="7">
        <v>38467</v>
      </c>
      <c r="C161" s="8">
        <f>[1]!s_dq_avgprice($A$154,B161)</f>
        <v>3.9672682442119296</v>
      </c>
    </row>
    <row r="162" spans="2:6" x14ac:dyDescent="0.15">
      <c r="B162" s="7">
        <v>38468</v>
      </c>
      <c r="C162" s="8">
        <f>[1]!s_dq_avgprice($A$154,B162)</f>
        <v>4.0565856150514241</v>
      </c>
    </row>
    <row r="163" spans="2:6" x14ac:dyDescent="0.15">
      <c r="B163" s="7">
        <v>38469</v>
      </c>
      <c r="C163" s="8">
        <f>[1]!s_dq_avgprice($A$154,B163)</f>
        <v>4.0541348362179788</v>
      </c>
    </row>
    <row r="164" spans="2:6" x14ac:dyDescent="0.15">
      <c r="B164" s="7">
        <v>38470</v>
      </c>
      <c r="C164" s="8">
        <f>[1]!s_dq_avgprice($A$154,B164)</f>
        <v>4.0440817696062688</v>
      </c>
    </row>
    <row r="165" spans="2:6" x14ac:dyDescent="0.15">
      <c r="B165" s="7">
        <v>38471</v>
      </c>
      <c r="C165" s="8">
        <f>[1]!s_dq_avgprice($A$154,B165)</f>
        <v>4.0590526063369925</v>
      </c>
    </row>
    <row r="166" spans="2:6" x14ac:dyDescent="0.15">
      <c r="B166" s="7">
        <v>38481</v>
      </c>
      <c r="C166" s="8">
        <f>[1]!s_dq_avgprice($A$154,B166)</f>
        <v>4.051591651695384</v>
      </c>
    </row>
    <row r="167" spans="2:6" x14ac:dyDescent="0.15">
      <c r="B167" s="7">
        <v>38482</v>
      </c>
      <c r="C167" s="8">
        <f>[1]!s_dq_avgprice($A$154,B167)</f>
        <v>4.0326149598797736</v>
      </c>
    </row>
    <row r="168" spans="2:6" x14ac:dyDescent="0.15">
      <c r="B168" s="7">
        <v>38483</v>
      </c>
      <c r="C168" s="8">
        <f>[1]!s_dq_avgprice($A$154,B168)</f>
        <v>4.055239704516806</v>
      </c>
    </row>
    <row r="169" spans="2:6" x14ac:dyDescent="0.15">
      <c r="B169" s="7">
        <v>38484</v>
      </c>
      <c r="C169" s="8">
        <f>[1]!s_dq_avgprice($A$154,B169)</f>
        <v>3.965168359142222</v>
      </c>
    </row>
    <row r="170" spans="2:6" x14ac:dyDescent="0.15">
      <c r="B170" s="7">
        <v>38485</v>
      </c>
      <c r="C170" s="8">
        <f>[1]!s_dq_avgprice($A$154,B170)</f>
        <v>3.9499089527726698</v>
      </c>
    </row>
    <row r="171" spans="2:6" x14ac:dyDescent="0.15">
      <c r="B171" s="7">
        <v>38488</v>
      </c>
      <c r="C171" s="8">
        <f>[1]!s_dq_avgprice($A$154,B171)</f>
        <v>3.9585367329981604</v>
      </c>
    </row>
    <row r="172" spans="2:6" x14ac:dyDescent="0.15">
      <c r="B172" s="7">
        <v>38489</v>
      </c>
      <c r="C172" s="8">
        <f>[1]!s_dq_avgprice($A$154,B172)</f>
        <v>4.0086445415594429</v>
      </c>
    </row>
    <row r="173" spans="2:6" x14ac:dyDescent="0.15">
      <c r="B173" s="7">
        <v>38490</v>
      </c>
      <c r="C173" s="8">
        <f>[1]!s_dq_avgprice($A$154,B173)</f>
        <v>3.8910239027392421</v>
      </c>
    </row>
    <row r="174" spans="2:6" x14ac:dyDescent="0.15">
      <c r="B174" s="7"/>
      <c r="C174">
        <f>AVERAGE(C154:C173)</f>
        <v>4.0862021028811757</v>
      </c>
      <c r="D174" s="8">
        <f>[1]!s_dq_avgprice(A154,E174)</f>
        <v>3.8910239027392421</v>
      </c>
      <c r="E174" s="6">
        <f>C9-1</f>
        <v>38490</v>
      </c>
      <c r="F174" s="8">
        <f>MIN(D174,C174)</f>
        <v>3.8910239027392421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XIAXIU PRICE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王速</dc:creator>
  <cp:lastModifiedBy>Su Wang</cp:lastModifiedBy>
  <dcterms:created xsi:type="dcterms:W3CDTF">2021-11-24T06:09:59Z</dcterms:created>
  <dcterms:modified xsi:type="dcterms:W3CDTF">2022-03-12T08:06:34Z</dcterms:modified>
</cp:coreProperties>
</file>