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ce\Desktop\"/>
    </mc:Choice>
  </mc:AlternateContent>
  <xr:revisionPtr revIDLastSave="0" documentId="8_{089ABDC2-0226-4145-B98A-A73E7A17AF78}" xr6:coauthVersionLast="44" xr6:coauthVersionMax="44" xr10:uidLastSave="{00000000-0000-0000-0000-000000000000}"/>
  <bookViews>
    <workbookView xWindow="-110" yWindow="-110" windowWidth="19420" windowHeight="10560" xr2:uid="{B5F092B7-C3F9-405C-B98A-C0DB9576E203}"/>
  </bookViews>
  <sheets>
    <sheet name="4b,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1" l="1"/>
  <c r="C16" i="1"/>
  <c r="D16" i="1" s="1"/>
  <c r="E16" i="1" s="1"/>
  <c r="C17" i="1"/>
  <c r="D17" i="1" s="1"/>
  <c r="E17" i="1" s="1"/>
  <c r="C18" i="1"/>
  <c r="D18" i="1" s="1"/>
  <c r="C19" i="1"/>
  <c r="D19" i="1" s="1"/>
  <c r="C20" i="1"/>
  <c r="D20" i="1" s="1"/>
  <c r="C21" i="1"/>
  <c r="G9" i="1"/>
  <c r="C9" i="1"/>
  <c r="C8" i="1"/>
  <c r="C7" i="1"/>
  <c r="C6" i="1"/>
  <c r="C5" i="1"/>
  <c r="E19" i="1" l="1"/>
  <c r="E20" i="1"/>
  <c r="D21" i="1"/>
  <c r="E21" i="1" s="1"/>
  <c r="E18" i="1"/>
  <c r="E23" i="1" l="1"/>
</calcChain>
</file>

<file path=xl/sharedStrings.xml><?xml version="1.0" encoding="utf-8"?>
<sst xmlns="http://schemas.openxmlformats.org/spreadsheetml/2006/main" count="19" uniqueCount="18">
  <si>
    <t>[AMP] (mM)</t>
  </si>
  <si>
    <t>x</t>
    <phoneticPr fontId="1" type="noConversion"/>
  </si>
  <si>
    <t>F6P</t>
  </si>
  <si>
    <t>ATP</t>
  </si>
  <si>
    <t>E1</t>
  </si>
  <si>
    <t>kcat</t>
  </si>
  <si>
    <t>r1</t>
  </si>
  <si>
    <t>W1</t>
  </si>
  <si>
    <t>W2</t>
  </si>
  <si>
    <t>n</t>
    <phoneticPr fontId="1" type="noConversion"/>
  </si>
  <si>
    <t>K</t>
    <phoneticPr fontId="1" type="noConversion"/>
  </si>
  <si>
    <t>guess f</t>
    <phoneticPr fontId="1" type="noConversion"/>
  </si>
  <si>
    <r>
      <t>K</t>
    </r>
    <r>
      <rPr>
        <sz val="8"/>
        <color theme="1"/>
        <rFont val="新細明體"/>
        <family val="1"/>
        <charset val="136"/>
        <scheme val="minor"/>
      </rPr>
      <t>F6P</t>
    </r>
    <phoneticPr fontId="1" type="noConversion"/>
  </si>
  <si>
    <r>
      <t>K</t>
    </r>
    <r>
      <rPr>
        <sz val="8"/>
        <color theme="1"/>
        <rFont val="新細明體"/>
        <family val="1"/>
        <charset val="136"/>
        <scheme val="minor"/>
      </rPr>
      <t>ATP</t>
    </r>
    <phoneticPr fontId="1" type="noConversion"/>
  </si>
  <si>
    <t>(guess-measured)^2</t>
    <phoneticPr fontId="1" type="noConversion"/>
  </si>
  <si>
    <t>measured r (uM/hr)</t>
    <phoneticPr fontId="1" type="noConversion"/>
  </si>
  <si>
    <t>guess r (uM/hr)</t>
    <phoneticPr fontId="1" type="noConversion"/>
  </si>
  <si>
    <t>Guessed for 4b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</si>
</sst>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2" borderId="0" xfId="0" applyNumberFormat="1" applyFill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/>
    <xf numFmtId="0" fontId="0" fillId="3" borderId="4" xfId="0" applyFill="1" applyBorder="1">
      <alignment vertical="center"/>
    </xf>
    <xf numFmtId="0" fontId="0" fillId="3" borderId="5" xfId="0" applyFill="1" applyBorder="1" applyAlignment="1"/>
    <xf numFmtId="0" fontId="0" fillId="3" borderId="6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Overall rate vs.</a:t>
            </a:r>
            <a:r>
              <a:rPr lang="en-US" altLang="zh-TW" baseline="0"/>
              <a:t> [3'-5'-AMP]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1391666666666669"/>
          <c:y val="0.14671785028790787"/>
          <c:w val="0.83970844269466327"/>
          <c:h val="0.69174603654389655"/>
        </c:manualLayout>
      </c:layout>
      <c:scatterChart>
        <c:scatterStyle val="lineMarker"/>
        <c:varyColors val="0"/>
        <c:ser>
          <c:idx val="1"/>
          <c:order val="0"/>
          <c:tx>
            <c:v>Estimated overall rate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'4b,c'!$B$16:$B$21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'4b,c'!$D$16:$D$21</c:f>
              <c:numCache>
                <c:formatCode>General</c:formatCode>
                <c:ptCount val="6"/>
                <c:pt idx="0">
                  <c:v>3.0030030684267341</c:v>
                </c:pt>
                <c:pt idx="1">
                  <c:v>11.529317795849234</c:v>
                </c:pt>
                <c:pt idx="2">
                  <c:v>26.337810455307476</c:v>
                </c:pt>
                <c:pt idx="3">
                  <c:v>51.78003862386273</c:v>
                </c:pt>
                <c:pt idx="4">
                  <c:v>65.727567729513908</c:v>
                </c:pt>
                <c:pt idx="5">
                  <c:v>68.323237646943312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8A-479B-B1F9-4C5B9C713AE4}"/>
            </c:ext>
          </c:extLst>
        </c:ser>
        <c:ser>
          <c:idx val="0"/>
          <c:order val="1"/>
          <c:tx>
            <c:v>Measured overall rate</c:v>
          </c:tx>
          <c:spPr>
            <a:ln w="12700" cap="rnd">
              <a:noFill/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'4b,c'!$B$16:$B$21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'4b,c'!$D$4:$D$9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8A-479B-B1F9-4C5B9C713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10520"/>
        <c:axId val="555907568"/>
      </c:scatterChart>
      <c:valAx>
        <c:axId val="555910520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[3'-5'-AMP]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3613188976377948"/>
              <c:y val="0.84614143001798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907568"/>
        <c:crosses val="autoZero"/>
        <c:crossBetween val="midCat"/>
      </c:valAx>
      <c:valAx>
        <c:axId val="555907568"/>
        <c:scaling>
          <c:orientation val="minMax"/>
          <c:max val="8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Overall</a:t>
                </a:r>
                <a:r>
                  <a:rPr lang="en-US" altLang="zh-TW" baseline="0"/>
                  <a:t> rate (uM/nr)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59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0</xdr:row>
      <xdr:rowOff>152400</xdr:rowOff>
    </xdr:from>
    <xdr:to>
      <xdr:col>15</xdr:col>
      <xdr:colOff>260350</xdr:colOff>
      <xdr:row>16</xdr:row>
      <xdr:rowOff>6350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7D848F5B-9B0A-4BD9-9DB3-62DD7E8F4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457200</xdr:colOff>
      <xdr:row>16</xdr:row>
      <xdr:rowOff>133350</xdr:rowOff>
    </xdr:from>
    <xdr:ext cx="5717622" cy="264560"/>
    <xdr:sp macro="" textlink="">
      <xdr:nvSpPr>
        <xdr:cNvPr id="4" name="文字方塊 3">
          <a:extLst>
            <a:ext uri="{FF2B5EF4-FFF2-40B4-BE49-F238E27FC236}">
              <a16:creationId xmlns:a16="http://schemas.microsoft.com/office/drawing/2014/main" id="{B40BF2C5-B2A1-452C-B400-B03E4FE7647B}"/>
            </a:ext>
          </a:extLst>
        </xdr:cNvPr>
        <xdr:cNvSpPr txBox="1"/>
      </xdr:nvSpPr>
      <xdr:spPr>
        <a:xfrm>
          <a:off x="6591300" y="3600450"/>
          <a:ext cx="57176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1100"/>
            <a:t>Yes, the proposed</a:t>
          </a:r>
          <a:r>
            <a:rPr lang="en-US" altLang="zh-TW" sz="1100" baseline="0"/>
            <a:t> model (estimated r) describes the data (measured r) fairly well.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00753-5312-4AFE-AD9C-0354B1A0839E}">
  <dimension ref="B3:G23"/>
  <sheetViews>
    <sheetView tabSelected="1" workbookViewId="0">
      <selection activeCell="H16" sqref="H16"/>
    </sheetView>
  </sheetViews>
  <sheetFormatPr defaultRowHeight="17" x14ac:dyDescent="0.4"/>
  <cols>
    <col min="1" max="1" width="10.1796875" customWidth="1"/>
    <col min="2" max="2" width="13.1796875" customWidth="1"/>
    <col min="3" max="3" width="9.54296875" customWidth="1"/>
    <col min="4" max="4" width="17.6328125" customWidth="1"/>
    <col min="5" max="5" width="19.81640625" customWidth="1"/>
  </cols>
  <sheetData>
    <row r="3" spans="2:7" x14ac:dyDescent="0.4">
      <c r="B3" s="1" t="s">
        <v>0</v>
      </c>
      <c r="C3" s="1" t="s">
        <v>1</v>
      </c>
      <c r="D3" s="1" t="s">
        <v>15</v>
      </c>
      <c r="F3" s="1" t="s">
        <v>2</v>
      </c>
      <c r="G3" s="1">
        <v>0.1</v>
      </c>
    </row>
    <row r="4" spans="2:7" x14ac:dyDescent="0.4">
      <c r="B4" s="1">
        <v>0</v>
      </c>
      <c r="C4" s="1">
        <f>B4/$B$9</f>
        <v>0</v>
      </c>
      <c r="D4" s="1">
        <v>3.0030000000000001</v>
      </c>
      <c r="F4" s="1" t="s">
        <v>3</v>
      </c>
      <c r="G4" s="1">
        <v>2.2999999999999998</v>
      </c>
    </row>
    <row r="5" spans="2:7" x14ac:dyDescent="0.4">
      <c r="B5" s="1">
        <v>5.5E-2</v>
      </c>
      <c r="C5" s="1">
        <f>B5/$B$9</f>
        <v>5.5555555555555559E-2</v>
      </c>
      <c r="D5" s="1">
        <v>6.3019999999999996</v>
      </c>
      <c r="F5" s="1" t="s">
        <v>4</v>
      </c>
      <c r="G5" s="1">
        <v>0.12</v>
      </c>
    </row>
    <row r="6" spans="2:7" x14ac:dyDescent="0.4">
      <c r="B6" s="1">
        <v>9.2999999999999999E-2</v>
      </c>
      <c r="C6" s="1">
        <f>B6/$B$9</f>
        <v>9.3939393939393934E-2</v>
      </c>
      <c r="D6" s="1">
        <v>29.760999999999999</v>
      </c>
      <c r="F6" s="1" t="s">
        <v>12</v>
      </c>
      <c r="G6" s="1">
        <v>0.11</v>
      </c>
    </row>
    <row r="7" spans="2:7" x14ac:dyDescent="0.4">
      <c r="B7" s="1">
        <v>0.18099999999999999</v>
      </c>
      <c r="C7" s="1">
        <f>B7/$B$9</f>
        <v>0.18282828282828281</v>
      </c>
      <c r="D7" s="1">
        <v>52.002000000000002</v>
      </c>
      <c r="F7" s="1" t="s">
        <v>13</v>
      </c>
      <c r="G7" s="1">
        <v>0.42</v>
      </c>
    </row>
    <row r="8" spans="2:7" x14ac:dyDescent="0.4">
      <c r="B8" s="1">
        <v>0.40500000000000003</v>
      </c>
      <c r="C8" s="1">
        <f>B8/$B$9</f>
        <v>0.40909090909090912</v>
      </c>
      <c r="D8" s="1">
        <v>60.305999999999997</v>
      </c>
      <c r="F8" s="1" t="s">
        <v>5</v>
      </c>
      <c r="G8" s="1">
        <v>0.4</v>
      </c>
    </row>
    <row r="9" spans="2:7" x14ac:dyDescent="0.4">
      <c r="B9" s="1">
        <v>0.99</v>
      </c>
      <c r="C9" s="1">
        <f>B9/$B$9</f>
        <v>1</v>
      </c>
      <c r="D9" s="1">
        <v>68.653000000000006</v>
      </c>
      <c r="F9" s="1" t="s">
        <v>6</v>
      </c>
      <c r="G9" s="2">
        <f>G8*G5*(G3/(G6+G3))*(G4/(G7+G4))*3600</f>
        <v>69.579831932773118</v>
      </c>
    </row>
    <row r="10" spans="2:7" x14ac:dyDescent="0.4">
      <c r="F10" s="1" t="s">
        <v>7</v>
      </c>
      <c r="G10" s="3">
        <v>4.51058291548476E-2</v>
      </c>
    </row>
    <row r="11" spans="2:7" ht="17.5" thickBot="1" x14ac:dyDescent="0.45">
      <c r="F11" s="1" t="s">
        <v>8</v>
      </c>
      <c r="G11" s="2">
        <v>74.014268180000002</v>
      </c>
    </row>
    <row r="12" spans="2:7" x14ac:dyDescent="0.4">
      <c r="E12" s="4" t="s">
        <v>17</v>
      </c>
      <c r="F12" s="6" t="s">
        <v>9</v>
      </c>
      <c r="G12" s="7">
        <v>2.488</v>
      </c>
    </row>
    <row r="13" spans="2:7" ht="17.5" thickBot="1" x14ac:dyDescent="0.45">
      <c r="E13" s="5"/>
      <c r="F13" s="8" t="s">
        <v>10</v>
      </c>
      <c r="G13" s="9">
        <v>0.66500000000000004</v>
      </c>
    </row>
    <row r="15" spans="2:7" x14ac:dyDescent="0.4">
      <c r="B15" s="1" t="s">
        <v>0</v>
      </c>
      <c r="C15" t="s">
        <v>11</v>
      </c>
      <c r="D15" t="s">
        <v>16</v>
      </c>
      <c r="E15" t="s">
        <v>14</v>
      </c>
    </row>
    <row r="16" spans="2:7" x14ac:dyDescent="0.4">
      <c r="B16" s="1">
        <v>0</v>
      </c>
      <c r="C16">
        <f>((C4/$G$13)^($G$12))/(1+((C4/$G$13)^($G$12)))</f>
        <v>0</v>
      </c>
      <c r="D16">
        <f>$G$9*(($G$10+($G$11*C16))/(1+$G$10+($G$11*C16)))</f>
        <v>3.0030030684267341</v>
      </c>
      <c r="E16">
        <f>(D16-D4)^2</f>
        <v>9.415242622122036E-12</v>
      </c>
    </row>
    <row r="17" spans="2:5" x14ac:dyDescent="0.4">
      <c r="B17" s="1">
        <v>5.5E-2</v>
      </c>
      <c r="C17">
        <f>((C5/$G$13)^($G$12))/(1+((C5/$G$13)^($G$12)))</f>
        <v>2.0739587280724976E-3</v>
      </c>
      <c r="D17">
        <f t="shared" ref="D17:D21" si="0">$G$9*(($G$10+($G$11*C17))/(1+$G$10+($G$11*C17)))</f>
        <v>11.529317795849234</v>
      </c>
      <c r="E17">
        <f>(D17-D5)^2</f>
        <v>27.324851338802102</v>
      </c>
    </row>
    <row r="18" spans="2:5" x14ac:dyDescent="0.4">
      <c r="B18" s="1">
        <v>9.2999999999999999E-2</v>
      </c>
      <c r="C18">
        <f t="shared" ref="C17:C23" si="1">((C6/$G$13)^($G$12))/(1+((C6/$G$13)^($G$12)))</f>
        <v>7.6197908863583257E-3</v>
      </c>
      <c r="D18">
        <f t="shared" si="0"/>
        <v>26.337810455307476</v>
      </c>
      <c r="E18">
        <f t="shared" ref="E17:E21" si="2">(D18-D6)^2</f>
        <v>11.718226658892203</v>
      </c>
    </row>
    <row r="19" spans="2:5" x14ac:dyDescent="0.4">
      <c r="B19" s="1">
        <v>0.18099999999999999</v>
      </c>
      <c r="C19">
        <f t="shared" si="1"/>
        <v>3.8694145796183237E-2</v>
      </c>
      <c r="D19">
        <f t="shared" si="0"/>
        <v>51.78003862386273</v>
      </c>
      <c r="E19">
        <f t="shared" si="2"/>
        <v>4.9266852496751869E-2</v>
      </c>
    </row>
    <row r="20" spans="2:5" x14ac:dyDescent="0.4">
      <c r="B20" s="1">
        <v>0.40500000000000003</v>
      </c>
      <c r="C20">
        <f t="shared" si="1"/>
        <v>0.22991452627064055</v>
      </c>
      <c r="D20">
        <f t="shared" si="0"/>
        <v>65.727567729513908</v>
      </c>
      <c r="E20">
        <f t="shared" si="2"/>
        <v>29.393396645706616</v>
      </c>
    </row>
    <row r="21" spans="2:5" x14ac:dyDescent="0.4">
      <c r="B21" s="1">
        <v>0.99</v>
      </c>
      <c r="C21">
        <f t="shared" si="1"/>
        <v>0.73400239312285431</v>
      </c>
      <c r="D21">
        <f t="shared" si="0"/>
        <v>68.323237646943312</v>
      </c>
      <c r="E21">
        <f t="shared" si="2"/>
        <v>0.10874320949348755</v>
      </c>
    </row>
    <row r="23" spans="2:5" x14ac:dyDescent="0.4">
      <c r="E23">
        <f>SUM(E16:E21)</f>
        <v>68.594484705400575</v>
      </c>
    </row>
  </sheetData>
  <mergeCells count="1">
    <mergeCell ref="E12:E1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4b,c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Joyce Wang</dc:creator>
  <cp:lastModifiedBy>Joyce Wang</cp:lastModifiedBy>
  <dcterms:created xsi:type="dcterms:W3CDTF">2020-05-22T20:03:44Z</dcterms:created>
  <dcterms:modified xsi:type="dcterms:W3CDTF">2020-05-22T21:09:01Z</dcterms:modified>
</cp:coreProperties>
</file>