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O" sheetId="1" r:id="rId4"/>
    <sheet state="visible" name="BLV" sheetId="2" r:id="rId5"/>
    <sheet state="visible" name="BTC" sheetId="3" r:id="rId6"/>
    <sheet state="visible" name="gold etf" sheetId="4" r:id="rId7"/>
    <sheet state="visible" name="Model" sheetId="5" r:id="rId8"/>
    <sheet state="visible" name="Sheet4" sheetId="6" r:id="rId9"/>
    <sheet state="hidden" name="__Solver__" sheetId="7" r:id="rId10"/>
  </sheets>
  <definedNames/>
  <calcPr/>
</workbook>
</file>

<file path=xl/sharedStrings.xml><?xml version="1.0" encoding="utf-8"?>
<sst xmlns="http://schemas.openxmlformats.org/spreadsheetml/2006/main" count="299" uniqueCount="249">
  <si>
    <t>Date</t>
  </si>
  <si>
    <t>Open</t>
  </si>
  <si>
    <t>High</t>
  </si>
  <si>
    <t>Low</t>
  </si>
  <si>
    <t>Close</t>
  </si>
  <si>
    <t>Adj Close</t>
  </si>
  <si>
    <t>Volume</t>
  </si>
  <si>
    <t>returns</t>
  </si>
  <si>
    <t>367.30K</t>
  </si>
  <si>
    <t>243.30K</t>
  </si>
  <si>
    <t>868.76K</t>
  </si>
  <si>
    <t>949.02K</t>
  </si>
  <si>
    <t>1.36M</t>
  </si>
  <si>
    <t>1.05M</t>
  </si>
  <si>
    <t>1.22M</t>
  </si>
  <si>
    <t>1.49M</t>
  </si>
  <si>
    <t>1.73M</t>
  </si>
  <si>
    <t>1.97M</t>
  </si>
  <si>
    <t>1.90M</t>
  </si>
  <si>
    <t>3.21M</t>
  </si>
  <si>
    <t>2.84M</t>
  </si>
  <si>
    <t>1.76M</t>
  </si>
  <si>
    <t>1.66M</t>
  </si>
  <si>
    <t>1.24M</t>
  </si>
  <si>
    <t>1.38M</t>
  </si>
  <si>
    <t>2.45M</t>
  </si>
  <si>
    <t>959.78K</t>
  </si>
  <si>
    <t>1.15M</t>
  </si>
  <si>
    <t>804.19K</t>
  </si>
  <si>
    <t>876.92K</t>
  </si>
  <si>
    <t>1.46M</t>
  </si>
  <si>
    <t>1.58M</t>
  </si>
  <si>
    <t>2.12M</t>
  </si>
  <si>
    <t>4.73M</t>
  </si>
  <si>
    <t>2.07M</t>
  </si>
  <si>
    <t>1.14M</t>
  </si>
  <si>
    <t>604.91K</t>
  </si>
  <si>
    <t>451.29K</t>
  </si>
  <si>
    <t>753.58K</t>
  </si>
  <si>
    <t>1.13M</t>
  </si>
  <si>
    <t>920.80K</t>
  </si>
  <si>
    <t>306.25K</t>
  </si>
  <si>
    <t>996.35K</t>
  </si>
  <si>
    <t>94.27K</t>
  </si>
  <si>
    <t>161.16K</t>
  </si>
  <si>
    <t>85.75K</t>
  </si>
  <si>
    <t>111.81K</t>
  </si>
  <si>
    <t>107.22K</t>
  </si>
  <si>
    <t>126.17K</t>
  </si>
  <si>
    <t>295.62K</t>
  </si>
  <si>
    <t>569.00K</t>
  </si>
  <si>
    <t>711.11K</t>
  </si>
  <si>
    <t>847.29K</t>
  </si>
  <si>
    <t>1.56M</t>
  </si>
  <si>
    <t>2.09M</t>
  </si>
  <si>
    <t>2.97M</t>
  </si>
  <si>
    <t>1.64M</t>
  </si>
  <si>
    <t>1.75M</t>
  </si>
  <si>
    <t>1.86M</t>
  </si>
  <si>
    <t>2.22M</t>
  </si>
  <si>
    <t>1.65M</t>
  </si>
  <si>
    <t>2.28M</t>
  </si>
  <si>
    <t>4.29M</t>
  </si>
  <si>
    <t>3.20M</t>
  </si>
  <si>
    <t>2.49M</t>
  </si>
  <si>
    <t>1.99M</t>
  </si>
  <si>
    <t>1.39M</t>
  </si>
  <si>
    <t>3.55M</t>
  </si>
  <si>
    <t>1.63M</t>
  </si>
  <si>
    <t>1.08M</t>
  </si>
  <si>
    <t>748.55K</t>
  </si>
  <si>
    <t>905.66K</t>
  </si>
  <si>
    <t>1.23M</t>
  </si>
  <si>
    <t>1.27M</t>
  </si>
  <si>
    <t>2.21M</t>
  </si>
  <si>
    <t>1.31M</t>
  </si>
  <si>
    <t>2.68M</t>
  </si>
  <si>
    <t>3.45M</t>
  </si>
  <si>
    <t>3.35M</t>
  </si>
  <si>
    <t>3.75M</t>
  </si>
  <si>
    <t>3.13M</t>
  </si>
  <si>
    <t>3.93M</t>
  </si>
  <si>
    <t>2.98M</t>
  </si>
  <si>
    <t>3.96M</t>
  </si>
  <si>
    <t>5.12M</t>
  </si>
  <si>
    <t>4.84M</t>
  </si>
  <si>
    <t>8.54M</t>
  </si>
  <si>
    <t>7.61M</t>
  </si>
  <si>
    <t>6.22M</t>
  </si>
  <si>
    <t>5.04M</t>
  </si>
  <si>
    <t>4.78M</t>
  </si>
  <si>
    <t>7.06M</t>
  </si>
  <si>
    <t>63.25M</t>
  </si>
  <si>
    <t>154.15M</t>
  </si>
  <si>
    <t>58.80M</t>
  </si>
  <si>
    <t>8.71M</t>
  </si>
  <si>
    <t>15.70M</t>
  </si>
  <si>
    <t>15.72M</t>
  </si>
  <si>
    <t>23.13M</t>
  </si>
  <si>
    <t>81.62M</t>
  </si>
  <si>
    <t>54.03M</t>
  </si>
  <si>
    <t>44.06M</t>
  </si>
  <si>
    <t>22.96M</t>
  </si>
  <si>
    <t>23.61M</t>
  </si>
  <si>
    <t>17.53M</t>
  </si>
  <si>
    <t>13.58M</t>
  </si>
  <si>
    <t>19.93M</t>
  </si>
  <si>
    <t>21.33M</t>
  </si>
  <si>
    <t>21.03M</t>
  </si>
  <si>
    <t>15.52M</t>
  </si>
  <si>
    <t>18.56M</t>
  </si>
  <si>
    <t>37.89M</t>
  </si>
  <si>
    <t>27.21M</t>
  </si>
  <si>
    <t>23.86M</t>
  </si>
  <si>
    <t>34.77M</t>
  </si>
  <si>
    <t>84.90M</t>
  </si>
  <si>
    <t>51.63M</t>
  </si>
  <si>
    <t>36.39M</t>
  </si>
  <si>
    <t>23.96M</t>
  </si>
  <si>
    <t>32.53M</t>
  </si>
  <si>
    <t>29.40M</t>
  </si>
  <si>
    <t>31.67M</t>
  </si>
  <si>
    <t>17.21M</t>
  </si>
  <si>
    <t>20.53M</t>
  </si>
  <si>
    <t>22.80M</t>
  </si>
  <si>
    <t>22.01M</t>
  </si>
  <si>
    <t>13.55M</t>
  </si>
  <si>
    <t>18.03M</t>
  </si>
  <si>
    <t>48.12M</t>
  </si>
  <si>
    <t>21.34M</t>
  </si>
  <si>
    <t>20.88M</t>
  </si>
  <si>
    <t>20.08M</t>
  </si>
  <si>
    <t>19.92M</t>
  </si>
  <si>
    <t>27.20M</t>
  </si>
  <si>
    <t>22.28M</t>
  </si>
  <si>
    <t>54.52M</t>
  </si>
  <si>
    <t>34.23M</t>
  </si>
  <si>
    <t>34.07M</t>
  </si>
  <si>
    <t>24.46M</t>
  </si>
  <si>
    <t>22.72M</t>
  </si>
  <si>
    <t>16.15M</t>
  </si>
  <si>
    <t>15.64M</t>
  </si>
  <si>
    <t>23.10M</t>
  </si>
  <si>
    <t>45.38M</t>
  </si>
  <si>
    <t>17.84M</t>
  </si>
  <si>
    <t>14.05M</t>
  </si>
  <si>
    <t>12.34M</t>
  </si>
  <si>
    <t>10.59M</t>
  </si>
  <si>
    <t>11.26M</t>
  </si>
  <si>
    <t>9.32M</t>
  </si>
  <si>
    <t>9.42M</t>
  </si>
  <si>
    <t>6.06M</t>
  </si>
  <si>
    <t>13.88M</t>
  </si>
  <si>
    <t>14.87M</t>
  </si>
  <si>
    <t>17.00M</t>
  </si>
  <si>
    <t>19.35M</t>
  </si>
  <si>
    <t>13.76M</t>
  </si>
  <si>
    <t>10.12M</t>
  </si>
  <si>
    <t>10.05M</t>
  </si>
  <si>
    <t>8.56M</t>
  </si>
  <si>
    <t>6.69M</t>
  </si>
  <si>
    <t>7.39M</t>
  </si>
  <si>
    <t>12.92M</t>
  </si>
  <si>
    <t>10.35M</t>
  </si>
  <si>
    <t>8.63M</t>
  </si>
  <si>
    <t>10.45M</t>
  </si>
  <si>
    <t>10.36M</t>
  </si>
  <si>
    <t>19.04M</t>
  </si>
  <si>
    <t>20.18M</t>
  </si>
  <si>
    <t>25.10M</t>
  </si>
  <si>
    <t>18.18M</t>
  </si>
  <si>
    <t>15.99M</t>
  </si>
  <si>
    <t>21.15M</t>
  </si>
  <si>
    <t>13.97M</t>
  </si>
  <si>
    <t>14.31M</t>
  </si>
  <si>
    <t>13.86M</t>
  </si>
  <si>
    <t>25.61M</t>
  </si>
  <si>
    <t>36.46M</t>
  </si>
  <si>
    <t>11.71M</t>
  </si>
  <si>
    <t>8.91M</t>
  </si>
  <si>
    <t>9.63M</t>
  </si>
  <si>
    <t>11.54M</t>
  </si>
  <si>
    <t>11.13M</t>
  </si>
  <si>
    <t>7.35M</t>
  </si>
  <si>
    <t>6.70M</t>
  </si>
  <si>
    <t>9.55M</t>
  </si>
  <si>
    <t>9.92M</t>
  </si>
  <si>
    <t>8.93M</t>
  </si>
  <si>
    <t>12.52M</t>
  </si>
  <si>
    <t>14.84M</t>
  </si>
  <si>
    <t>14.01M</t>
  </si>
  <si>
    <t>13.47M</t>
  </si>
  <si>
    <t>10.23M</t>
  </si>
  <si>
    <t>7.67M</t>
  </si>
  <si>
    <t>7.33M</t>
  </si>
  <si>
    <t>9.34M</t>
  </si>
  <si>
    <t>16.28M</t>
  </si>
  <si>
    <t>8.30M</t>
  </si>
  <si>
    <t>10.93M</t>
  </si>
  <si>
    <t>11.00M</t>
  </si>
  <si>
    <t>8.31M</t>
  </si>
  <si>
    <t>9.35M</t>
  </si>
  <si>
    <t>11.93M</t>
  </si>
  <si>
    <t>13.18M</t>
  </si>
  <si>
    <t>14.25M</t>
  </si>
  <si>
    <t>21.48M</t>
  </si>
  <si>
    <t>17.98M</t>
  </si>
  <si>
    <t>16.25M</t>
  </si>
  <si>
    <t>14.35M</t>
  </si>
  <si>
    <t>13.01M</t>
  </si>
  <si>
    <t>MEAN</t>
  </si>
  <si>
    <t>STDEV</t>
  </si>
  <si>
    <t>Sharpe</t>
  </si>
  <si>
    <t>Variance</t>
  </si>
  <si>
    <t>voo</t>
  </si>
  <si>
    <t>blv</t>
  </si>
  <si>
    <t>mean</t>
  </si>
  <si>
    <t>var</t>
  </si>
  <si>
    <t>stddev</t>
  </si>
  <si>
    <t>sharpe</t>
  </si>
  <si>
    <t>VOO</t>
  </si>
  <si>
    <t>BLV</t>
  </si>
  <si>
    <t>covariance</t>
  </si>
  <si>
    <t>correlation</t>
  </si>
  <si>
    <t>btc</t>
  </si>
  <si>
    <t>gold</t>
  </si>
  <si>
    <t>BTC</t>
  </si>
  <si>
    <t>GOLD</t>
  </si>
  <si>
    <t>VOO,BLV</t>
  </si>
  <si>
    <t>VOO,BTC</t>
  </si>
  <si>
    <t>VOO,GOLD</t>
  </si>
  <si>
    <t>BLV,BTC</t>
  </si>
  <si>
    <t>BLV,GOLD</t>
  </si>
  <si>
    <t>BTC,GOLD</t>
  </si>
  <si>
    <t>expected return</t>
  </si>
  <si>
    <t>weights</t>
  </si>
  <si>
    <t>sharpe ratio</t>
  </si>
  <si>
    <t>sum</t>
  </si>
  <si>
    <t xml:space="preserve">Used solver add on for optimization </t>
  </si>
  <si>
    <t>refer to iit b drive sheets</t>
  </si>
  <si>
    <t>constraints</t>
  </si>
  <si>
    <t>gold + btc less than equal to 10%</t>
  </si>
  <si>
    <t>gold less than 10%</t>
  </si>
  <si>
    <t>btc less than 10%</t>
  </si>
  <si>
    <t>20216101625985937734</t>
  </si>
  <si>
    <t>IGFhYdNbcLCxX00S</t>
  </si>
  <si>
    <t>DhUB</t>
  </si>
  <si>
    <t>eWl2WGlUflNPfW9IdAEcY2d3dlhoSH5OUnxzVGgcAH15cHNEalRiU099</t>
  </si>
  <si>
    <t>e3Z3WQ==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</si>
</sst>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 d"/>
    <numFmt numFmtId="166" formatCode="mmmm d"/>
  </numFmts>
  <fonts count="13">
    <font>
      <sz val="10.0"/>
      <color rgb="FF000000"/>
      <name val="Arial"/>
    </font>
    <font>
      <color theme="1"/>
      <name val="Arial"/>
    </font>
    <font>
      <color theme="1"/>
      <name val="Calibri"/>
    </font>
    <font>
      <b/>
      <color rgb="FF333333"/>
      <name val="Inherit"/>
    </font>
    <font>
      <sz val="9.0"/>
      <color rgb="FF0EA600"/>
      <name val="Arial"/>
    </font>
    <font>
      <sz val="9.0"/>
      <color rgb="FF333333"/>
      <name val="Arial"/>
    </font>
    <font>
      <b/>
      <color rgb="FF0EA600"/>
      <name val="Inherit"/>
    </font>
    <font>
      <sz val="9.0"/>
      <color rgb="FFFF0000"/>
      <name val="Arial"/>
    </font>
    <font>
      <b/>
      <color rgb="FFFF0000"/>
      <name val="Inherit"/>
    </font>
    <font>
      <sz val="11.0"/>
      <color rgb="FF000000"/>
      <name val="Inconsolata"/>
    </font>
    <font>
      <sz val="11.0"/>
      <color rgb="FF795548"/>
      <name val="Inconsolata"/>
    </font>
    <font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BABAB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ADADA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2" numFmtId="10" xfId="0" applyFont="1" applyNumberFormat="1"/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2" fontId="3" numFmtId="165" xfId="0" applyAlignment="1" applyBorder="1" applyFill="1" applyFont="1" applyNumberFormat="1">
      <alignment horizontal="left" readingOrder="0" shrinkToFit="0" wrapText="0"/>
    </xf>
    <xf borderId="1" fillId="2" fontId="4" numFmtId="0" xfId="0" applyAlignment="1" applyBorder="1" applyFont="1">
      <alignment horizontal="right" readingOrder="0"/>
    </xf>
    <xf borderId="1" fillId="2" fontId="5" numFmtId="0" xfId="0" applyAlignment="1" applyBorder="1" applyFont="1">
      <alignment horizontal="right" readingOrder="0"/>
    </xf>
    <xf borderId="1" fillId="2" fontId="6" numFmtId="10" xfId="0" applyAlignment="1" applyBorder="1" applyFont="1" applyNumberFormat="1">
      <alignment horizontal="right" readingOrder="0"/>
    </xf>
    <xf borderId="2" fillId="2" fontId="3" numFmtId="165" xfId="0" applyAlignment="1" applyBorder="1" applyFont="1" applyNumberFormat="1">
      <alignment horizontal="left" readingOrder="0" shrinkToFit="0" wrapText="0"/>
    </xf>
    <xf borderId="2" fillId="2" fontId="4" numFmtId="0" xfId="0" applyAlignment="1" applyBorder="1" applyFont="1">
      <alignment horizontal="right" readingOrder="0"/>
    </xf>
    <xf borderId="2" fillId="2" fontId="5" numFmtId="0" xfId="0" applyAlignment="1" applyBorder="1" applyFont="1">
      <alignment horizontal="right" readingOrder="0"/>
    </xf>
    <xf borderId="2" fillId="2" fontId="6" numFmtId="10" xfId="0" applyAlignment="1" applyBorder="1" applyFont="1" applyNumberFormat="1">
      <alignment horizontal="right" readingOrder="0"/>
    </xf>
    <xf borderId="2" fillId="2" fontId="7" numFmtId="0" xfId="0" applyAlignment="1" applyBorder="1" applyFont="1">
      <alignment horizontal="right" readingOrder="0"/>
    </xf>
    <xf borderId="2" fillId="2" fontId="8" numFmtId="10" xfId="0" applyAlignment="1" applyBorder="1" applyFont="1" applyNumberFormat="1">
      <alignment horizontal="right" readingOrder="0"/>
    </xf>
    <xf borderId="2" fillId="2" fontId="3" numFmtId="166" xfId="0" applyAlignment="1" applyBorder="1" applyFont="1" applyNumberFormat="1">
      <alignment horizontal="left" readingOrder="0" shrinkToFit="0" wrapText="0"/>
    </xf>
    <xf borderId="2" fillId="2" fontId="4" numFmtId="4" xfId="0" applyAlignment="1" applyBorder="1" applyFont="1" applyNumberFormat="1">
      <alignment horizontal="right" readingOrder="0"/>
    </xf>
    <xf borderId="2" fillId="2" fontId="5" numFmtId="4" xfId="0" applyAlignment="1" applyBorder="1" applyFont="1" applyNumberFormat="1">
      <alignment horizontal="right" readingOrder="0"/>
    </xf>
    <xf borderId="2" fillId="2" fontId="7" numFmtId="4" xfId="0" applyAlignment="1" applyBorder="1" applyFont="1" applyNumberFormat="1">
      <alignment horizontal="right" readingOrder="0"/>
    </xf>
    <xf borderId="2" fillId="3" fontId="3" numFmtId="165" xfId="0" applyAlignment="1" applyBorder="1" applyFill="1" applyFont="1" applyNumberFormat="1">
      <alignment horizontal="left" readingOrder="0" shrinkToFit="0" wrapText="0"/>
    </xf>
    <xf borderId="2" fillId="3" fontId="4" numFmtId="4" xfId="0" applyAlignment="1" applyBorder="1" applyFont="1" applyNumberForma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3" fontId="6" numFmtId="10" xfId="0" applyAlignment="1" applyBorder="1" applyFont="1" applyNumberFormat="1">
      <alignment horizontal="right" readingOrder="0"/>
    </xf>
    <xf borderId="0" fillId="2" fontId="9" numFmtId="0" xfId="0" applyFont="1"/>
    <xf borderId="0" fillId="0" fontId="2" numFmtId="0" xfId="0" applyFont="1"/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borderId="0" fillId="0" fontId="2" numFmtId="10" xfId="0" applyAlignment="1" applyFont="1" applyNumberFormat="1">
      <alignment readingOrder="0"/>
    </xf>
    <xf borderId="0" fillId="2" fontId="10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11" numFmtId="0" xfId="0" applyAlignment="1" applyFill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4" fontId="11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4" fontId="2" numFmtId="0" xfId="0" applyAlignment="1" applyFont="1">
      <alignment readingOrder="0"/>
    </xf>
    <xf borderId="0" fillId="2" fontId="2" numFmtId="9" xfId="0" applyFont="1" applyNumberFormat="1"/>
    <xf borderId="0" fillId="2" fontId="2" numFmtId="10" xfId="0" applyFont="1" applyNumberFormat="1"/>
    <xf borderId="0" fillId="2" fontId="12" numFmtId="10" xfId="0" applyAlignment="1" applyFont="1" applyNumberFormat="1">
      <alignment readingOrder="0"/>
    </xf>
    <xf borderId="0" fillId="2" fontId="2" numFmtId="0" xfId="0" applyFont="1"/>
    <xf borderId="0" fillId="2" fontId="1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Two Asset Markowitz Model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Model!$I$4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Model!$K$5:$K$15</c:f>
            </c:numRef>
          </c:xVal>
          <c:yVal>
            <c:numRef>
              <c:f>Model!$I$5:$I$15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126984"/>
        <c:axId val="2087082615"/>
      </c:scatterChart>
      <c:valAx>
        <c:axId val="1256126984"/>
        <c:scaling>
          <c:orientation val="minMax"/>
          <c:max val="0.035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082615"/>
      </c:valAx>
      <c:valAx>
        <c:axId val="208708261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Reward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126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27</xdr:row>
      <xdr:rowOff>133350</xdr:rowOff>
    </xdr:from>
    <xdr:ext cx="6276975" cy="2495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40544.0</v>
      </c>
      <c r="B2" s="4">
        <v>115.940002</v>
      </c>
      <c r="C2" s="4">
        <v>119.220001</v>
      </c>
      <c r="D2" s="4">
        <v>115.480003</v>
      </c>
      <c r="E2" s="4">
        <v>117.699997</v>
      </c>
      <c r="F2" s="4">
        <v>97.554596</v>
      </c>
      <c r="G2" s="4">
        <v>4401500.0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>
        <v>40575.0</v>
      </c>
      <c r="B3" s="4">
        <v>118.480003</v>
      </c>
      <c r="C3" s="4">
        <v>123.220001</v>
      </c>
      <c r="D3" s="4">
        <v>118.379997</v>
      </c>
      <c r="E3" s="4">
        <v>121.779999</v>
      </c>
      <c r="F3" s="4">
        <v>100.936302</v>
      </c>
      <c r="G3" s="4">
        <v>2761000.0</v>
      </c>
      <c r="H3" s="2">
        <f t="shared" ref="H3:H109" si="1">(F3-F2)/F2</f>
        <v>0.03466475326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>
        <v>40603.0</v>
      </c>
      <c r="B4" s="4">
        <v>122.279999</v>
      </c>
      <c r="C4" s="4">
        <v>122.300003</v>
      </c>
      <c r="D4" s="4">
        <v>114.639999</v>
      </c>
      <c r="E4" s="4">
        <v>121.239998</v>
      </c>
      <c r="F4" s="4">
        <v>100.488731</v>
      </c>
      <c r="G4" s="4">
        <v>3866000.0</v>
      </c>
      <c r="H4" s="2">
        <f t="shared" si="1"/>
        <v>-0.004434192566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>
        <v>40634.0</v>
      </c>
      <c r="B5" s="4">
        <v>122.120003</v>
      </c>
      <c r="C5" s="4">
        <v>124.879997</v>
      </c>
      <c r="D5" s="4">
        <v>118.440002</v>
      </c>
      <c r="E5" s="4">
        <v>124.800003</v>
      </c>
      <c r="F5" s="4">
        <v>103.90258</v>
      </c>
      <c r="G5" s="4">
        <v>2301800.0</v>
      </c>
      <c r="H5" s="2">
        <f t="shared" si="1"/>
        <v>0.03397245608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>
        <v>40664.0</v>
      </c>
      <c r="B6" s="4">
        <v>125.440002</v>
      </c>
      <c r="C6" s="4">
        <v>125.440002</v>
      </c>
      <c r="D6" s="4">
        <v>120.160004</v>
      </c>
      <c r="E6" s="4">
        <v>123.339996</v>
      </c>
      <c r="F6" s="4">
        <v>102.687035</v>
      </c>
      <c r="G6" s="4">
        <v>2454700.0</v>
      </c>
      <c r="H6" s="2">
        <f t="shared" si="1"/>
        <v>-0.0116988914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>
        <v>40695.0</v>
      </c>
      <c r="B7" s="4">
        <v>123.040001</v>
      </c>
      <c r="C7" s="4">
        <v>123.040001</v>
      </c>
      <c r="D7" s="4">
        <v>115.540001</v>
      </c>
      <c r="E7" s="4">
        <v>120.68</v>
      </c>
      <c r="F7" s="4">
        <v>100.47245</v>
      </c>
      <c r="G7" s="4">
        <v>2549200.0</v>
      </c>
      <c r="H7" s="2">
        <f t="shared" si="1"/>
        <v>-0.02156635451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>
        <v>40725.0</v>
      </c>
      <c r="B8" s="4">
        <v>120.739998</v>
      </c>
      <c r="C8" s="4">
        <v>124.099998</v>
      </c>
      <c r="D8" s="4">
        <v>117.440002</v>
      </c>
      <c r="E8" s="4">
        <v>118.199997</v>
      </c>
      <c r="F8" s="4">
        <v>98.885956</v>
      </c>
      <c r="G8" s="4">
        <v>2976900.0</v>
      </c>
      <c r="H8" s="2">
        <f t="shared" si="1"/>
        <v>-0.01579033855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>
        <v>40756.0</v>
      </c>
      <c r="B9" s="4">
        <v>119.779999</v>
      </c>
      <c r="C9" s="4">
        <v>119.82</v>
      </c>
      <c r="D9" s="4">
        <v>100.919998</v>
      </c>
      <c r="E9" s="4">
        <v>111.68</v>
      </c>
      <c r="F9" s="4">
        <v>93.43132</v>
      </c>
      <c r="G9" s="4">
        <v>9424400.0</v>
      </c>
      <c r="H9" s="2">
        <f t="shared" si="1"/>
        <v>-0.05516087643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>
        <v>40787.0</v>
      </c>
      <c r="B10" s="4">
        <v>111.739998</v>
      </c>
      <c r="C10" s="4">
        <v>112.800003</v>
      </c>
      <c r="D10" s="4">
        <v>102.379997</v>
      </c>
      <c r="E10" s="4">
        <v>103.519997</v>
      </c>
      <c r="F10" s="4">
        <v>86.604706</v>
      </c>
      <c r="G10" s="4">
        <v>4570600.0</v>
      </c>
      <c r="H10" s="2">
        <f t="shared" si="1"/>
        <v>-0.07306558443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>
        <v>40817.0</v>
      </c>
      <c r="B11" s="4">
        <v>102.82</v>
      </c>
      <c r="C11" s="4">
        <v>118.300003</v>
      </c>
      <c r="D11" s="4">
        <v>98.239998</v>
      </c>
      <c r="E11" s="4">
        <v>114.639999</v>
      </c>
      <c r="F11" s="4">
        <v>96.446671</v>
      </c>
      <c r="G11" s="4">
        <v>8389800.0</v>
      </c>
      <c r="H11" s="2">
        <f t="shared" si="1"/>
        <v>0.1136423811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>
        <v>40848.0</v>
      </c>
      <c r="B12" s="4">
        <v>111.540001</v>
      </c>
      <c r="C12" s="4">
        <v>117.019997</v>
      </c>
      <c r="D12" s="4">
        <v>106.300003</v>
      </c>
      <c r="E12" s="4">
        <v>114.300003</v>
      </c>
      <c r="F12" s="4">
        <v>96.160645</v>
      </c>
      <c r="G12" s="4">
        <v>5038200.0</v>
      </c>
      <c r="H12" s="2">
        <f t="shared" si="1"/>
        <v>-0.002965638907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>
        <v>40878.0</v>
      </c>
      <c r="B13" s="4">
        <v>114.139999</v>
      </c>
      <c r="C13" s="4">
        <v>118.160004</v>
      </c>
      <c r="D13" s="4">
        <v>110.440002</v>
      </c>
      <c r="E13" s="4">
        <v>114.900002</v>
      </c>
      <c r="F13" s="4">
        <v>96.665436</v>
      </c>
      <c r="G13" s="4">
        <v>7915500.0</v>
      </c>
      <c r="H13" s="2">
        <f t="shared" si="1"/>
        <v>0.005249455222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>
        <v>40909.0</v>
      </c>
      <c r="B14" s="4">
        <v>116.900002</v>
      </c>
      <c r="C14" s="4">
        <v>122.0</v>
      </c>
      <c r="D14" s="4">
        <v>115.68</v>
      </c>
      <c r="E14" s="4">
        <v>120.040001</v>
      </c>
      <c r="F14" s="4">
        <v>101.59375</v>
      </c>
      <c r="G14" s="4">
        <v>4406100.0</v>
      </c>
      <c r="H14" s="2">
        <f t="shared" si="1"/>
        <v>0.05098320769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>
        <v>40940.0</v>
      </c>
      <c r="B15" s="4">
        <v>121.0</v>
      </c>
      <c r="C15" s="4">
        <v>126.400002</v>
      </c>
      <c r="D15" s="4">
        <v>120.860001</v>
      </c>
      <c r="E15" s="4">
        <v>125.18</v>
      </c>
      <c r="F15" s="4">
        <v>105.943909</v>
      </c>
      <c r="G15" s="4">
        <v>5165600.0</v>
      </c>
      <c r="H15" s="2">
        <f t="shared" si="1"/>
        <v>0.04281915964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>
        <v>40969.0</v>
      </c>
      <c r="B16" s="4">
        <v>125.639999</v>
      </c>
      <c r="C16" s="4">
        <v>129.839996</v>
      </c>
      <c r="D16" s="4">
        <v>122.900002</v>
      </c>
      <c r="E16" s="4">
        <v>128.740005</v>
      </c>
      <c r="F16" s="4">
        <v>108.956848</v>
      </c>
      <c r="G16" s="4">
        <v>1.00645E7</v>
      </c>
      <c r="H16" s="2">
        <f t="shared" si="1"/>
        <v>0.02843900162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>
        <v>41000.0</v>
      </c>
      <c r="B17" s="4">
        <v>128.740005</v>
      </c>
      <c r="C17" s="4">
        <v>130.119995</v>
      </c>
      <c r="D17" s="4">
        <v>124.220001</v>
      </c>
      <c r="E17" s="4">
        <v>127.919998</v>
      </c>
      <c r="F17" s="4">
        <v>108.74575</v>
      </c>
      <c r="G17" s="4">
        <v>9620100.0</v>
      </c>
      <c r="H17" s="2">
        <f t="shared" si="1"/>
        <v>-0.001937445914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>
        <v>41030.0</v>
      </c>
      <c r="B18" s="4">
        <v>127.959999</v>
      </c>
      <c r="C18" s="4">
        <v>129.600006</v>
      </c>
      <c r="D18" s="4">
        <v>118.559998</v>
      </c>
      <c r="E18" s="4">
        <v>120.239998</v>
      </c>
      <c r="F18" s="4">
        <v>102.216904</v>
      </c>
      <c r="G18" s="4">
        <v>1.04427E7</v>
      </c>
      <c r="H18" s="2">
        <f t="shared" si="1"/>
        <v>-0.06003771182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>
        <v>41061.0</v>
      </c>
      <c r="B19" s="4">
        <v>118.339996</v>
      </c>
      <c r="C19" s="4">
        <v>125.300003</v>
      </c>
      <c r="D19" s="4">
        <v>116.339996</v>
      </c>
      <c r="E19" s="4">
        <v>124.559998</v>
      </c>
      <c r="F19" s="4">
        <v>105.889374</v>
      </c>
      <c r="G19" s="4">
        <v>7559400.0</v>
      </c>
      <c r="H19" s="2">
        <f t="shared" si="1"/>
        <v>0.03592820616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>
        <v>41091.0</v>
      </c>
      <c r="B20" s="4">
        <v>124.900002</v>
      </c>
      <c r="C20" s="4">
        <v>127.459999</v>
      </c>
      <c r="D20" s="4">
        <v>121.32</v>
      </c>
      <c r="E20" s="4">
        <v>126.059998</v>
      </c>
      <c r="F20" s="4">
        <v>107.726234</v>
      </c>
      <c r="G20" s="4">
        <v>8482500.0</v>
      </c>
      <c r="H20" s="2">
        <f t="shared" si="1"/>
        <v>0.01734697194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>
        <v>41122.0</v>
      </c>
      <c r="B21" s="4">
        <v>126.879997</v>
      </c>
      <c r="C21" s="4">
        <v>130.940002</v>
      </c>
      <c r="D21" s="4">
        <v>124.080002</v>
      </c>
      <c r="E21" s="4">
        <v>129.220001</v>
      </c>
      <c r="F21" s="4">
        <v>110.426682</v>
      </c>
      <c r="G21" s="4">
        <v>8237400.0</v>
      </c>
      <c r="H21" s="2">
        <f t="shared" si="1"/>
        <v>0.0250676915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>
        <v>41153.0</v>
      </c>
      <c r="B22" s="4">
        <v>129.139999</v>
      </c>
      <c r="C22" s="4">
        <v>135.580002</v>
      </c>
      <c r="D22" s="4">
        <v>128.240005</v>
      </c>
      <c r="E22" s="4">
        <v>131.839996</v>
      </c>
      <c r="F22" s="4">
        <v>112.665634</v>
      </c>
      <c r="G22" s="4">
        <v>8056700.0</v>
      </c>
      <c r="H22" s="2">
        <f t="shared" si="1"/>
        <v>0.02027546205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>
        <v>41183.0</v>
      </c>
      <c r="B23" s="4">
        <v>132.300003</v>
      </c>
      <c r="C23" s="4">
        <v>134.720001</v>
      </c>
      <c r="D23" s="4">
        <v>128.539993</v>
      </c>
      <c r="E23" s="4">
        <v>129.259995</v>
      </c>
      <c r="F23" s="4">
        <v>111.028336</v>
      </c>
      <c r="G23" s="4">
        <v>7821100.0</v>
      </c>
      <c r="H23" s="2">
        <f t="shared" si="1"/>
        <v>-0.01453236397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>
        <v>41214.0</v>
      </c>
      <c r="B24" s="4">
        <v>129.720001</v>
      </c>
      <c r="C24" s="4">
        <v>131.580002</v>
      </c>
      <c r="D24" s="4">
        <v>123.379997</v>
      </c>
      <c r="E24" s="4">
        <v>130.0</v>
      </c>
      <c r="F24" s="4">
        <v>111.663948</v>
      </c>
      <c r="G24" s="4">
        <v>9390500.0</v>
      </c>
      <c r="H24" s="2">
        <f t="shared" si="1"/>
        <v>0.005724772818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>
        <v>41244.0</v>
      </c>
      <c r="B25" s="4">
        <v>130.740005</v>
      </c>
      <c r="C25" s="4">
        <v>133.320007</v>
      </c>
      <c r="D25" s="4">
        <v>127.800003</v>
      </c>
      <c r="E25" s="4">
        <v>130.380005</v>
      </c>
      <c r="F25" s="4">
        <v>111.990364</v>
      </c>
      <c r="G25" s="4">
        <v>1.17295E7</v>
      </c>
      <c r="H25" s="2">
        <f t="shared" si="1"/>
        <v>0.002923199527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>
        <v>41275.0</v>
      </c>
      <c r="B26" s="4">
        <v>132.940002</v>
      </c>
      <c r="C26" s="4">
        <v>138.199997</v>
      </c>
      <c r="D26" s="4">
        <v>132.559998</v>
      </c>
      <c r="E26" s="4">
        <v>137.119995</v>
      </c>
      <c r="F26" s="4">
        <v>118.626495</v>
      </c>
      <c r="G26" s="4">
        <v>1.89286E7</v>
      </c>
      <c r="H26" s="2">
        <f t="shared" si="1"/>
        <v>0.0592562678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>
        <v>41306.0</v>
      </c>
      <c r="B27" s="4">
        <v>137.979996</v>
      </c>
      <c r="C27" s="4">
        <v>140.360001</v>
      </c>
      <c r="D27" s="4">
        <v>136.220001</v>
      </c>
      <c r="E27" s="4">
        <v>138.940002</v>
      </c>
      <c r="F27" s="4">
        <v>120.20105</v>
      </c>
      <c r="G27" s="4">
        <v>1.69188E7</v>
      </c>
      <c r="H27" s="2">
        <f t="shared" si="1"/>
        <v>0.01327321523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>
        <v>41334.0</v>
      </c>
      <c r="B28" s="4">
        <v>138.320007</v>
      </c>
      <c r="C28" s="4">
        <v>143.619995</v>
      </c>
      <c r="D28" s="4">
        <v>137.740005</v>
      </c>
      <c r="E28" s="4">
        <v>143.279999</v>
      </c>
      <c r="F28" s="4">
        <v>123.955711</v>
      </c>
      <c r="G28" s="4">
        <v>1.4609E7</v>
      </c>
      <c r="H28" s="2">
        <f t="shared" si="1"/>
        <v>0.0312365075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>
        <v>41365.0</v>
      </c>
      <c r="B29" s="4">
        <v>143.399994</v>
      </c>
      <c r="C29" s="4">
        <v>146.279999</v>
      </c>
      <c r="D29" s="4">
        <v>140.580002</v>
      </c>
      <c r="E29" s="4">
        <v>146.279999</v>
      </c>
      <c r="F29" s="4">
        <v>127.150978</v>
      </c>
      <c r="G29" s="4">
        <v>1.88484E7</v>
      </c>
      <c r="H29" s="2">
        <f t="shared" si="1"/>
        <v>0.02577748919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>
        <v>41395.0</v>
      </c>
      <c r="B30" s="4">
        <v>145.919998</v>
      </c>
      <c r="C30" s="4">
        <v>154.860001</v>
      </c>
      <c r="D30" s="4">
        <v>144.779999</v>
      </c>
      <c r="E30" s="4">
        <v>149.679993</v>
      </c>
      <c r="F30" s="4">
        <v>130.106323</v>
      </c>
      <c r="G30" s="4">
        <v>1.40656E7</v>
      </c>
      <c r="H30" s="2">
        <f t="shared" si="1"/>
        <v>0.02324280195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>
        <v>41426.0</v>
      </c>
      <c r="B31" s="4">
        <v>150.059998</v>
      </c>
      <c r="C31" s="4">
        <v>152.0</v>
      </c>
      <c r="D31" s="4">
        <v>142.660004</v>
      </c>
      <c r="E31" s="4">
        <v>146.679993</v>
      </c>
      <c r="F31" s="4">
        <v>127.498665</v>
      </c>
      <c r="G31" s="4">
        <v>2.60088E7</v>
      </c>
      <c r="H31" s="2">
        <f t="shared" si="1"/>
        <v>-0.02004251554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>
        <v>41456.0</v>
      </c>
      <c r="B32" s="4">
        <v>147.740005</v>
      </c>
      <c r="C32" s="4">
        <v>155.619995</v>
      </c>
      <c r="D32" s="4">
        <v>146.759995</v>
      </c>
      <c r="E32" s="4">
        <v>154.460007</v>
      </c>
      <c r="F32" s="4">
        <v>134.941528</v>
      </c>
      <c r="G32" s="4">
        <v>1.66913E7</v>
      </c>
      <c r="H32" s="2">
        <f t="shared" si="1"/>
        <v>0.05837600731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>
        <v>41487.0</v>
      </c>
      <c r="B33" s="4">
        <v>155.679993</v>
      </c>
      <c r="C33" s="4">
        <v>156.619995</v>
      </c>
      <c r="D33" s="4">
        <v>149.339996</v>
      </c>
      <c r="E33" s="4">
        <v>149.699997</v>
      </c>
      <c r="F33" s="4">
        <v>130.783035</v>
      </c>
      <c r="G33" s="4">
        <v>1.48595E7</v>
      </c>
      <c r="H33" s="2">
        <f t="shared" si="1"/>
        <v>-0.03081699949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>
        <v>41518.0</v>
      </c>
      <c r="B34" s="4">
        <v>151.320007</v>
      </c>
      <c r="C34" s="4">
        <v>159.039993</v>
      </c>
      <c r="D34" s="4">
        <v>149.940002</v>
      </c>
      <c r="E34" s="4">
        <v>154.0</v>
      </c>
      <c r="F34" s="4">
        <v>134.539658</v>
      </c>
      <c r="G34" s="4">
        <v>2.34823E7</v>
      </c>
      <c r="H34" s="2">
        <f t="shared" si="1"/>
        <v>0.02872408489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>
        <v>41548.0</v>
      </c>
      <c r="B35" s="4">
        <v>154.039993</v>
      </c>
      <c r="C35" s="4">
        <v>162.619995</v>
      </c>
      <c r="D35" s="4">
        <v>150.720001</v>
      </c>
      <c r="E35" s="4">
        <v>160.880005</v>
      </c>
      <c r="F35" s="4">
        <v>141.256927</v>
      </c>
      <c r="G35" s="4">
        <v>3.3454E7</v>
      </c>
      <c r="H35" s="2">
        <f t="shared" si="1"/>
        <v>0.04992779898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>
        <v>41579.0</v>
      </c>
      <c r="B36" s="4">
        <v>161.279999</v>
      </c>
      <c r="C36" s="4">
        <v>166.509995</v>
      </c>
      <c r="D36" s="4">
        <v>160.100006</v>
      </c>
      <c r="E36" s="4">
        <v>165.699997</v>
      </c>
      <c r="F36" s="4">
        <v>145.489044</v>
      </c>
      <c r="G36" s="4">
        <v>2.6113E7</v>
      </c>
      <c r="H36" s="2">
        <f t="shared" si="1"/>
        <v>0.02996042099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>
        <v>41609.0</v>
      </c>
      <c r="B37" s="4">
        <v>165.949997</v>
      </c>
      <c r="C37" s="4">
        <v>169.229996</v>
      </c>
      <c r="D37" s="4">
        <v>162.009995</v>
      </c>
      <c r="E37" s="4">
        <v>169.149994</v>
      </c>
      <c r="F37" s="4">
        <v>148.518234</v>
      </c>
      <c r="G37" s="4">
        <v>3.10827E7</v>
      </c>
      <c r="H37" s="2">
        <f t="shared" si="1"/>
        <v>0.02082074304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>
        <v>41640.0</v>
      </c>
      <c r="B38" s="4">
        <v>168.529999</v>
      </c>
      <c r="C38" s="4">
        <v>169.429993</v>
      </c>
      <c r="D38" s="4">
        <v>162.070007</v>
      </c>
      <c r="E38" s="4">
        <v>163.179993</v>
      </c>
      <c r="F38" s="4">
        <v>144.055725</v>
      </c>
      <c r="G38" s="4">
        <v>2.9636E7</v>
      </c>
      <c r="H38" s="2">
        <f t="shared" si="1"/>
        <v>-0.03004687626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>
        <v>41671.0</v>
      </c>
      <c r="B39" s="4">
        <v>163.020004</v>
      </c>
      <c r="C39" s="4">
        <v>171.470001</v>
      </c>
      <c r="D39" s="4">
        <v>159.179993</v>
      </c>
      <c r="E39" s="4">
        <v>170.630005</v>
      </c>
      <c r="F39" s="4">
        <v>150.632645</v>
      </c>
      <c r="G39" s="4">
        <v>2.41642E7</v>
      </c>
      <c r="H39" s="2">
        <f t="shared" si="1"/>
        <v>0.04565538787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>
        <v>41699.0</v>
      </c>
      <c r="B40" s="4">
        <v>169.190002</v>
      </c>
      <c r="C40" s="4">
        <v>173.190002</v>
      </c>
      <c r="D40" s="4">
        <v>168.380005</v>
      </c>
      <c r="E40" s="4">
        <v>171.350006</v>
      </c>
      <c r="F40" s="4">
        <v>151.268219</v>
      </c>
      <c r="G40" s="4">
        <v>2.4621E7</v>
      </c>
      <c r="H40" s="2">
        <f t="shared" si="1"/>
        <v>0.004219364269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>
        <v>41730.0</v>
      </c>
      <c r="B41" s="4">
        <v>171.869995</v>
      </c>
      <c r="C41" s="4">
        <v>173.820007</v>
      </c>
      <c r="D41" s="4">
        <v>166.110001</v>
      </c>
      <c r="E41" s="4">
        <v>172.589996</v>
      </c>
      <c r="F41" s="4">
        <v>153.058502</v>
      </c>
      <c r="G41" s="4">
        <v>2.74917E7</v>
      </c>
      <c r="H41" s="2">
        <f t="shared" si="1"/>
        <v>0.0118351562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>
        <v>41760.0</v>
      </c>
      <c r="B42" s="4">
        <v>172.5</v>
      </c>
      <c r="C42" s="4">
        <v>176.690002</v>
      </c>
      <c r="D42" s="4">
        <v>170.440002</v>
      </c>
      <c r="E42" s="4">
        <v>176.550003</v>
      </c>
      <c r="F42" s="4">
        <v>156.570404</v>
      </c>
      <c r="G42" s="4">
        <v>2.06041E7</v>
      </c>
      <c r="H42" s="2">
        <f t="shared" si="1"/>
        <v>0.02294483452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>
        <v>41791.0</v>
      </c>
      <c r="B43" s="4">
        <v>176.830002</v>
      </c>
      <c r="C43" s="4">
        <v>180.570007</v>
      </c>
      <c r="D43" s="4">
        <v>175.940002</v>
      </c>
      <c r="E43" s="4">
        <v>179.429993</v>
      </c>
      <c r="F43" s="4">
        <v>159.124405</v>
      </c>
      <c r="G43" s="4">
        <v>1.93567E7</v>
      </c>
      <c r="H43" s="2">
        <f t="shared" si="1"/>
        <v>0.01631215693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>
        <v>41821.0</v>
      </c>
      <c r="B44" s="4">
        <v>179.880005</v>
      </c>
      <c r="C44" s="4">
        <v>182.5</v>
      </c>
      <c r="D44" s="4">
        <v>176.960007</v>
      </c>
      <c r="E44" s="4">
        <v>176.960007</v>
      </c>
      <c r="F44" s="4">
        <v>157.640701</v>
      </c>
      <c r="G44" s="4">
        <v>1.89014E7</v>
      </c>
      <c r="H44" s="2">
        <f t="shared" si="1"/>
        <v>-0.009324176263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>
        <v>41852.0</v>
      </c>
      <c r="B45" s="4">
        <v>176.520004</v>
      </c>
      <c r="C45" s="4">
        <v>184.169998</v>
      </c>
      <c r="D45" s="4">
        <v>174.699997</v>
      </c>
      <c r="E45" s="4">
        <v>183.990005</v>
      </c>
      <c r="F45" s="4">
        <v>163.903198</v>
      </c>
      <c r="G45" s="4">
        <v>2.38643E7</v>
      </c>
      <c r="H45" s="2">
        <f t="shared" si="1"/>
        <v>0.03972639655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>
        <v>41883.0</v>
      </c>
      <c r="B46" s="4">
        <v>184.300003</v>
      </c>
      <c r="C46" s="4">
        <v>185.839996</v>
      </c>
      <c r="D46" s="4">
        <v>179.770004</v>
      </c>
      <c r="E46" s="4">
        <v>180.589996</v>
      </c>
      <c r="F46" s="4">
        <v>160.87439</v>
      </c>
      <c r="G46" s="4">
        <v>1.70647E7</v>
      </c>
      <c r="H46" s="2">
        <f t="shared" si="1"/>
        <v>-0.01847924895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>
        <v>41913.0</v>
      </c>
      <c r="B47" s="4">
        <v>180.339996</v>
      </c>
      <c r="C47" s="4">
        <v>185.050003</v>
      </c>
      <c r="D47" s="4">
        <v>166.850006</v>
      </c>
      <c r="E47" s="4">
        <v>184.929993</v>
      </c>
      <c r="F47" s="4">
        <v>165.524948</v>
      </c>
      <c r="G47" s="4">
        <v>4.71523E7</v>
      </c>
      <c r="H47" s="2">
        <f t="shared" si="1"/>
        <v>0.02890800705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>
        <v>41944.0</v>
      </c>
      <c r="B48" s="4">
        <v>185.199997</v>
      </c>
      <c r="C48" s="4">
        <v>190.630005</v>
      </c>
      <c r="D48" s="4">
        <v>183.449997</v>
      </c>
      <c r="E48" s="4">
        <v>190.029999</v>
      </c>
      <c r="F48" s="4">
        <v>170.089752</v>
      </c>
      <c r="G48" s="4">
        <v>2.76981E7</v>
      </c>
      <c r="H48" s="2">
        <f t="shared" si="1"/>
        <v>0.02757774012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>
        <v>41974.0</v>
      </c>
      <c r="B49" s="4">
        <v>189.289993</v>
      </c>
      <c r="C49" s="4">
        <v>191.630005</v>
      </c>
      <c r="D49" s="4">
        <v>181.440002</v>
      </c>
      <c r="E49" s="4">
        <v>188.399994</v>
      </c>
      <c r="F49" s="4">
        <v>168.630829</v>
      </c>
      <c r="G49" s="4">
        <v>4.90403E7</v>
      </c>
      <c r="H49" s="2">
        <f t="shared" si="1"/>
        <v>-0.008577371551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>
        <v>42005.0</v>
      </c>
      <c r="B50" s="4">
        <v>189.289993</v>
      </c>
      <c r="C50" s="4">
        <v>189.720001</v>
      </c>
      <c r="D50" s="4">
        <v>182.089996</v>
      </c>
      <c r="E50" s="4">
        <v>182.990005</v>
      </c>
      <c r="F50" s="4">
        <v>164.70108</v>
      </c>
      <c r="G50" s="4">
        <v>5.16296E7</v>
      </c>
      <c r="H50" s="2">
        <f t="shared" si="1"/>
        <v>-0.02330385863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>
        <v>42036.0</v>
      </c>
      <c r="B51" s="4">
        <v>183.5</v>
      </c>
      <c r="C51" s="4">
        <v>194.649994</v>
      </c>
      <c r="D51" s="4">
        <v>181.470001</v>
      </c>
      <c r="E51" s="4">
        <v>193.199997</v>
      </c>
      <c r="F51" s="4">
        <v>173.890625</v>
      </c>
      <c r="G51" s="4">
        <v>3.07371E7</v>
      </c>
      <c r="H51" s="2">
        <f t="shared" si="1"/>
        <v>0.0557952929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>
        <v>42064.0</v>
      </c>
      <c r="B52" s="4">
        <v>193.309998</v>
      </c>
      <c r="C52" s="4">
        <v>194.470001</v>
      </c>
      <c r="D52" s="4">
        <v>187.149994</v>
      </c>
      <c r="E52" s="4">
        <v>189.199997</v>
      </c>
      <c r="F52" s="4">
        <v>170.290375</v>
      </c>
      <c r="G52" s="4">
        <v>3.56324E7</v>
      </c>
      <c r="H52" s="2">
        <f t="shared" si="1"/>
        <v>-0.02070410639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>
        <v>42095.0</v>
      </c>
      <c r="B53" s="4">
        <v>189.169998</v>
      </c>
      <c r="C53" s="4">
        <v>194.740005</v>
      </c>
      <c r="D53" s="4">
        <v>187.470001</v>
      </c>
      <c r="E53" s="4">
        <v>191.100006</v>
      </c>
      <c r="F53" s="4">
        <v>172.878052</v>
      </c>
      <c r="G53" s="4">
        <v>3.0252E7</v>
      </c>
      <c r="H53" s="2">
        <f t="shared" si="1"/>
        <v>0.01519567386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>
        <v>42125.0</v>
      </c>
      <c r="B54" s="4">
        <v>191.960007</v>
      </c>
      <c r="C54" s="4">
        <v>195.949997</v>
      </c>
      <c r="D54" s="4">
        <v>189.529999</v>
      </c>
      <c r="E54" s="4">
        <v>193.490005</v>
      </c>
      <c r="F54" s="4">
        <v>175.040176</v>
      </c>
      <c r="G54" s="4">
        <v>2.57591E7</v>
      </c>
      <c r="H54" s="2">
        <f t="shared" si="1"/>
        <v>0.01250664254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>
        <v>42156.0</v>
      </c>
      <c r="B55" s="4">
        <v>194.229996</v>
      </c>
      <c r="C55" s="4">
        <v>195.529999</v>
      </c>
      <c r="D55" s="4">
        <v>188.240005</v>
      </c>
      <c r="E55" s="4">
        <v>188.839996</v>
      </c>
      <c r="F55" s="4">
        <v>170.833527</v>
      </c>
      <c r="G55" s="4">
        <v>3.25096E7</v>
      </c>
      <c r="H55" s="2">
        <f t="shared" si="1"/>
        <v>-0.02403247698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>
        <v>42186.0</v>
      </c>
      <c r="B56" s="4">
        <v>190.649994</v>
      </c>
      <c r="C56" s="4">
        <v>195.460007</v>
      </c>
      <c r="D56" s="4">
        <v>187.190002</v>
      </c>
      <c r="E56" s="4">
        <v>192.949997</v>
      </c>
      <c r="F56" s="4">
        <v>175.36763</v>
      </c>
      <c r="G56" s="4">
        <v>3.50847E7</v>
      </c>
      <c r="H56" s="2">
        <f t="shared" si="1"/>
        <v>0.02654106064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>
        <v>42217.0</v>
      </c>
      <c r="B57" s="4">
        <v>193.0</v>
      </c>
      <c r="C57" s="4">
        <v>193.75</v>
      </c>
      <c r="D57" s="4">
        <v>168.080002</v>
      </c>
      <c r="E57" s="4">
        <v>181.110001</v>
      </c>
      <c r="F57" s="4">
        <v>164.606567</v>
      </c>
      <c r="G57" s="4">
        <v>7.58724E7</v>
      </c>
      <c r="H57" s="2">
        <f t="shared" si="1"/>
        <v>-0.06136288094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>
        <v>42248.0</v>
      </c>
      <c r="B58" s="4">
        <v>177.110001</v>
      </c>
      <c r="C58" s="4">
        <v>185.990005</v>
      </c>
      <c r="D58" s="4">
        <v>171.360001</v>
      </c>
      <c r="E58" s="4">
        <v>175.710007</v>
      </c>
      <c r="F58" s="4">
        <v>159.698639</v>
      </c>
      <c r="G58" s="4">
        <v>5.76663E7</v>
      </c>
      <c r="H58" s="2">
        <f t="shared" si="1"/>
        <v>-0.02981611299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>
        <v>42278.0</v>
      </c>
      <c r="B59" s="4">
        <v>175.970001</v>
      </c>
      <c r="C59" s="4">
        <v>192.0</v>
      </c>
      <c r="D59" s="4">
        <v>173.350006</v>
      </c>
      <c r="E59" s="4">
        <v>190.559998</v>
      </c>
      <c r="F59" s="4">
        <v>174.116623</v>
      </c>
      <c r="G59" s="4">
        <v>3.81753E7</v>
      </c>
      <c r="H59" s="2">
        <f t="shared" si="1"/>
        <v>0.09028244755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>
        <v>42309.0</v>
      </c>
      <c r="B60" s="4">
        <v>190.979996</v>
      </c>
      <c r="C60" s="4">
        <v>194.059998</v>
      </c>
      <c r="D60" s="4">
        <v>185.360001</v>
      </c>
      <c r="E60" s="4">
        <v>191.369995</v>
      </c>
      <c r="F60" s="4">
        <v>174.85675</v>
      </c>
      <c r="G60" s="4">
        <v>3.86295E7</v>
      </c>
      <c r="H60" s="2">
        <f t="shared" si="1"/>
        <v>0.004250754392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>
        <v>42339.0</v>
      </c>
      <c r="B61" s="4">
        <v>192.050003</v>
      </c>
      <c r="C61" s="4">
        <v>193.449997</v>
      </c>
      <c r="D61" s="4">
        <v>183.309998</v>
      </c>
      <c r="E61" s="4">
        <v>186.929993</v>
      </c>
      <c r="F61" s="4">
        <v>170.799789</v>
      </c>
      <c r="G61" s="4">
        <v>6.2486E7</v>
      </c>
      <c r="H61" s="2">
        <f t="shared" si="1"/>
        <v>-0.02320162647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>
        <v>42370.0</v>
      </c>
      <c r="B62" s="4">
        <v>183.770004</v>
      </c>
      <c r="C62" s="4">
        <v>185.119995</v>
      </c>
      <c r="D62" s="4">
        <v>165.960007</v>
      </c>
      <c r="E62" s="4">
        <v>177.75</v>
      </c>
      <c r="F62" s="4">
        <v>163.379501</v>
      </c>
      <c r="G62" s="4">
        <v>8.26172E7</v>
      </c>
      <c r="H62" s="2">
        <f t="shared" si="1"/>
        <v>-0.0434443628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>
        <v>42401.0</v>
      </c>
      <c r="B63" s="4">
        <v>176.610001</v>
      </c>
      <c r="C63" s="4">
        <v>180.360001</v>
      </c>
      <c r="D63" s="4">
        <v>166.050003</v>
      </c>
      <c r="E63" s="4">
        <v>177.380005</v>
      </c>
      <c r="F63" s="4">
        <v>163.039383</v>
      </c>
      <c r="G63" s="4">
        <v>5.47087E7</v>
      </c>
      <c r="H63" s="2">
        <f t="shared" si="1"/>
        <v>-0.002081766672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>
        <v>42430.0</v>
      </c>
      <c r="B64" s="4">
        <v>178.839996</v>
      </c>
      <c r="C64" s="4">
        <v>189.720001</v>
      </c>
      <c r="D64" s="4">
        <v>178.330002</v>
      </c>
      <c r="E64" s="4">
        <v>188.559998</v>
      </c>
      <c r="F64" s="4">
        <v>173.315521</v>
      </c>
      <c r="G64" s="4">
        <v>5.00073E7</v>
      </c>
      <c r="H64" s="2">
        <f t="shared" si="1"/>
        <v>0.06302856286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>
        <v>42461.0</v>
      </c>
      <c r="B65" s="4">
        <v>187.399994</v>
      </c>
      <c r="C65" s="4">
        <v>193.429993</v>
      </c>
      <c r="D65" s="4">
        <v>186.259995</v>
      </c>
      <c r="E65" s="4">
        <v>189.220001</v>
      </c>
      <c r="F65" s="4">
        <v>174.855621</v>
      </c>
      <c r="G65" s="4">
        <v>4.24154E7</v>
      </c>
      <c r="H65" s="2">
        <f t="shared" si="1"/>
        <v>0.008886105475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>
        <v>42491.0</v>
      </c>
      <c r="B66" s="4">
        <v>189.809998</v>
      </c>
      <c r="C66" s="4">
        <v>193.270004</v>
      </c>
      <c r="D66" s="4">
        <v>185.970001</v>
      </c>
      <c r="E66" s="4">
        <v>192.539993</v>
      </c>
      <c r="F66" s="4">
        <v>177.923584</v>
      </c>
      <c r="G66" s="4">
        <v>3.8163E7</v>
      </c>
      <c r="H66" s="2">
        <f t="shared" si="1"/>
        <v>0.01754569274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>
        <v>42522.0</v>
      </c>
      <c r="B67" s="4">
        <v>191.880005</v>
      </c>
      <c r="C67" s="4">
        <v>194.949997</v>
      </c>
      <c r="D67" s="4">
        <v>182.270004</v>
      </c>
      <c r="E67" s="4">
        <v>192.199997</v>
      </c>
      <c r="F67" s="4">
        <v>177.60939</v>
      </c>
      <c r="G67" s="4">
        <v>6.1825E7</v>
      </c>
      <c r="H67" s="2">
        <f t="shared" si="1"/>
        <v>-0.001765892935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>
        <v>42552.0</v>
      </c>
      <c r="B68" s="4">
        <v>192.089996</v>
      </c>
      <c r="C68" s="4">
        <v>199.600006</v>
      </c>
      <c r="D68" s="4">
        <v>189.970001</v>
      </c>
      <c r="E68" s="4">
        <v>199.279999</v>
      </c>
      <c r="F68" s="4">
        <v>185.07222</v>
      </c>
      <c r="G68" s="4">
        <v>4.19451E7</v>
      </c>
      <c r="H68" s="2">
        <f t="shared" si="1"/>
        <v>0.04201821762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>
        <v>42583.0</v>
      </c>
      <c r="B69" s="4">
        <v>199.330002</v>
      </c>
      <c r="C69" s="4">
        <v>201.509995</v>
      </c>
      <c r="D69" s="4">
        <v>196.880005</v>
      </c>
      <c r="E69" s="4">
        <v>199.520004</v>
      </c>
      <c r="F69" s="4">
        <v>185.295105</v>
      </c>
      <c r="G69" s="4">
        <v>4.39497E7</v>
      </c>
      <c r="H69" s="2">
        <f t="shared" si="1"/>
        <v>0.001204313646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>
        <v>42614.0</v>
      </c>
      <c r="B70" s="4">
        <v>199.5</v>
      </c>
      <c r="C70" s="4">
        <v>201.149994</v>
      </c>
      <c r="D70" s="4">
        <v>194.119995</v>
      </c>
      <c r="E70" s="4">
        <v>198.690002</v>
      </c>
      <c r="F70" s="4">
        <v>184.524261</v>
      </c>
      <c r="G70" s="4">
        <v>4.49781E7</v>
      </c>
      <c r="H70" s="2">
        <f t="shared" si="1"/>
        <v>-0.004160088309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>
        <v>42644.0</v>
      </c>
      <c r="B71" s="4">
        <v>198.179993</v>
      </c>
      <c r="C71" s="4">
        <v>198.949997</v>
      </c>
      <c r="D71" s="4">
        <v>193.919998</v>
      </c>
      <c r="E71" s="4">
        <v>195.130005</v>
      </c>
      <c r="F71" s="4">
        <v>182.027924</v>
      </c>
      <c r="G71" s="4">
        <v>3.39294E7</v>
      </c>
      <c r="H71" s="2">
        <f t="shared" si="1"/>
        <v>-0.0135285029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>
        <v>42675.0</v>
      </c>
      <c r="B72" s="4">
        <v>195.520004</v>
      </c>
      <c r="C72" s="4">
        <v>203.690002</v>
      </c>
      <c r="D72" s="4">
        <v>191.320007</v>
      </c>
      <c r="E72" s="4">
        <v>202.399994</v>
      </c>
      <c r="F72" s="4">
        <v>188.809753</v>
      </c>
      <c r="G72" s="4">
        <v>5.27324E7</v>
      </c>
      <c r="H72" s="2">
        <f t="shared" si="1"/>
        <v>0.0372570804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>
        <v>42705.0</v>
      </c>
      <c r="B73" s="4">
        <v>202.679993</v>
      </c>
      <c r="C73" s="4">
        <v>209.699997</v>
      </c>
      <c r="D73" s="4">
        <v>201.240005</v>
      </c>
      <c r="E73" s="4">
        <v>205.309998</v>
      </c>
      <c r="F73" s="4">
        <v>191.524384</v>
      </c>
      <c r="G73" s="4">
        <v>5.23016E7</v>
      </c>
      <c r="H73" s="2">
        <f t="shared" si="1"/>
        <v>0.01437759945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>
        <v>42736.0</v>
      </c>
      <c r="B74" s="4">
        <v>206.679993</v>
      </c>
      <c r="C74" s="4">
        <v>210.899994</v>
      </c>
      <c r="D74" s="4">
        <v>205.559998</v>
      </c>
      <c r="E74" s="4">
        <v>208.970001</v>
      </c>
      <c r="F74" s="4">
        <v>196.157486</v>
      </c>
      <c r="G74" s="4">
        <v>5.72811E7</v>
      </c>
      <c r="H74" s="2">
        <f t="shared" si="1"/>
        <v>0.02419066389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>
        <v>42767.0</v>
      </c>
      <c r="B75" s="4">
        <v>209.619995</v>
      </c>
      <c r="C75" s="4">
        <v>217.899994</v>
      </c>
      <c r="D75" s="4">
        <v>208.229996</v>
      </c>
      <c r="E75" s="4">
        <v>217.070007</v>
      </c>
      <c r="F75" s="4">
        <v>203.760849</v>
      </c>
      <c r="G75" s="4">
        <v>3.546E7</v>
      </c>
      <c r="H75" s="2">
        <f t="shared" si="1"/>
        <v>0.03876152348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>
        <v>42795.0</v>
      </c>
      <c r="B76" s="4">
        <v>218.899994</v>
      </c>
      <c r="C76" s="4">
        <v>220.660004</v>
      </c>
      <c r="D76" s="4">
        <v>212.619995</v>
      </c>
      <c r="E76" s="4">
        <v>216.350006</v>
      </c>
      <c r="F76" s="4">
        <v>203.085007</v>
      </c>
      <c r="G76" s="4">
        <v>4.76415E7</v>
      </c>
      <c r="H76" s="2">
        <f t="shared" si="1"/>
        <v>-0.00331683934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>
        <v>42826.0</v>
      </c>
      <c r="B77" s="4">
        <v>216.509995</v>
      </c>
      <c r="C77" s="4">
        <v>219.899994</v>
      </c>
      <c r="D77" s="4">
        <v>213.470001</v>
      </c>
      <c r="E77" s="4">
        <v>218.600006</v>
      </c>
      <c r="F77" s="4">
        <v>206.151413</v>
      </c>
      <c r="G77" s="4">
        <v>3.91686E7</v>
      </c>
      <c r="H77" s="2">
        <f t="shared" si="1"/>
        <v>0.01509912546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>
        <v>42856.0</v>
      </c>
      <c r="B78" s="4">
        <v>219.160004</v>
      </c>
      <c r="C78" s="4">
        <v>222.240005</v>
      </c>
      <c r="D78" s="4">
        <v>216.130005</v>
      </c>
      <c r="E78" s="4">
        <v>221.669998</v>
      </c>
      <c r="F78" s="4">
        <v>209.046555</v>
      </c>
      <c r="G78" s="4">
        <v>4.06523E7</v>
      </c>
      <c r="H78" s="2">
        <f t="shared" si="1"/>
        <v>0.01404376501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>
        <v>42887.0</v>
      </c>
      <c r="B79" s="4">
        <v>222.139999</v>
      </c>
      <c r="C79" s="4">
        <v>225.770004</v>
      </c>
      <c r="D79" s="4">
        <v>220.419998</v>
      </c>
      <c r="E79" s="4">
        <v>222.059998</v>
      </c>
      <c r="F79" s="4">
        <v>209.414368</v>
      </c>
      <c r="G79" s="4">
        <v>4.35493E7</v>
      </c>
      <c r="H79" s="2">
        <f t="shared" si="1"/>
        <v>0.001759478887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>
        <v>42917.0</v>
      </c>
      <c r="B80" s="4">
        <v>223.089996</v>
      </c>
      <c r="C80" s="4">
        <v>227.779999</v>
      </c>
      <c r="D80" s="4">
        <v>220.720001</v>
      </c>
      <c r="E80" s="4">
        <v>226.639999</v>
      </c>
      <c r="F80" s="4">
        <v>214.701614</v>
      </c>
      <c r="G80" s="4">
        <v>3.7712E7</v>
      </c>
      <c r="H80" s="2">
        <f t="shared" si="1"/>
        <v>0.02524777096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>
        <v>42948.0</v>
      </c>
      <c r="B81" s="4">
        <v>227.300003</v>
      </c>
      <c r="C81" s="4">
        <v>228.619995</v>
      </c>
      <c r="D81" s="4">
        <v>222.119995</v>
      </c>
      <c r="E81" s="4">
        <v>227.300003</v>
      </c>
      <c r="F81" s="4">
        <v>215.326859</v>
      </c>
      <c r="G81" s="4">
        <v>3.76224E7</v>
      </c>
      <c r="H81" s="2">
        <f t="shared" si="1"/>
        <v>0.002912157894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>
        <v>42979.0</v>
      </c>
      <c r="B82" s="4">
        <v>227.759995</v>
      </c>
      <c r="C82" s="4">
        <v>230.899994</v>
      </c>
      <c r="D82" s="4">
        <v>224.979996</v>
      </c>
      <c r="E82" s="4">
        <v>230.759995</v>
      </c>
      <c r="F82" s="4">
        <v>218.604614</v>
      </c>
      <c r="G82" s="4">
        <v>3.33815E7</v>
      </c>
      <c r="H82" s="2">
        <f t="shared" si="1"/>
        <v>0.01522223013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>
        <v>43009.0</v>
      </c>
      <c r="B83" s="4">
        <v>231.0</v>
      </c>
      <c r="C83" s="4">
        <v>236.880005</v>
      </c>
      <c r="D83" s="4">
        <v>230.910004</v>
      </c>
      <c r="E83" s="4">
        <v>236.130005</v>
      </c>
      <c r="F83" s="4">
        <v>224.837509</v>
      </c>
      <c r="G83" s="4">
        <v>3.30498E7</v>
      </c>
      <c r="H83" s="2">
        <f t="shared" si="1"/>
        <v>0.0285121841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>
        <v>43040.0</v>
      </c>
      <c r="B84" s="4">
        <v>237.029999</v>
      </c>
      <c r="C84" s="4">
        <v>244.399994</v>
      </c>
      <c r="D84" s="4">
        <v>234.820007</v>
      </c>
      <c r="E84" s="4">
        <v>243.350006</v>
      </c>
      <c r="F84" s="4">
        <v>231.712204</v>
      </c>
      <c r="G84" s="4">
        <v>4.33113E7</v>
      </c>
      <c r="H84" s="2">
        <f t="shared" si="1"/>
        <v>0.03057628165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>
        <v>43070.0</v>
      </c>
      <c r="B85" s="4">
        <v>243.25</v>
      </c>
      <c r="C85" s="4">
        <v>248.009995</v>
      </c>
      <c r="D85" s="4">
        <v>239.520004</v>
      </c>
      <c r="E85" s="4">
        <v>245.289993</v>
      </c>
      <c r="F85" s="4">
        <v>233.559418</v>
      </c>
      <c r="G85" s="4">
        <v>4.41903E7</v>
      </c>
      <c r="H85" s="2">
        <f t="shared" si="1"/>
        <v>0.007972018599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>
        <v>43101.0</v>
      </c>
      <c r="B86" s="4">
        <v>246.149994</v>
      </c>
      <c r="C86" s="4">
        <v>263.369995</v>
      </c>
      <c r="D86" s="4">
        <v>245.740005</v>
      </c>
      <c r="E86" s="4">
        <v>258.98999</v>
      </c>
      <c r="F86" s="4">
        <v>247.791992</v>
      </c>
      <c r="G86" s="4">
        <v>6.35447E7</v>
      </c>
      <c r="H86" s="2">
        <f t="shared" si="1"/>
        <v>0.06093770109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>
        <v>43132.0</v>
      </c>
      <c r="B87" s="4">
        <v>258.290009</v>
      </c>
      <c r="C87" s="4">
        <v>260.119995</v>
      </c>
      <c r="D87" s="4">
        <v>232.419998</v>
      </c>
      <c r="E87" s="4">
        <v>249.339996</v>
      </c>
      <c r="F87" s="4">
        <v>238.559235</v>
      </c>
      <c r="G87" s="4">
        <v>8.86627E7</v>
      </c>
      <c r="H87" s="2">
        <f t="shared" si="1"/>
        <v>-0.03726011049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>
        <v>43160.0</v>
      </c>
      <c r="B88" s="4">
        <v>249.529999</v>
      </c>
      <c r="C88" s="4">
        <v>257.709991</v>
      </c>
      <c r="D88" s="4">
        <v>237.529999</v>
      </c>
      <c r="E88" s="4">
        <v>242.080002</v>
      </c>
      <c r="F88" s="4">
        <v>231.613144</v>
      </c>
      <c r="G88" s="4">
        <v>6.38735E7</v>
      </c>
      <c r="H88" s="2">
        <f t="shared" si="1"/>
        <v>-0.02911683968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>
        <v>43191.0</v>
      </c>
      <c r="B89" s="4">
        <v>241.190002</v>
      </c>
      <c r="C89" s="4">
        <v>249.220001</v>
      </c>
      <c r="D89" s="4">
        <v>233.919998</v>
      </c>
      <c r="E89" s="4">
        <v>242.919998</v>
      </c>
      <c r="F89" s="4">
        <v>233.479858</v>
      </c>
      <c r="G89" s="4">
        <v>5.73194E7</v>
      </c>
      <c r="H89" s="2">
        <f t="shared" si="1"/>
        <v>0.008059620312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>
        <v>43221.0</v>
      </c>
      <c r="B90" s="4">
        <v>242.449997</v>
      </c>
      <c r="C90" s="4">
        <v>251.940002</v>
      </c>
      <c r="D90" s="4">
        <v>237.919998</v>
      </c>
      <c r="E90" s="4">
        <v>248.789993</v>
      </c>
      <c r="F90" s="4">
        <v>239.121719</v>
      </c>
      <c r="G90" s="4">
        <v>4.39814E7</v>
      </c>
      <c r="H90" s="2">
        <f t="shared" si="1"/>
        <v>0.02416423005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>
        <v>43252.0</v>
      </c>
      <c r="B91" s="4">
        <v>250.229996</v>
      </c>
      <c r="C91" s="4">
        <v>256.769989</v>
      </c>
      <c r="D91" s="4">
        <v>246.630005</v>
      </c>
      <c r="E91" s="4">
        <v>249.509995</v>
      </c>
      <c r="F91" s="4">
        <v>239.813721</v>
      </c>
      <c r="G91" s="4">
        <v>5.46544E7</v>
      </c>
      <c r="H91" s="2">
        <f t="shared" si="1"/>
        <v>0.002893932023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>
        <v>43282.0</v>
      </c>
      <c r="B92" s="4">
        <v>247.559998</v>
      </c>
      <c r="C92" s="4">
        <v>261.25</v>
      </c>
      <c r="D92" s="4">
        <v>247.320007</v>
      </c>
      <c r="E92" s="4">
        <v>258.399994</v>
      </c>
      <c r="F92" s="4">
        <v>249.519852</v>
      </c>
      <c r="G92" s="4">
        <v>4.55746E7</v>
      </c>
      <c r="H92" s="2">
        <f t="shared" si="1"/>
        <v>0.04047362661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>
        <v>43313.0</v>
      </c>
      <c r="B93" s="4">
        <v>258.640015</v>
      </c>
      <c r="C93" s="4">
        <v>268.049988</v>
      </c>
      <c r="D93" s="4">
        <v>256.480011</v>
      </c>
      <c r="E93" s="4">
        <v>266.720001</v>
      </c>
      <c r="F93" s="4">
        <v>257.553925</v>
      </c>
      <c r="G93" s="4">
        <v>4.95557E7</v>
      </c>
      <c r="H93" s="2">
        <f t="shared" si="1"/>
        <v>0.03219813147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>
        <v>43344.0</v>
      </c>
      <c r="B94" s="4">
        <v>266.350006</v>
      </c>
      <c r="C94" s="4">
        <v>270.670013</v>
      </c>
      <c r="D94" s="4">
        <v>263.450012</v>
      </c>
      <c r="E94" s="4">
        <v>267.049988</v>
      </c>
      <c r="F94" s="4">
        <v>257.872589</v>
      </c>
      <c r="G94" s="4">
        <v>4.87323E7</v>
      </c>
      <c r="H94" s="2">
        <f t="shared" si="1"/>
        <v>0.001237270991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>
        <v>43374.0</v>
      </c>
      <c r="B95" s="4">
        <v>268.459991</v>
      </c>
      <c r="C95" s="4">
        <v>269.470001</v>
      </c>
      <c r="D95" s="4">
        <v>238.789993</v>
      </c>
      <c r="E95" s="4">
        <v>248.789993</v>
      </c>
      <c r="F95" s="4">
        <v>241.325638</v>
      </c>
      <c r="G95" s="4">
        <v>9.14399E7</v>
      </c>
      <c r="H95" s="2">
        <f t="shared" si="1"/>
        <v>-0.06416715737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>
        <v>43405.0</v>
      </c>
      <c r="B96" s="4">
        <v>249.630005</v>
      </c>
      <c r="C96" s="4">
        <v>258.440002</v>
      </c>
      <c r="D96" s="4">
        <v>241.729996</v>
      </c>
      <c r="E96" s="4">
        <v>253.479996</v>
      </c>
      <c r="F96" s="4">
        <v>245.874939</v>
      </c>
      <c r="G96" s="4">
        <v>6.11154E7</v>
      </c>
      <c r="H96" s="2">
        <f t="shared" si="1"/>
        <v>0.01885129586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>
        <v>43435.0</v>
      </c>
      <c r="B97" s="4">
        <v>257.649994</v>
      </c>
      <c r="C97" s="4">
        <v>257.73999</v>
      </c>
      <c r="D97" s="4">
        <v>214.830002</v>
      </c>
      <c r="E97" s="4">
        <v>229.809998</v>
      </c>
      <c r="F97" s="4">
        <v>222.9151</v>
      </c>
      <c r="G97" s="4">
        <v>1.285428E8</v>
      </c>
      <c r="H97" s="2">
        <f t="shared" si="1"/>
        <v>-0.09338015128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>
        <v>43466.0</v>
      </c>
      <c r="B98" s="4">
        <v>226.179993</v>
      </c>
      <c r="C98" s="4">
        <v>248.529999</v>
      </c>
      <c r="D98" s="4">
        <v>223.970001</v>
      </c>
      <c r="E98" s="4">
        <v>248.009995</v>
      </c>
      <c r="F98" s="4">
        <v>241.871445</v>
      </c>
      <c r="G98" s="4">
        <v>8.12477E7</v>
      </c>
      <c r="H98" s="2">
        <f t="shared" si="1"/>
        <v>0.085038407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>
        <v>43497.0</v>
      </c>
      <c r="B99" s="4">
        <v>248.309998</v>
      </c>
      <c r="C99" s="4">
        <v>258.609985</v>
      </c>
      <c r="D99" s="4">
        <v>246.199997</v>
      </c>
      <c r="E99" s="4">
        <v>256.070007</v>
      </c>
      <c r="F99" s="4">
        <v>249.731995</v>
      </c>
      <c r="G99" s="4">
        <v>5.7656E7</v>
      </c>
      <c r="H99" s="2">
        <f t="shared" si="1"/>
        <v>0.03249887559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>
        <v>43525.0</v>
      </c>
      <c r="B100" s="4">
        <v>257.809998</v>
      </c>
      <c r="C100" s="4">
        <v>262.589996</v>
      </c>
      <c r="D100" s="4">
        <v>250.339996</v>
      </c>
      <c r="E100" s="4">
        <v>259.540009</v>
      </c>
      <c r="F100" s="4">
        <v>253.116058</v>
      </c>
      <c r="G100" s="4">
        <v>6.29706E7</v>
      </c>
      <c r="H100" s="2">
        <f t="shared" si="1"/>
        <v>0.01355077871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>
        <v>43556.0</v>
      </c>
      <c r="B101" s="4">
        <v>261.459991</v>
      </c>
      <c r="C101" s="4">
        <v>270.410004</v>
      </c>
      <c r="D101" s="4">
        <v>261.190002</v>
      </c>
      <c r="E101" s="4">
        <v>270.01001</v>
      </c>
      <c r="F101" s="4">
        <v>264.809235</v>
      </c>
      <c r="G101" s="4">
        <v>4.13514E7</v>
      </c>
      <c r="H101" s="2">
        <f t="shared" si="1"/>
        <v>0.04619689913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>
        <v>43586.0</v>
      </c>
      <c r="B102" s="4">
        <v>270.679993</v>
      </c>
      <c r="C102" s="4">
        <v>270.869995</v>
      </c>
      <c r="D102" s="4">
        <v>252.770004</v>
      </c>
      <c r="E102" s="4">
        <v>252.869995</v>
      </c>
      <c r="F102" s="4">
        <v>247.999374</v>
      </c>
      <c r="G102" s="4">
        <v>7.2318E7</v>
      </c>
      <c r="H102" s="2">
        <f t="shared" si="1"/>
        <v>-0.06347913433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>
        <v>43617.0</v>
      </c>
      <c r="B103" s="4">
        <v>252.830002</v>
      </c>
      <c r="C103" s="4">
        <v>272.790009</v>
      </c>
      <c r="D103" s="4">
        <v>250.770004</v>
      </c>
      <c r="E103" s="4">
        <v>269.149994</v>
      </c>
      <c r="F103" s="4">
        <v>263.96579</v>
      </c>
      <c r="G103" s="4">
        <v>4.86865E7</v>
      </c>
      <c r="H103" s="2">
        <f t="shared" si="1"/>
        <v>0.06438087219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>
        <v>43647.0</v>
      </c>
      <c r="B104" s="4">
        <v>272.459991</v>
      </c>
      <c r="C104" s="4">
        <v>277.549988</v>
      </c>
      <c r="D104" s="4">
        <v>270.299988</v>
      </c>
      <c r="E104" s="4">
        <v>273.079987</v>
      </c>
      <c r="F104" s="4">
        <v>269.211731</v>
      </c>
      <c r="G104" s="4">
        <v>5.54904E7</v>
      </c>
      <c r="H104" s="2">
        <f t="shared" si="1"/>
        <v>0.01987356392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>
        <v>43678.0</v>
      </c>
      <c r="B105" s="4">
        <v>273.279999</v>
      </c>
      <c r="C105" s="4">
        <v>276.279999</v>
      </c>
      <c r="D105" s="4">
        <v>258.700012</v>
      </c>
      <c r="E105" s="4">
        <v>268.600006</v>
      </c>
      <c r="F105" s="4">
        <v>264.795227</v>
      </c>
      <c r="G105" s="4">
        <v>7.61014E7</v>
      </c>
      <c r="H105" s="2">
        <f t="shared" si="1"/>
        <v>-0.01640531779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>
        <v>43709.0</v>
      </c>
      <c r="B106" s="4">
        <v>266.829987</v>
      </c>
      <c r="C106" s="4">
        <v>277.980011</v>
      </c>
      <c r="D106" s="4">
        <v>265.679993</v>
      </c>
      <c r="E106" s="4">
        <v>272.600006</v>
      </c>
      <c r="F106" s="4">
        <v>268.738556</v>
      </c>
      <c r="G106" s="4">
        <v>4.58942E7</v>
      </c>
      <c r="H106" s="2">
        <f t="shared" si="1"/>
        <v>0.01489199426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>
        <v>43739.0</v>
      </c>
      <c r="B107" s="4">
        <v>273.440002</v>
      </c>
      <c r="C107" s="4">
        <v>279.690002</v>
      </c>
      <c r="D107" s="4">
        <v>261.589996</v>
      </c>
      <c r="E107" s="4">
        <v>278.549988</v>
      </c>
      <c r="F107" s="4">
        <v>275.911346</v>
      </c>
      <c r="G107" s="4">
        <v>5.28765E7</v>
      </c>
      <c r="H107" s="2">
        <f t="shared" si="1"/>
        <v>0.02669058771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>
        <v>43770.0</v>
      </c>
      <c r="B108" s="4">
        <v>280.049988</v>
      </c>
      <c r="C108" s="4">
        <v>289.779999</v>
      </c>
      <c r="D108" s="4">
        <v>279.910004</v>
      </c>
      <c r="E108" s="4">
        <v>288.649994</v>
      </c>
      <c r="F108" s="4">
        <v>285.915649</v>
      </c>
      <c r="G108" s="4">
        <v>4.36866E7</v>
      </c>
      <c r="H108" s="2">
        <f t="shared" si="1"/>
        <v>0.03625912144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>
        <v>43800.0</v>
      </c>
      <c r="B109" s="4">
        <v>289.029999</v>
      </c>
      <c r="C109" s="4">
        <v>297.51001</v>
      </c>
      <c r="D109" s="4">
        <v>282.100006</v>
      </c>
      <c r="E109" s="4">
        <v>295.799988</v>
      </c>
      <c r="F109" s="4">
        <v>292.997925</v>
      </c>
      <c r="G109" s="4">
        <v>5.64973E7</v>
      </c>
      <c r="H109" s="2">
        <f t="shared" si="1"/>
        <v>0.02477050845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ht="15.75" customHeight="1">
      <c r="A2" s="7">
        <v>40544.0</v>
      </c>
      <c r="B2" s="5">
        <v>78.5</v>
      </c>
      <c r="C2" s="5">
        <v>79.400002</v>
      </c>
      <c r="D2" s="5">
        <v>77.25</v>
      </c>
      <c r="E2" s="5">
        <v>78.019997</v>
      </c>
      <c r="F2" s="5">
        <v>52.395947</v>
      </c>
      <c r="G2" s="5">
        <v>474400.0</v>
      </c>
      <c r="H2" s="6"/>
    </row>
    <row r="3" ht="15.75" customHeight="1">
      <c r="A3" s="7">
        <v>40575.0</v>
      </c>
      <c r="B3" s="5">
        <v>77.339996</v>
      </c>
      <c r="C3" s="5">
        <v>78.910004</v>
      </c>
      <c r="D3" s="5">
        <v>76.0</v>
      </c>
      <c r="E3" s="5">
        <v>78.82</v>
      </c>
      <c r="F3" s="5">
        <v>52.933182</v>
      </c>
      <c r="G3" s="5">
        <v>602000.0</v>
      </c>
      <c r="H3" s="6">
        <f t="shared" ref="H3:H109" si="1">(F3-F2)/F2</f>
        <v>0.01025336941</v>
      </c>
    </row>
    <row r="4" ht="15.75" customHeight="1">
      <c r="A4" s="7">
        <v>40603.0</v>
      </c>
      <c r="B4" s="5">
        <v>78.169998</v>
      </c>
      <c r="C4" s="5">
        <v>80.0</v>
      </c>
      <c r="D4" s="5">
        <v>77.160004</v>
      </c>
      <c r="E4" s="5">
        <v>78.220001</v>
      </c>
      <c r="F4" s="5">
        <v>52.756104</v>
      </c>
      <c r="G4" s="5">
        <v>897600.0</v>
      </c>
      <c r="H4" s="6">
        <f t="shared" si="1"/>
        <v>-0.003345311831</v>
      </c>
    </row>
    <row r="5" ht="15.75" customHeight="1">
      <c r="A5" s="7">
        <v>40634.0</v>
      </c>
      <c r="B5" s="5">
        <v>77.879997</v>
      </c>
      <c r="C5" s="5">
        <v>80.059998</v>
      </c>
      <c r="D5" s="5">
        <v>77.0</v>
      </c>
      <c r="E5" s="5">
        <v>80.050003</v>
      </c>
      <c r="F5" s="5">
        <v>54.199394</v>
      </c>
      <c r="G5" s="5">
        <v>459000.0</v>
      </c>
      <c r="H5" s="6">
        <f t="shared" si="1"/>
        <v>0.02735778214</v>
      </c>
    </row>
    <row r="6" ht="15.75" customHeight="1">
      <c r="A6" s="7">
        <v>40664.0</v>
      </c>
      <c r="B6" s="5">
        <v>79.599998</v>
      </c>
      <c r="C6" s="5">
        <v>82.150002</v>
      </c>
      <c r="D6" s="5">
        <v>79.57</v>
      </c>
      <c r="E6" s="5">
        <v>82.089996</v>
      </c>
      <c r="F6" s="5">
        <v>55.821102</v>
      </c>
      <c r="G6" s="5">
        <v>644300.0</v>
      </c>
      <c r="H6" s="6">
        <f t="shared" si="1"/>
        <v>0.02992114635</v>
      </c>
    </row>
    <row r="7" ht="15.75" customHeight="1">
      <c r="A7" s="7">
        <v>40695.0</v>
      </c>
      <c r="B7" s="5">
        <v>82.190002</v>
      </c>
      <c r="C7" s="5">
        <v>82.699997</v>
      </c>
      <c r="D7" s="5">
        <v>79.309998</v>
      </c>
      <c r="E7" s="5">
        <v>79.959999</v>
      </c>
      <c r="F7" s="5">
        <v>54.596409</v>
      </c>
      <c r="G7" s="5">
        <v>1189700.0</v>
      </c>
      <c r="H7" s="6">
        <f t="shared" si="1"/>
        <v>-0.02193960628</v>
      </c>
    </row>
    <row r="8" ht="15.75" customHeight="1">
      <c r="A8" s="7">
        <v>40725.0</v>
      </c>
      <c r="B8" s="5">
        <v>80.019997</v>
      </c>
      <c r="C8" s="5">
        <v>83.120003</v>
      </c>
      <c r="D8" s="5">
        <v>79.449997</v>
      </c>
      <c r="E8" s="5">
        <v>83.080002</v>
      </c>
      <c r="F8" s="5">
        <v>56.94944</v>
      </c>
      <c r="G8" s="5">
        <v>841900.0</v>
      </c>
      <c r="H8" s="6">
        <f t="shared" si="1"/>
        <v>0.04309864043</v>
      </c>
    </row>
    <row r="9" ht="15.75" customHeight="1">
      <c r="A9" s="7">
        <v>40756.0</v>
      </c>
      <c r="B9" s="5">
        <v>82.849998</v>
      </c>
      <c r="C9" s="5">
        <v>89.660004</v>
      </c>
      <c r="D9" s="5">
        <v>82.760002</v>
      </c>
      <c r="E9" s="5">
        <v>86.949997</v>
      </c>
      <c r="F9" s="5">
        <v>59.845455</v>
      </c>
      <c r="G9" s="5">
        <v>1556900.0</v>
      </c>
      <c r="H9" s="6">
        <f t="shared" si="1"/>
        <v>0.05085238766</v>
      </c>
    </row>
    <row r="10" ht="15.75" customHeight="1">
      <c r="A10" s="7">
        <v>40787.0</v>
      </c>
      <c r="B10" s="5">
        <v>86.699997</v>
      </c>
      <c r="C10" s="5">
        <v>94.25</v>
      </c>
      <c r="D10" s="5">
        <v>86.0</v>
      </c>
      <c r="E10" s="5">
        <v>91.769997</v>
      </c>
      <c r="F10" s="5">
        <v>63.425579</v>
      </c>
      <c r="G10" s="5">
        <v>1400600.0</v>
      </c>
      <c r="H10" s="6">
        <f t="shared" si="1"/>
        <v>0.05982282197</v>
      </c>
    </row>
    <row r="11" ht="15.75" customHeight="1">
      <c r="A11" s="7">
        <v>40817.0</v>
      </c>
      <c r="B11" s="5">
        <v>92.230003</v>
      </c>
      <c r="C11" s="5">
        <v>93.68</v>
      </c>
      <c r="D11" s="5">
        <v>87.75</v>
      </c>
      <c r="E11" s="5">
        <v>91.269997</v>
      </c>
      <c r="F11" s="5">
        <v>63.321053</v>
      </c>
      <c r="G11" s="5">
        <v>1406900.0</v>
      </c>
      <c r="H11" s="6">
        <f t="shared" si="1"/>
        <v>-0.001648010182</v>
      </c>
    </row>
    <row r="12" ht="15.75" customHeight="1">
      <c r="A12" s="7">
        <v>40848.0</v>
      </c>
      <c r="B12" s="5">
        <v>92.220001</v>
      </c>
      <c r="C12" s="5">
        <v>92.900002</v>
      </c>
      <c r="D12" s="5">
        <v>89.68</v>
      </c>
      <c r="E12" s="5">
        <v>90.160004</v>
      </c>
      <c r="F12" s="5">
        <v>62.759563</v>
      </c>
      <c r="G12" s="5">
        <v>1593800.0</v>
      </c>
      <c r="H12" s="6">
        <f t="shared" si="1"/>
        <v>-0.008867350958</v>
      </c>
    </row>
    <row r="13" ht="15.75" customHeight="1">
      <c r="A13" s="7">
        <v>40878.0</v>
      </c>
      <c r="B13" s="5">
        <v>89.43</v>
      </c>
      <c r="C13" s="5">
        <v>93.82</v>
      </c>
      <c r="D13" s="5">
        <v>88.589996</v>
      </c>
      <c r="E13" s="5">
        <v>92.010002</v>
      </c>
      <c r="F13" s="5">
        <v>64.275475</v>
      </c>
      <c r="G13" s="5">
        <v>1501900.0</v>
      </c>
      <c r="H13" s="6">
        <f t="shared" si="1"/>
        <v>0.02415427909</v>
      </c>
    </row>
    <row r="14" ht="15.75" customHeight="1">
      <c r="A14" s="7">
        <v>40909.0</v>
      </c>
      <c r="B14" s="5">
        <v>91.239998</v>
      </c>
      <c r="C14" s="5">
        <v>92.900002</v>
      </c>
      <c r="D14" s="5">
        <v>89.510002</v>
      </c>
      <c r="E14" s="5">
        <v>92.849998</v>
      </c>
      <c r="F14" s="5">
        <v>65.904907</v>
      </c>
      <c r="G14" s="5">
        <v>2442800.0</v>
      </c>
      <c r="H14" s="6">
        <f t="shared" si="1"/>
        <v>0.02535075781</v>
      </c>
    </row>
    <row r="15" ht="15.75" customHeight="1">
      <c r="A15" s="7">
        <v>40940.0</v>
      </c>
      <c r="B15" s="5">
        <v>92.169998</v>
      </c>
      <c r="C15" s="5">
        <v>92.550003</v>
      </c>
      <c r="D15" s="5">
        <v>89.699997</v>
      </c>
      <c r="E15" s="5">
        <v>91.860001</v>
      </c>
      <c r="F15" s="5">
        <v>65.202209</v>
      </c>
      <c r="G15" s="5">
        <v>1274700.0</v>
      </c>
      <c r="H15" s="6">
        <f t="shared" si="1"/>
        <v>-0.01066230167</v>
      </c>
    </row>
    <row r="16" ht="15.75" customHeight="1">
      <c r="A16" s="7">
        <v>40969.0</v>
      </c>
      <c r="B16" s="5">
        <v>90.870003</v>
      </c>
      <c r="C16" s="5">
        <v>91.82</v>
      </c>
      <c r="D16" s="5">
        <v>87.230003</v>
      </c>
      <c r="E16" s="5">
        <v>88.910004</v>
      </c>
      <c r="F16" s="5">
        <v>63.312859</v>
      </c>
      <c r="G16" s="5">
        <v>1112300.0</v>
      </c>
      <c r="H16" s="6">
        <f t="shared" si="1"/>
        <v>-0.02897677899</v>
      </c>
    </row>
    <row r="17" ht="15.75" customHeight="1">
      <c r="A17" s="7">
        <v>41000.0</v>
      </c>
      <c r="B17" s="5">
        <v>89.019997</v>
      </c>
      <c r="C17" s="5">
        <v>91.879997</v>
      </c>
      <c r="D17" s="5">
        <v>87.620003</v>
      </c>
      <c r="E17" s="5">
        <v>91.489998</v>
      </c>
      <c r="F17" s="5">
        <v>65.36853</v>
      </c>
      <c r="G17" s="5">
        <v>1158900.0</v>
      </c>
      <c r="H17" s="6">
        <f t="shared" si="1"/>
        <v>0.03246845953</v>
      </c>
    </row>
    <row r="18" ht="15.75" customHeight="1">
      <c r="A18" s="7">
        <v>41030.0</v>
      </c>
      <c r="B18" s="5">
        <v>91.5</v>
      </c>
      <c r="C18" s="5">
        <v>96.190002</v>
      </c>
      <c r="D18" s="5">
        <v>90.82</v>
      </c>
      <c r="E18" s="5">
        <v>95.669998</v>
      </c>
      <c r="F18" s="5">
        <v>68.719917</v>
      </c>
      <c r="G18" s="5">
        <v>1411100.0</v>
      </c>
      <c r="H18" s="6">
        <f t="shared" si="1"/>
        <v>0.05126911987</v>
      </c>
    </row>
    <row r="19" ht="15.75" customHeight="1">
      <c r="A19" s="7">
        <v>41061.0</v>
      </c>
      <c r="B19" s="5">
        <v>95.940002</v>
      </c>
      <c r="C19" s="5">
        <v>96.980003</v>
      </c>
      <c r="D19" s="5">
        <v>93.75</v>
      </c>
      <c r="E19" s="5">
        <v>94.949997</v>
      </c>
      <c r="F19" s="5">
        <v>68.441315</v>
      </c>
      <c r="G19" s="5">
        <v>1332000.0</v>
      </c>
      <c r="H19" s="6">
        <f t="shared" si="1"/>
        <v>-0.004054166713</v>
      </c>
    </row>
    <row r="20" ht="15.75" customHeight="1">
      <c r="A20" s="7">
        <v>41091.0</v>
      </c>
      <c r="B20" s="5">
        <v>94.940002</v>
      </c>
      <c r="C20" s="5">
        <v>99.660004</v>
      </c>
      <c r="D20" s="5">
        <v>94.860001</v>
      </c>
      <c r="E20" s="5">
        <v>98.720001</v>
      </c>
      <c r="F20" s="5">
        <v>71.390892</v>
      </c>
      <c r="G20" s="5">
        <v>1314800.0</v>
      </c>
      <c r="H20" s="6">
        <f t="shared" si="1"/>
        <v>0.04309643963</v>
      </c>
    </row>
    <row r="21" ht="15.75" customHeight="1">
      <c r="A21" s="7">
        <v>41122.0</v>
      </c>
      <c r="B21" s="5">
        <v>98.040001</v>
      </c>
      <c r="C21" s="5">
        <v>99.0</v>
      </c>
      <c r="D21" s="5">
        <v>93.5</v>
      </c>
      <c r="E21" s="5">
        <v>97.720001</v>
      </c>
      <c r="F21" s="5">
        <v>70.900696</v>
      </c>
      <c r="G21" s="5">
        <v>1601200.0</v>
      </c>
      <c r="H21" s="6">
        <f t="shared" si="1"/>
        <v>-0.006866366091</v>
      </c>
    </row>
    <row r="22" ht="15.75" customHeight="1">
      <c r="A22" s="7">
        <v>41153.0</v>
      </c>
      <c r="B22" s="5">
        <v>97.309998</v>
      </c>
      <c r="C22" s="5">
        <v>97.540001</v>
      </c>
      <c r="D22" s="5">
        <v>92.860001</v>
      </c>
      <c r="E22" s="5">
        <v>96.669998</v>
      </c>
      <c r="F22" s="5">
        <v>70.366966</v>
      </c>
      <c r="G22" s="5">
        <v>1776000.0</v>
      </c>
      <c r="H22" s="6">
        <f t="shared" si="1"/>
        <v>-0.007527852759</v>
      </c>
    </row>
    <row r="23" ht="15.75" customHeight="1">
      <c r="A23" s="7">
        <v>41183.0</v>
      </c>
      <c r="B23" s="5">
        <v>96.349998</v>
      </c>
      <c r="C23" s="5">
        <v>97.419998</v>
      </c>
      <c r="D23" s="5">
        <v>95.190002</v>
      </c>
      <c r="E23" s="5">
        <v>96.82</v>
      </c>
      <c r="F23" s="5">
        <v>70.708466</v>
      </c>
      <c r="G23" s="5">
        <v>1746500.0</v>
      </c>
      <c r="H23" s="6">
        <f t="shared" si="1"/>
        <v>0.004853129521</v>
      </c>
    </row>
    <row r="24" ht="15.75" customHeight="1">
      <c r="A24" s="7">
        <v>41214.0</v>
      </c>
      <c r="B24" s="5">
        <v>96.379997</v>
      </c>
      <c r="C24" s="5">
        <v>98.0</v>
      </c>
      <c r="D24" s="5">
        <v>95.57</v>
      </c>
      <c r="E24" s="5">
        <v>96.889999</v>
      </c>
      <c r="F24" s="5">
        <v>70.987198</v>
      </c>
      <c r="G24" s="5">
        <v>1372000.0</v>
      </c>
      <c r="H24" s="6">
        <f t="shared" si="1"/>
        <v>0.003941989068</v>
      </c>
    </row>
    <row r="25" ht="15.75" customHeight="1">
      <c r="A25" s="7">
        <v>41244.0</v>
      </c>
      <c r="B25" s="5">
        <v>96.110001</v>
      </c>
      <c r="C25" s="5">
        <v>97.540001</v>
      </c>
      <c r="D25" s="5">
        <v>93.139999</v>
      </c>
      <c r="E25" s="5">
        <v>93.870003</v>
      </c>
      <c r="F25" s="5">
        <v>68.774567</v>
      </c>
      <c r="G25" s="5">
        <v>1221700.0</v>
      </c>
      <c r="H25" s="6">
        <f t="shared" si="1"/>
        <v>-0.03116943706</v>
      </c>
    </row>
    <row r="26" ht="15.75" customHeight="1">
      <c r="A26" s="7">
        <v>41275.0</v>
      </c>
      <c r="B26" s="5">
        <v>92.93</v>
      </c>
      <c r="C26" s="5">
        <v>93.809998</v>
      </c>
      <c r="D26" s="5">
        <v>90.959999</v>
      </c>
      <c r="E26" s="5">
        <v>91.139999</v>
      </c>
      <c r="F26" s="5">
        <v>67.975426</v>
      </c>
      <c r="G26" s="5">
        <v>2757500.0</v>
      </c>
      <c r="H26" s="6">
        <f t="shared" si="1"/>
        <v>-0.01161971692</v>
      </c>
    </row>
    <row r="27" ht="15.75" customHeight="1">
      <c r="A27" s="7">
        <v>41306.0</v>
      </c>
      <c r="B27" s="5">
        <v>91.589996</v>
      </c>
      <c r="C27" s="5">
        <v>93.099998</v>
      </c>
      <c r="D27" s="5">
        <v>90.330002</v>
      </c>
      <c r="E27" s="5">
        <v>92.459999</v>
      </c>
      <c r="F27" s="5">
        <v>68.959908</v>
      </c>
      <c r="G27" s="5">
        <v>1341200.0</v>
      </c>
      <c r="H27" s="6">
        <f t="shared" si="1"/>
        <v>0.01448291034</v>
      </c>
    </row>
    <row r="28" ht="15.75" customHeight="1">
      <c r="A28" s="7">
        <v>41334.0</v>
      </c>
      <c r="B28" s="5">
        <v>92.400002</v>
      </c>
      <c r="C28" s="5">
        <v>92.57</v>
      </c>
      <c r="D28" s="5">
        <v>90.110001</v>
      </c>
      <c r="E28" s="5">
        <v>91.650002</v>
      </c>
      <c r="F28" s="5">
        <v>68.589081</v>
      </c>
      <c r="G28" s="5">
        <v>1027500.0</v>
      </c>
      <c r="H28" s="6">
        <f t="shared" si="1"/>
        <v>-0.005377428868</v>
      </c>
    </row>
    <row r="29" ht="15.75" customHeight="1">
      <c r="A29" s="7">
        <v>41365.0</v>
      </c>
      <c r="B29" s="5">
        <v>91.230003</v>
      </c>
      <c r="C29" s="5">
        <v>95.089996</v>
      </c>
      <c r="D29" s="5">
        <v>91.019997</v>
      </c>
      <c r="E29" s="5">
        <v>94.739998</v>
      </c>
      <c r="F29" s="5">
        <v>71.123131</v>
      </c>
      <c r="G29" s="5">
        <v>1805800.0</v>
      </c>
      <c r="H29" s="6">
        <f t="shared" si="1"/>
        <v>0.03694538494</v>
      </c>
    </row>
    <row r="30" ht="15.75" customHeight="1">
      <c r="A30" s="7">
        <v>41395.0</v>
      </c>
      <c r="B30" s="5">
        <v>94.660004</v>
      </c>
      <c r="C30" s="5">
        <v>95.25</v>
      </c>
      <c r="D30" s="5">
        <v>88.629997</v>
      </c>
      <c r="E30" s="5">
        <v>89.010002</v>
      </c>
      <c r="F30" s="5">
        <v>67.189522</v>
      </c>
      <c r="G30" s="5">
        <v>1637100.0</v>
      </c>
      <c r="H30" s="6">
        <f t="shared" si="1"/>
        <v>-0.05530702803</v>
      </c>
    </row>
    <row r="31" ht="15.75" customHeight="1">
      <c r="A31" s="7">
        <v>41426.0</v>
      </c>
      <c r="B31" s="5">
        <v>88.629997</v>
      </c>
      <c r="C31" s="5">
        <v>89.720001</v>
      </c>
      <c r="D31" s="5">
        <v>82.5</v>
      </c>
      <c r="E31" s="5">
        <v>85.160004</v>
      </c>
      <c r="F31" s="5">
        <v>64.49099</v>
      </c>
      <c r="G31" s="5">
        <v>2260200.0</v>
      </c>
      <c r="H31" s="6">
        <f t="shared" si="1"/>
        <v>-0.04016298851</v>
      </c>
    </row>
    <row r="32" ht="15.75" customHeight="1">
      <c r="A32" s="7">
        <v>41456.0</v>
      </c>
      <c r="B32" s="5">
        <v>84.849998</v>
      </c>
      <c r="C32" s="5">
        <v>85.709999</v>
      </c>
      <c r="D32" s="5">
        <v>82.970001</v>
      </c>
      <c r="E32" s="5">
        <v>84.309998</v>
      </c>
      <c r="F32" s="5">
        <v>64.071098</v>
      </c>
      <c r="G32" s="5">
        <v>2077700.0</v>
      </c>
      <c r="H32" s="6">
        <f t="shared" si="1"/>
        <v>-0.00651086299</v>
      </c>
    </row>
    <row r="33" ht="15.75" customHeight="1">
      <c r="A33" s="7">
        <v>41487.0</v>
      </c>
      <c r="B33" s="5">
        <v>83.529999</v>
      </c>
      <c r="C33" s="5">
        <v>84.080002</v>
      </c>
      <c r="D33" s="5">
        <v>80.360001</v>
      </c>
      <c r="E33" s="5">
        <v>82.849998</v>
      </c>
      <c r="F33" s="5">
        <v>63.191643</v>
      </c>
      <c r="G33" s="5">
        <v>1385000.0</v>
      </c>
      <c r="H33" s="6">
        <f t="shared" si="1"/>
        <v>-0.01372623581</v>
      </c>
    </row>
    <row r="34" ht="15.75" customHeight="1">
      <c r="A34" s="7">
        <v>41518.0</v>
      </c>
      <c r="B34" s="5">
        <v>82.110001</v>
      </c>
      <c r="C34" s="5">
        <v>83.559998</v>
      </c>
      <c r="D34" s="5">
        <v>80.360001</v>
      </c>
      <c r="E34" s="5">
        <v>83.019997</v>
      </c>
      <c r="F34" s="5">
        <v>63.567856</v>
      </c>
      <c r="G34" s="5">
        <v>2811900.0</v>
      </c>
      <c r="H34" s="6">
        <f t="shared" si="1"/>
        <v>0.005953524582</v>
      </c>
    </row>
    <row r="35" ht="15.75" customHeight="1">
      <c r="A35" s="7">
        <v>41548.0</v>
      </c>
      <c r="B35" s="5">
        <v>82.529999</v>
      </c>
      <c r="C35" s="5">
        <v>85.129997</v>
      </c>
      <c r="D35" s="5">
        <v>82.089996</v>
      </c>
      <c r="E35" s="5">
        <v>84.620003</v>
      </c>
      <c r="F35" s="5">
        <v>65.044197</v>
      </c>
      <c r="G35" s="5">
        <v>1283300.0</v>
      </c>
      <c r="H35" s="6">
        <f t="shared" si="1"/>
        <v>0.02322464675</v>
      </c>
    </row>
    <row r="36" ht="15.75" customHeight="1">
      <c r="A36" s="7">
        <v>41579.0</v>
      </c>
      <c r="B36" s="5">
        <v>84.099998</v>
      </c>
      <c r="C36" s="5">
        <v>84.099998</v>
      </c>
      <c r="D36" s="5">
        <v>81.449997</v>
      </c>
      <c r="E36" s="5">
        <v>82.809998</v>
      </c>
      <c r="F36" s="5">
        <v>63.902271</v>
      </c>
      <c r="G36" s="5">
        <v>1875700.0</v>
      </c>
      <c r="H36" s="6">
        <f t="shared" si="1"/>
        <v>-0.01755615493</v>
      </c>
    </row>
    <row r="37" ht="15.75" customHeight="1">
      <c r="A37" s="7">
        <v>41609.0</v>
      </c>
      <c r="B37" s="5">
        <v>82.5</v>
      </c>
      <c r="C37" s="5">
        <v>83.269997</v>
      </c>
      <c r="D37" s="5">
        <v>81.360001</v>
      </c>
      <c r="E37" s="5">
        <v>81.650002</v>
      </c>
      <c r="F37" s="5">
        <v>63.245583</v>
      </c>
      <c r="G37" s="5">
        <v>1622100.0</v>
      </c>
      <c r="H37" s="6">
        <f t="shared" si="1"/>
        <v>-0.01027644229</v>
      </c>
    </row>
    <row r="38" ht="15.75" customHeight="1">
      <c r="A38" s="7">
        <v>41640.0</v>
      </c>
      <c r="B38" s="5">
        <v>81.650002</v>
      </c>
      <c r="C38" s="5">
        <v>85.760002</v>
      </c>
      <c r="D38" s="5">
        <v>81.650002</v>
      </c>
      <c r="E38" s="5">
        <v>85.699997</v>
      </c>
      <c r="F38" s="5">
        <v>66.904236</v>
      </c>
      <c r="G38" s="5">
        <v>1348800.0</v>
      </c>
      <c r="H38" s="6">
        <f t="shared" si="1"/>
        <v>0.05784835599</v>
      </c>
    </row>
    <row r="39" ht="15.75" customHeight="1">
      <c r="A39" s="7">
        <v>41671.0</v>
      </c>
      <c r="B39" s="5">
        <v>85.550003</v>
      </c>
      <c r="C39" s="5">
        <v>86.389999</v>
      </c>
      <c r="D39" s="5">
        <v>84.43</v>
      </c>
      <c r="E39" s="5">
        <v>86.239998</v>
      </c>
      <c r="F39" s="5">
        <v>67.325798</v>
      </c>
      <c r="G39" s="5">
        <v>2737100.0</v>
      </c>
      <c r="H39" s="6">
        <f t="shared" si="1"/>
        <v>0.006300976219</v>
      </c>
    </row>
    <row r="40" ht="15.75" customHeight="1">
      <c r="A40" s="7">
        <v>41699.0</v>
      </c>
      <c r="B40" s="5">
        <v>86.120003</v>
      </c>
      <c r="C40" s="5">
        <v>87.349998</v>
      </c>
      <c r="D40" s="5">
        <v>84.220001</v>
      </c>
      <c r="E40" s="5">
        <v>86.730003</v>
      </c>
      <c r="F40" s="5">
        <v>67.962105</v>
      </c>
      <c r="G40" s="5">
        <v>2356200.0</v>
      </c>
      <c r="H40" s="6">
        <f t="shared" si="1"/>
        <v>0.009451161648</v>
      </c>
    </row>
    <row r="41" ht="15.75" customHeight="1">
      <c r="A41" s="7">
        <v>41730.0</v>
      </c>
      <c r="B41" s="5">
        <v>86.019997</v>
      </c>
      <c r="C41" s="5">
        <v>88.599998</v>
      </c>
      <c r="D41" s="5">
        <v>85.589996</v>
      </c>
      <c r="E41" s="5">
        <v>88.480003</v>
      </c>
      <c r="F41" s="5">
        <v>69.562508</v>
      </c>
      <c r="G41" s="5">
        <v>1181600.0</v>
      </c>
      <c r="H41" s="6">
        <f t="shared" si="1"/>
        <v>0.02354846131</v>
      </c>
    </row>
    <row r="42" ht="15.75" customHeight="1">
      <c r="A42" s="7">
        <v>41760.0</v>
      </c>
      <c r="B42" s="5">
        <v>88.120003</v>
      </c>
      <c r="C42" s="5">
        <v>90.690002</v>
      </c>
      <c r="D42" s="5">
        <v>88.019997</v>
      </c>
      <c r="E42" s="5">
        <v>90.010002</v>
      </c>
      <c r="F42" s="5">
        <v>71.03318</v>
      </c>
      <c r="G42" s="5">
        <v>1513100.0</v>
      </c>
      <c r="H42" s="6">
        <f t="shared" si="1"/>
        <v>0.02114173342</v>
      </c>
    </row>
    <row r="43" ht="15.75" customHeight="1">
      <c r="A43" s="7">
        <v>41791.0</v>
      </c>
      <c r="B43" s="5">
        <v>89.220001</v>
      </c>
      <c r="C43" s="5">
        <v>90.0</v>
      </c>
      <c r="D43" s="5">
        <v>88.0</v>
      </c>
      <c r="E43" s="5">
        <v>89.889999</v>
      </c>
      <c r="F43" s="5">
        <v>71.179802</v>
      </c>
      <c r="G43" s="5">
        <v>1344300.0</v>
      </c>
      <c r="H43" s="6">
        <f t="shared" si="1"/>
        <v>0.002064133972</v>
      </c>
    </row>
    <row r="44" ht="15.75" customHeight="1">
      <c r="A44" s="7">
        <v>41821.0</v>
      </c>
      <c r="B44" s="5">
        <v>89.190002</v>
      </c>
      <c r="C44" s="5">
        <v>91.099998</v>
      </c>
      <c r="D44" s="5">
        <v>87.790001</v>
      </c>
      <c r="E44" s="5">
        <v>89.57</v>
      </c>
      <c r="F44" s="5">
        <v>71.176292</v>
      </c>
      <c r="G44" s="5">
        <v>1437800.0</v>
      </c>
      <c r="H44" s="6">
        <f t="shared" si="1"/>
        <v>-0.00004931174155</v>
      </c>
    </row>
    <row r="45" ht="15.75" customHeight="1">
      <c r="A45" s="7">
        <v>41852.0</v>
      </c>
      <c r="B45" s="5">
        <v>89.269997</v>
      </c>
      <c r="C45" s="5">
        <v>93.0</v>
      </c>
      <c r="D45" s="5">
        <v>88.870003</v>
      </c>
      <c r="E45" s="5">
        <v>92.82</v>
      </c>
      <c r="F45" s="5">
        <v>74.013306</v>
      </c>
      <c r="G45" s="5">
        <v>1.35646E7</v>
      </c>
      <c r="H45" s="6">
        <f t="shared" si="1"/>
        <v>0.03985897439</v>
      </c>
    </row>
    <row r="46" ht="15.75" customHeight="1">
      <c r="A46" s="7">
        <v>41883.0</v>
      </c>
      <c r="B46" s="5">
        <v>91.669998</v>
      </c>
      <c r="C46" s="5">
        <v>91.790001</v>
      </c>
      <c r="D46" s="5">
        <v>88.510002</v>
      </c>
      <c r="E46" s="5">
        <v>90.230003</v>
      </c>
      <c r="F46" s="5">
        <v>72.19313</v>
      </c>
      <c r="G46" s="5">
        <v>5418500.0</v>
      </c>
      <c r="H46" s="6">
        <f t="shared" si="1"/>
        <v>-0.02459255097</v>
      </c>
    </row>
    <row r="47" ht="15.75" customHeight="1">
      <c r="A47" s="7">
        <v>41913.0</v>
      </c>
      <c r="B47" s="5">
        <v>90.480003</v>
      </c>
      <c r="C47" s="5">
        <v>96.370003</v>
      </c>
      <c r="D47" s="5">
        <v>90.370003</v>
      </c>
      <c r="E47" s="5">
        <v>91.669998</v>
      </c>
      <c r="F47" s="5">
        <v>73.567184</v>
      </c>
      <c r="G47" s="5">
        <v>3612100.0</v>
      </c>
      <c r="H47" s="6">
        <f t="shared" si="1"/>
        <v>0.01903302987</v>
      </c>
    </row>
    <row r="48" ht="15.75" customHeight="1">
      <c r="A48" s="7">
        <v>41944.0</v>
      </c>
      <c r="B48" s="5">
        <v>91.400002</v>
      </c>
      <c r="C48" s="5">
        <v>93.0</v>
      </c>
      <c r="D48" s="5">
        <v>90.669998</v>
      </c>
      <c r="E48" s="5">
        <v>92.919998</v>
      </c>
      <c r="F48" s="5">
        <v>74.813286</v>
      </c>
      <c r="G48" s="5">
        <v>1919600.0</v>
      </c>
      <c r="H48" s="6">
        <f t="shared" si="1"/>
        <v>0.01693828596</v>
      </c>
    </row>
    <row r="49" ht="15.75" customHeight="1">
      <c r="A49" s="7">
        <v>41974.0</v>
      </c>
      <c r="B49" s="5">
        <v>92.889999</v>
      </c>
      <c r="C49" s="5">
        <v>94.830002</v>
      </c>
      <c r="D49" s="5">
        <v>91.400002</v>
      </c>
      <c r="E49" s="5">
        <v>94.269997</v>
      </c>
      <c r="F49" s="5">
        <v>76.150253</v>
      </c>
      <c r="G49" s="5">
        <v>3895900.0</v>
      </c>
      <c r="H49" s="6">
        <f t="shared" si="1"/>
        <v>0.01787071617</v>
      </c>
    </row>
    <row r="50" ht="15.75" customHeight="1">
      <c r="A50" s="7">
        <v>42005.0</v>
      </c>
      <c r="B50" s="5">
        <v>94.400002</v>
      </c>
      <c r="C50" s="5">
        <v>100.489998</v>
      </c>
      <c r="D50" s="5">
        <v>94.309998</v>
      </c>
      <c r="E50" s="5">
        <v>100.449997</v>
      </c>
      <c r="F50" s="5">
        <v>81.686737</v>
      </c>
      <c r="G50" s="5">
        <v>3154500.0</v>
      </c>
      <c r="H50" s="6">
        <f t="shared" si="1"/>
        <v>0.07270473547</v>
      </c>
    </row>
    <row r="51" ht="15.75" customHeight="1">
      <c r="A51" s="7">
        <v>42036.0</v>
      </c>
      <c r="B51" s="5">
        <v>99.559998</v>
      </c>
      <c r="C51" s="5">
        <v>100.18</v>
      </c>
      <c r="D51" s="5">
        <v>93.809998</v>
      </c>
      <c r="E51" s="5">
        <v>95.970001</v>
      </c>
      <c r="F51" s="5">
        <v>78.043587</v>
      </c>
      <c r="G51" s="5">
        <v>3183600.0</v>
      </c>
      <c r="H51" s="6">
        <f t="shared" si="1"/>
        <v>-0.04459903938</v>
      </c>
    </row>
    <row r="52" ht="15.75" customHeight="1">
      <c r="A52" s="7">
        <v>42064.0</v>
      </c>
      <c r="B52" s="5">
        <v>95.879997</v>
      </c>
      <c r="C52" s="5">
        <v>97.699997</v>
      </c>
      <c r="D52" s="5">
        <v>92.389999</v>
      </c>
      <c r="E52" s="5">
        <v>96.32</v>
      </c>
      <c r="F52" s="5">
        <v>78.569885</v>
      </c>
      <c r="G52" s="5">
        <v>2573400.0</v>
      </c>
      <c r="H52" s="6">
        <f t="shared" si="1"/>
        <v>0.006743641857</v>
      </c>
    </row>
    <row r="53" ht="15.75" customHeight="1">
      <c r="A53" s="7">
        <v>42095.0</v>
      </c>
      <c r="B53" s="5">
        <v>96.620003</v>
      </c>
      <c r="C53" s="5">
        <v>97.25</v>
      </c>
      <c r="D53" s="5">
        <v>92.830002</v>
      </c>
      <c r="E53" s="5">
        <v>93.550003</v>
      </c>
      <c r="F53" s="5">
        <v>76.532845</v>
      </c>
      <c r="G53" s="5">
        <v>2549300.0</v>
      </c>
      <c r="H53" s="6">
        <f t="shared" si="1"/>
        <v>-0.02592647297</v>
      </c>
    </row>
    <row r="54" ht="15.75" customHeight="1">
      <c r="A54" s="7">
        <v>42125.0</v>
      </c>
      <c r="B54" s="5">
        <v>92.580002</v>
      </c>
      <c r="C54" s="5">
        <v>92.830002</v>
      </c>
      <c r="D54" s="5">
        <v>89.080002</v>
      </c>
      <c r="E54" s="5">
        <v>91.029999</v>
      </c>
      <c r="F54" s="5">
        <v>74.782585</v>
      </c>
      <c r="G54" s="5">
        <v>8709600.0</v>
      </c>
      <c r="H54" s="6">
        <f t="shared" si="1"/>
        <v>-0.02286939679</v>
      </c>
    </row>
    <row r="55" ht="15.75" customHeight="1">
      <c r="A55" s="7">
        <v>42156.0</v>
      </c>
      <c r="B55" s="5">
        <v>90.699997</v>
      </c>
      <c r="C55" s="5">
        <v>90.790001</v>
      </c>
      <c r="D55" s="5">
        <v>86.410004</v>
      </c>
      <c r="E55" s="5">
        <v>87.610001</v>
      </c>
      <c r="F55" s="5">
        <v>72.202972</v>
      </c>
      <c r="G55" s="5">
        <v>2944100.0</v>
      </c>
      <c r="H55" s="6">
        <f t="shared" si="1"/>
        <v>-0.03449483593</v>
      </c>
    </row>
    <row r="56" ht="15.75" customHeight="1">
      <c r="A56" s="7">
        <v>42186.0</v>
      </c>
      <c r="B56" s="5">
        <v>86.709999</v>
      </c>
      <c r="C56" s="5">
        <v>90.0</v>
      </c>
      <c r="D56" s="5">
        <v>86.379997</v>
      </c>
      <c r="E56" s="5">
        <v>89.989998</v>
      </c>
      <c r="F56" s="5">
        <v>74.417877</v>
      </c>
      <c r="G56" s="5">
        <v>1679800.0</v>
      </c>
      <c r="H56" s="6">
        <f t="shared" si="1"/>
        <v>0.03067609184</v>
      </c>
    </row>
    <row r="57" ht="15.75" customHeight="1">
      <c r="A57" s="7">
        <v>42217.0</v>
      </c>
      <c r="B57" s="5">
        <v>89.550003</v>
      </c>
      <c r="C57" s="5">
        <v>91.830002</v>
      </c>
      <c r="D57" s="5">
        <v>88.440002</v>
      </c>
      <c r="E57" s="5">
        <v>88.68</v>
      </c>
      <c r="F57" s="5">
        <v>73.588219</v>
      </c>
      <c r="G57" s="5">
        <v>7524300.0</v>
      </c>
      <c r="H57" s="6">
        <f t="shared" si="1"/>
        <v>-0.01114863838</v>
      </c>
    </row>
    <row r="58" ht="15.75" customHeight="1">
      <c r="A58" s="7">
        <v>42248.0</v>
      </c>
      <c r="B58" s="5">
        <v>88.620003</v>
      </c>
      <c r="C58" s="5">
        <v>89.75</v>
      </c>
      <c r="D58" s="5">
        <v>87.160004</v>
      </c>
      <c r="E58" s="5">
        <v>89.339996</v>
      </c>
      <c r="F58" s="5">
        <v>74.399651</v>
      </c>
      <c r="G58" s="5">
        <v>5485800.0</v>
      </c>
      <c r="H58" s="6">
        <f t="shared" si="1"/>
        <v>0.01102665632</v>
      </c>
    </row>
    <row r="59" ht="15.75" customHeight="1">
      <c r="A59" s="7">
        <v>42278.0</v>
      </c>
      <c r="B59" s="5">
        <v>89.410004</v>
      </c>
      <c r="C59" s="5">
        <v>90.849998</v>
      </c>
      <c r="D59" s="5">
        <v>88.790001</v>
      </c>
      <c r="E59" s="5">
        <v>89.660004</v>
      </c>
      <c r="F59" s="5">
        <v>74.871284</v>
      </c>
      <c r="G59" s="5">
        <v>2746800.0</v>
      </c>
      <c r="H59" s="6">
        <f t="shared" si="1"/>
        <v>0.006339182962</v>
      </c>
    </row>
    <row r="60" ht="15.75" customHeight="1">
      <c r="A60" s="7">
        <v>42309.0</v>
      </c>
      <c r="B60" s="5">
        <v>88.830002</v>
      </c>
      <c r="C60" s="5">
        <v>89.190002</v>
      </c>
      <c r="D60" s="5">
        <v>86.830002</v>
      </c>
      <c r="E60" s="5">
        <v>88.589996</v>
      </c>
      <c r="F60" s="5">
        <v>74.215355</v>
      </c>
      <c r="G60" s="5">
        <v>4021700.0</v>
      </c>
      <c r="H60" s="6">
        <f t="shared" si="1"/>
        <v>-0.008760755325</v>
      </c>
    </row>
    <row r="61" ht="15.75" customHeight="1">
      <c r="A61" s="7">
        <v>42339.0</v>
      </c>
      <c r="B61" s="5">
        <v>88.459999</v>
      </c>
      <c r="C61" s="5">
        <v>89.339996</v>
      </c>
      <c r="D61" s="5">
        <v>86.300003</v>
      </c>
      <c r="E61" s="5">
        <v>86.809998</v>
      </c>
      <c r="F61" s="5">
        <v>72.969162</v>
      </c>
      <c r="G61" s="5">
        <v>2943600.0</v>
      </c>
      <c r="H61" s="6">
        <f t="shared" si="1"/>
        <v>-0.01679157905</v>
      </c>
    </row>
    <row r="62" ht="15.75" customHeight="1">
      <c r="A62" s="7">
        <v>42370.0</v>
      </c>
      <c r="B62" s="5">
        <v>87.529999</v>
      </c>
      <c r="C62" s="5">
        <v>89.279999</v>
      </c>
      <c r="D62" s="5">
        <v>86.809998</v>
      </c>
      <c r="E62" s="5">
        <v>88.839996</v>
      </c>
      <c r="F62" s="5">
        <v>75.311356</v>
      </c>
      <c r="G62" s="5">
        <v>2565100.0</v>
      </c>
      <c r="H62" s="6">
        <f t="shared" si="1"/>
        <v>0.03209840891</v>
      </c>
    </row>
    <row r="63" ht="15.75" customHeight="1">
      <c r="A63" s="7">
        <v>42401.0</v>
      </c>
      <c r="B63" s="5">
        <v>88.699997</v>
      </c>
      <c r="C63" s="5">
        <v>91.489998</v>
      </c>
      <c r="D63" s="5">
        <v>88.029999</v>
      </c>
      <c r="E63" s="5">
        <v>90.410004</v>
      </c>
      <c r="F63" s="5">
        <v>76.642273</v>
      </c>
      <c r="G63" s="5">
        <v>3478700.0</v>
      </c>
      <c r="H63" s="6">
        <f t="shared" si="1"/>
        <v>0.01767219541</v>
      </c>
    </row>
    <row r="64" ht="15.75" customHeight="1">
      <c r="A64" s="7">
        <v>42430.0</v>
      </c>
      <c r="B64" s="5">
        <v>90.410004</v>
      </c>
      <c r="C64" s="5">
        <v>93.139999</v>
      </c>
      <c r="D64" s="5">
        <v>89.150002</v>
      </c>
      <c r="E64" s="5">
        <v>93.040001</v>
      </c>
      <c r="F64" s="5">
        <v>79.140747</v>
      </c>
      <c r="G64" s="5">
        <v>3902600.0</v>
      </c>
      <c r="H64" s="6">
        <f t="shared" si="1"/>
        <v>0.03259916365</v>
      </c>
    </row>
    <row r="65" ht="15.75" customHeight="1">
      <c r="A65" s="7">
        <v>42461.0</v>
      </c>
      <c r="B65" s="5">
        <v>93.010002</v>
      </c>
      <c r="C65" s="5">
        <v>94.489998</v>
      </c>
      <c r="D65" s="5">
        <v>92.18</v>
      </c>
      <c r="E65" s="5">
        <v>93.779999</v>
      </c>
      <c r="F65" s="5">
        <v>80.019394</v>
      </c>
      <c r="G65" s="5">
        <v>4080100.0</v>
      </c>
      <c r="H65" s="6">
        <f t="shared" si="1"/>
        <v>0.01110233392</v>
      </c>
    </row>
    <row r="66" ht="15.75" customHeight="1">
      <c r="A66" s="7">
        <v>42491.0</v>
      </c>
      <c r="B66" s="5">
        <v>93.309998</v>
      </c>
      <c r="C66" s="5">
        <v>94.860001</v>
      </c>
      <c r="D66" s="5">
        <v>92.800003</v>
      </c>
      <c r="E66" s="5">
        <v>93.550003</v>
      </c>
      <c r="F66" s="5">
        <v>80.079643</v>
      </c>
      <c r="G66" s="5">
        <v>3132500.0</v>
      </c>
      <c r="H66" s="6">
        <f t="shared" si="1"/>
        <v>0.000752929971</v>
      </c>
    </row>
    <row r="67" ht="15.75" customHeight="1">
      <c r="A67" s="7">
        <v>42522.0</v>
      </c>
      <c r="B67" s="5">
        <v>93.730003</v>
      </c>
      <c r="C67" s="5">
        <v>98.660004</v>
      </c>
      <c r="D67" s="5">
        <v>93.269997</v>
      </c>
      <c r="E67" s="5">
        <v>98.050003</v>
      </c>
      <c r="F67" s="5">
        <v>84.192055</v>
      </c>
      <c r="G67" s="5">
        <v>4640800.0</v>
      </c>
      <c r="H67" s="6">
        <f t="shared" si="1"/>
        <v>0.05135402514</v>
      </c>
    </row>
    <row r="68" ht="15.75" customHeight="1">
      <c r="A68" s="7">
        <v>42552.0</v>
      </c>
      <c r="B68" s="5">
        <v>99.160004</v>
      </c>
      <c r="C68" s="5">
        <v>101.239998</v>
      </c>
      <c r="D68" s="5">
        <v>97.959999</v>
      </c>
      <c r="E68" s="5">
        <v>100.440002</v>
      </c>
      <c r="F68" s="5">
        <v>86.514259</v>
      </c>
      <c r="G68" s="5">
        <v>9040100.0</v>
      </c>
      <c r="H68" s="6">
        <f t="shared" si="1"/>
        <v>0.02758222257</v>
      </c>
    </row>
    <row r="69" ht="15.75" customHeight="1">
      <c r="A69" s="7">
        <v>42583.0</v>
      </c>
      <c r="B69" s="5">
        <v>99.379997</v>
      </c>
      <c r="C69" s="5">
        <v>100.25</v>
      </c>
      <c r="D69" s="5">
        <v>97.660004</v>
      </c>
      <c r="E69" s="5">
        <v>99.790001</v>
      </c>
      <c r="F69" s="5">
        <v>86.202332</v>
      </c>
      <c r="G69" s="5">
        <v>3476200.0</v>
      </c>
      <c r="H69" s="6">
        <f t="shared" si="1"/>
        <v>-0.003605498141</v>
      </c>
    </row>
    <row r="70" ht="15.75" customHeight="1">
      <c r="A70" s="7">
        <v>42614.0</v>
      </c>
      <c r="B70" s="5">
        <v>98.93</v>
      </c>
      <c r="C70" s="5">
        <v>100.169998</v>
      </c>
      <c r="D70" s="5">
        <v>95.830002</v>
      </c>
      <c r="E70" s="5">
        <v>98.599998</v>
      </c>
      <c r="F70" s="5">
        <v>85.461113</v>
      </c>
      <c r="G70" s="5">
        <v>6864600.0</v>
      </c>
      <c r="H70" s="6">
        <f t="shared" si="1"/>
        <v>-0.008598595685</v>
      </c>
    </row>
    <row r="71" ht="15.75" customHeight="1">
      <c r="A71" s="7">
        <v>42644.0</v>
      </c>
      <c r="B71" s="5">
        <v>98.389999</v>
      </c>
      <c r="C71" s="5">
        <v>98.519997</v>
      </c>
      <c r="D71" s="5">
        <v>94.760002</v>
      </c>
      <c r="E71" s="5">
        <v>95.300003</v>
      </c>
      <c r="F71" s="5">
        <v>82.850754</v>
      </c>
      <c r="G71" s="5">
        <v>3526200.0</v>
      </c>
      <c r="H71" s="6">
        <f t="shared" si="1"/>
        <v>-0.03054440679</v>
      </c>
    </row>
    <row r="72" ht="15.75" customHeight="1">
      <c r="A72" s="7">
        <v>42675.0</v>
      </c>
      <c r="B72" s="5">
        <v>94.699997</v>
      </c>
      <c r="C72" s="5">
        <v>95.339996</v>
      </c>
      <c r="D72" s="5">
        <v>88.25</v>
      </c>
      <c r="E72" s="5">
        <v>89.019997</v>
      </c>
      <c r="F72" s="5">
        <v>77.614677</v>
      </c>
      <c r="G72" s="5">
        <v>4879100.0</v>
      </c>
      <c r="H72" s="6">
        <f t="shared" si="1"/>
        <v>-0.06319890583</v>
      </c>
    </row>
    <row r="73" ht="15.75" customHeight="1">
      <c r="A73" s="7">
        <v>42705.0</v>
      </c>
      <c r="B73" s="5">
        <v>87.830002</v>
      </c>
      <c r="C73" s="5">
        <v>89.440002</v>
      </c>
      <c r="D73" s="5">
        <v>87.220001</v>
      </c>
      <c r="E73" s="5">
        <v>89.129997</v>
      </c>
      <c r="F73" s="5">
        <v>77.950226</v>
      </c>
      <c r="G73" s="5">
        <v>6697500.0</v>
      </c>
      <c r="H73" s="6">
        <f t="shared" si="1"/>
        <v>0.004323267363</v>
      </c>
    </row>
    <row r="74" ht="15.75" customHeight="1">
      <c r="A74" s="7">
        <v>42736.0</v>
      </c>
      <c r="B74" s="5">
        <v>88.550003</v>
      </c>
      <c r="C74" s="5">
        <v>91.449997</v>
      </c>
      <c r="D74" s="5">
        <v>88.5</v>
      </c>
      <c r="E74" s="5">
        <v>89.629997</v>
      </c>
      <c r="F74" s="5">
        <v>79.055069</v>
      </c>
      <c r="G74" s="5">
        <v>4956100.0</v>
      </c>
      <c r="H74" s="6">
        <f t="shared" si="1"/>
        <v>0.01417369848</v>
      </c>
    </row>
    <row r="75" ht="15.75" customHeight="1">
      <c r="A75" s="7">
        <v>42767.0</v>
      </c>
      <c r="B75" s="5">
        <v>88.949997</v>
      </c>
      <c r="C75" s="5">
        <v>91.150002</v>
      </c>
      <c r="D75" s="5">
        <v>88.620003</v>
      </c>
      <c r="E75" s="5">
        <v>90.949997</v>
      </c>
      <c r="F75" s="5">
        <v>80.219315</v>
      </c>
      <c r="G75" s="5">
        <v>2526000.0</v>
      </c>
      <c r="H75" s="6">
        <f t="shared" si="1"/>
        <v>0.01472702528</v>
      </c>
    </row>
    <row r="76" ht="15.75" customHeight="1">
      <c r="A76" s="7">
        <v>42795.0</v>
      </c>
      <c r="B76" s="5">
        <v>89.559998</v>
      </c>
      <c r="C76" s="5">
        <v>90.769997</v>
      </c>
      <c r="D76" s="5">
        <v>87.370003</v>
      </c>
      <c r="E76" s="5">
        <v>90.040001</v>
      </c>
      <c r="F76" s="5">
        <v>79.673569</v>
      </c>
      <c r="G76" s="5">
        <v>4453600.0</v>
      </c>
      <c r="H76" s="6">
        <f t="shared" si="1"/>
        <v>-0.006803174522</v>
      </c>
    </row>
    <row r="77" ht="15.75" customHeight="1">
      <c r="A77" s="7">
        <v>42826.0</v>
      </c>
      <c r="B77" s="5">
        <v>89.800003</v>
      </c>
      <c r="C77" s="5">
        <v>92.489998</v>
      </c>
      <c r="D77" s="5">
        <v>89.800003</v>
      </c>
      <c r="E77" s="5">
        <v>91.169998</v>
      </c>
      <c r="F77" s="5">
        <v>80.912804</v>
      </c>
      <c r="G77" s="5">
        <v>2894400.0</v>
      </c>
      <c r="H77" s="6">
        <f t="shared" si="1"/>
        <v>0.01555390345</v>
      </c>
    </row>
    <row r="78" ht="15.75" customHeight="1">
      <c r="A78" s="7">
        <v>42856.0</v>
      </c>
      <c r="B78" s="5">
        <v>90.779999</v>
      </c>
      <c r="C78" s="5">
        <v>92.809998</v>
      </c>
      <c r="D78" s="5">
        <v>89.900002</v>
      </c>
      <c r="E78" s="5">
        <v>92.610001</v>
      </c>
      <c r="F78" s="5">
        <v>82.457245</v>
      </c>
      <c r="G78" s="5">
        <v>2516600.0</v>
      </c>
      <c r="H78" s="6">
        <f t="shared" si="1"/>
        <v>0.01908772065</v>
      </c>
    </row>
    <row r="79" ht="15.75" customHeight="1">
      <c r="A79" s="7">
        <v>42887.0</v>
      </c>
      <c r="B79" s="5">
        <v>92.029999</v>
      </c>
      <c r="C79" s="5">
        <v>95.120003</v>
      </c>
      <c r="D79" s="5">
        <v>92.0</v>
      </c>
      <c r="E79" s="5">
        <v>93.139999</v>
      </c>
      <c r="F79" s="5">
        <v>83.191971</v>
      </c>
      <c r="G79" s="5">
        <v>3810700.0</v>
      </c>
      <c r="H79" s="6">
        <f t="shared" si="1"/>
        <v>0.008910387438</v>
      </c>
    </row>
    <row r="80" ht="15.75" customHeight="1">
      <c r="A80" s="7">
        <v>42917.0</v>
      </c>
      <c r="B80" s="5">
        <v>93.160004</v>
      </c>
      <c r="C80" s="5">
        <v>94.339996</v>
      </c>
      <c r="D80" s="5">
        <v>91.849998</v>
      </c>
      <c r="E80" s="5">
        <v>93.220001</v>
      </c>
      <c r="F80" s="5">
        <v>83.52858</v>
      </c>
      <c r="G80" s="5">
        <v>3808600.0</v>
      </c>
      <c r="H80" s="6">
        <f t="shared" si="1"/>
        <v>0.004046171715</v>
      </c>
    </row>
    <row r="81" ht="15.75" customHeight="1">
      <c r="A81" s="7">
        <v>42948.0</v>
      </c>
      <c r="B81" s="5">
        <v>92.709999</v>
      </c>
      <c r="C81" s="5">
        <v>95.010002</v>
      </c>
      <c r="D81" s="5">
        <v>92.660004</v>
      </c>
      <c r="E81" s="5">
        <v>94.860001</v>
      </c>
      <c r="F81" s="5">
        <v>85.255318</v>
      </c>
      <c r="G81" s="5">
        <v>3411200.0</v>
      </c>
      <c r="H81" s="6">
        <f t="shared" si="1"/>
        <v>0.02067242134</v>
      </c>
    </row>
    <row r="82" ht="15.75" customHeight="1">
      <c r="A82" s="7">
        <v>42979.0</v>
      </c>
      <c r="B82" s="5">
        <v>94.209999</v>
      </c>
      <c r="C82" s="5">
        <v>95.360001</v>
      </c>
      <c r="D82" s="5">
        <v>93.080002</v>
      </c>
      <c r="E82" s="5">
        <v>93.769997</v>
      </c>
      <c r="F82" s="5">
        <v>84.538651</v>
      </c>
      <c r="G82" s="5">
        <v>3929600.0</v>
      </c>
      <c r="H82" s="6">
        <f t="shared" si="1"/>
        <v>-0.008406126642</v>
      </c>
    </row>
    <row r="83" ht="15.75" customHeight="1">
      <c r="A83" s="7">
        <v>43009.0</v>
      </c>
      <c r="B83" s="5">
        <v>93.769997</v>
      </c>
      <c r="C83" s="5">
        <v>94.339996</v>
      </c>
      <c r="D83" s="5">
        <v>92.449997</v>
      </c>
      <c r="E83" s="5">
        <v>93.5</v>
      </c>
      <c r="F83" s="5">
        <v>84.560005</v>
      </c>
      <c r="G83" s="5">
        <v>4327300.0</v>
      </c>
      <c r="H83" s="6">
        <f t="shared" si="1"/>
        <v>0.0002525945203</v>
      </c>
    </row>
    <row r="84" ht="15.75" customHeight="1">
      <c r="A84" s="7">
        <v>43040.0</v>
      </c>
      <c r="B84" s="5">
        <v>93.480003</v>
      </c>
      <c r="C84" s="5">
        <v>94.959999</v>
      </c>
      <c r="D84" s="5">
        <v>92.699997</v>
      </c>
      <c r="E84" s="5">
        <v>93.910004</v>
      </c>
      <c r="F84" s="5">
        <v>85.192436</v>
      </c>
      <c r="G84" s="5">
        <v>3215200.0</v>
      </c>
      <c r="H84" s="6">
        <f t="shared" si="1"/>
        <v>0.007479079501</v>
      </c>
    </row>
    <row r="85" ht="15.75" customHeight="1">
      <c r="A85" s="7">
        <v>43070.0</v>
      </c>
      <c r="B85" s="5">
        <v>94.269997</v>
      </c>
      <c r="C85" s="5">
        <v>95.980003</v>
      </c>
      <c r="D85" s="5">
        <v>93.339996</v>
      </c>
      <c r="E85" s="5">
        <v>95.080002</v>
      </c>
      <c r="F85" s="5">
        <v>86.524971</v>
      </c>
      <c r="G85" s="5">
        <v>2719400.0</v>
      </c>
      <c r="H85" s="6">
        <f t="shared" si="1"/>
        <v>0.0156414708</v>
      </c>
    </row>
    <row r="86" ht="15.75" customHeight="1">
      <c r="A86" s="7">
        <v>43101.0</v>
      </c>
      <c r="B86" s="5">
        <v>94.879997</v>
      </c>
      <c r="C86" s="5">
        <v>94.879997</v>
      </c>
      <c r="D86" s="5">
        <v>92.440002</v>
      </c>
      <c r="E86" s="5">
        <v>93.019997</v>
      </c>
      <c r="F86" s="5">
        <v>85.171654</v>
      </c>
      <c r="G86" s="5">
        <v>4542200.0</v>
      </c>
      <c r="H86" s="6">
        <f t="shared" si="1"/>
        <v>-0.01564076803</v>
      </c>
    </row>
    <row r="87" ht="15.75" customHeight="1">
      <c r="A87" s="7">
        <v>43132.0</v>
      </c>
      <c r="B87" s="5">
        <v>92.650002</v>
      </c>
      <c r="C87" s="5">
        <v>92.730003</v>
      </c>
      <c r="D87" s="5">
        <v>88.690002</v>
      </c>
      <c r="E87" s="5">
        <v>89.830002</v>
      </c>
      <c r="F87" s="5">
        <v>82.250809</v>
      </c>
      <c r="G87" s="5">
        <v>7357400.0</v>
      </c>
      <c r="H87" s="6">
        <f t="shared" si="1"/>
        <v>-0.03429362778</v>
      </c>
    </row>
    <row r="88" ht="15.75" customHeight="1">
      <c r="A88" s="7">
        <v>43160.0</v>
      </c>
      <c r="B88" s="5">
        <v>89.379997</v>
      </c>
      <c r="C88" s="5">
        <v>91.199997</v>
      </c>
      <c r="D88" s="5">
        <v>88.790001</v>
      </c>
      <c r="E88" s="5">
        <v>90.910004</v>
      </c>
      <c r="F88" s="5">
        <v>83.488312</v>
      </c>
      <c r="G88" s="5">
        <v>4203900.0</v>
      </c>
      <c r="H88" s="6">
        <f t="shared" si="1"/>
        <v>0.01504548119</v>
      </c>
    </row>
    <row r="89" ht="15.75" customHeight="1">
      <c r="A89" s="7">
        <v>43191.0</v>
      </c>
      <c r="B89" s="5">
        <v>90.480003</v>
      </c>
      <c r="C89" s="5">
        <v>91.339996</v>
      </c>
      <c r="D89" s="5">
        <v>87.459999</v>
      </c>
      <c r="E89" s="5">
        <v>88.620003</v>
      </c>
      <c r="F89" s="5">
        <v>81.632431</v>
      </c>
      <c r="G89" s="5">
        <v>2294100.0</v>
      </c>
      <c r="H89" s="6">
        <f t="shared" si="1"/>
        <v>-0.02222923132</v>
      </c>
    </row>
    <row r="90" ht="15.75" customHeight="1">
      <c r="A90" s="7">
        <v>43221.0</v>
      </c>
      <c r="B90" s="5">
        <v>88.260002</v>
      </c>
      <c r="C90" s="5">
        <v>89.980003</v>
      </c>
      <c r="D90" s="5">
        <v>86.510002</v>
      </c>
      <c r="E90" s="5">
        <v>89.459999</v>
      </c>
      <c r="F90" s="5">
        <v>82.806969</v>
      </c>
      <c r="G90" s="5">
        <v>4110400.0</v>
      </c>
      <c r="H90" s="6">
        <f t="shared" si="1"/>
        <v>0.01438812964</v>
      </c>
    </row>
    <row r="91" ht="15.75" customHeight="1">
      <c r="A91" s="7">
        <v>43252.0</v>
      </c>
      <c r="B91" s="5">
        <v>88.519997</v>
      </c>
      <c r="C91" s="5">
        <v>89.050003</v>
      </c>
      <c r="D91" s="5">
        <v>87.330002</v>
      </c>
      <c r="E91" s="5">
        <v>88.639999</v>
      </c>
      <c r="F91" s="5">
        <v>82.313599</v>
      </c>
      <c r="G91" s="5">
        <v>4058800.0</v>
      </c>
      <c r="H91" s="6">
        <f t="shared" si="1"/>
        <v>-0.005958073408</v>
      </c>
    </row>
    <row r="92" ht="15.75" customHeight="1">
      <c r="A92" s="7">
        <v>43282.0</v>
      </c>
      <c r="B92" s="5">
        <v>88.440002</v>
      </c>
      <c r="C92" s="5">
        <v>89.889999</v>
      </c>
      <c r="D92" s="5">
        <v>87.879997</v>
      </c>
      <c r="E92" s="5">
        <v>88.720001</v>
      </c>
      <c r="F92" s="5">
        <v>82.660469</v>
      </c>
      <c r="G92" s="5">
        <v>1714400.0</v>
      </c>
      <c r="H92" s="6">
        <f t="shared" si="1"/>
        <v>0.004214005999</v>
      </c>
    </row>
    <row r="93" ht="15.75" customHeight="1">
      <c r="A93" s="7">
        <v>43313.0</v>
      </c>
      <c r="B93" s="5">
        <v>87.800003</v>
      </c>
      <c r="C93" s="5">
        <v>89.779999</v>
      </c>
      <c r="D93" s="5">
        <v>87.629997</v>
      </c>
      <c r="E93" s="5">
        <v>88.849998</v>
      </c>
      <c r="F93" s="5">
        <v>83.051407</v>
      </c>
      <c r="G93" s="5">
        <v>1873500.0</v>
      </c>
      <c r="H93" s="6">
        <f t="shared" si="1"/>
        <v>0.004729443284</v>
      </c>
    </row>
    <row r="94" ht="15.75" customHeight="1">
      <c r="A94" s="7">
        <v>43344.0</v>
      </c>
      <c r="B94" s="5">
        <v>88.349998</v>
      </c>
      <c r="C94" s="5">
        <v>88.470001</v>
      </c>
      <c r="D94" s="5">
        <v>86.540001</v>
      </c>
      <c r="E94" s="5">
        <v>87.43</v>
      </c>
      <c r="F94" s="5">
        <v>81.994904</v>
      </c>
      <c r="G94" s="5">
        <v>2062200.0</v>
      </c>
      <c r="H94" s="6">
        <f t="shared" si="1"/>
        <v>-0.01272107287</v>
      </c>
    </row>
    <row r="95" ht="15.75" customHeight="1">
      <c r="A95" s="7">
        <v>43374.0</v>
      </c>
      <c r="B95" s="5">
        <v>87.110001</v>
      </c>
      <c r="C95" s="5">
        <v>87.260002</v>
      </c>
      <c r="D95" s="5">
        <v>84.209999</v>
      </c>
      <c r="E95" s="5">
        <v>84.339996</v>
      </c>
      <c r="F95" s="5">
        <v>79.357773</v>
      </c>
      <c r="G95" s="5">
        <v>2509100.0</v>
      </c>
      <c r="H95" s="6">
        <f t="shared" si="1"/>
        <v>-0.03216213291</v>
      </c>
    </row>
    <row r="96" ht="15.75" customHeight="1">
      <c r="A96" s="7">
        <v>43405.0</v>
      </c>
      <c r="B96" s="5">
        <v>83.769997</v>
      </c>
      <c r="C96" s="5">
        <v>84.790001</v>
      </c>
      <c r="D96" s="5">
        <v>83.459999</v>
      </c>
      <c r="E96" s="5">
        <v>84.389999</v>
      </c>
      <c r="F96" s="5">
        <v>79.660866</v>
      </c>
      <c r="G96" s="5">
        <v>2978000.0</v>
      </c>
      <c r="H96" s="6">
        <f t="shared" si="1"/>
        <v>0.003819323408</v>
      </c>
    </row>
    <row r="97" ht="15.75" customHeight="1">
      <c r="A97" s="7">
        <v>43435.0</v>
      </c>
      <c r="B97" s="5">
        <v>84.160004</v>
      </c>
      <c r="C97" s="5">
        <v>88.25</v>
      </c>
      <c r="D97" s="5">
        <v>84.160004</v>
      </c>
      <c r="E97" s="5">
        <v>87.510002</v>
      </c>
      <c r="F97" s="5">
        <v>82.891029</v>
      </c>
      <c r="G97" s="5">
        <v>1.21693E7</v>
      </c>
      <c r="H97" s="6">
        <f t="shared" si="1"/>
        <v>0.04054893152</v>
      </c>
    </row>
    <row r="98" ht="15.75" customHeight="1">
      <c r="A98" s="7">
        <v>43466.0</v>
      </c>
      <c r="B98" s="5">
        <v>87.589996</v>
      </c>
      <c r="C98" s="5">
        <v>89.279999</v>
      </c>
      <c r="D98" s="5">
        <v>86.769997</v>
      </c>
      <c r="E98" s="5">
        <v>89.139999</v>
      </c>
      <c r="F98" s="5">
        <v>84.977432</v>
      </c>
      <c r="G98" s="5">
        <v>7038500.0</v>
      </c>
      <c r="H98" s="6">
        <f t="shared" si="1"/>
        <v>0.02517043189</v>
      </c>
    </row>
    <row r="99" ht="15.75" customHeight="1">
      <c r="A99" s="7">
        <v>43497.0</v>
      </c>
      <c r="B99" s="5">
        <v>88.769997</v>
      </c>
      <c r="C99" s="5">
        <v>89.339996</v>
      </c>
      <c r="D99" s="5">
        <v>87.949997</v>
      </c>
      <c r="E99" s="5">
        <v>88.150002</v>
      </c>
      <c r="F99" s="5">
        <v>84.033684</v>
      </c>
      <c r="G99" s="5">
        <v>1.36569E7</v>
      </c>
      <c r="H99" s="6">
        <f t="shared" si="1"/>
        <v>-0.01110586632</v>
      </c>
    </row>
    <row r="100" ht="15.75" customHeight="1">
      <c r="A100" s="7">
        <v>43525.0</v>
      </c>
      <c r="B100" s="5">
        <v>87.739998</v>
      </c>
      <c r="C100" s="5">
        <v>92.209999</v>
      </c>
      <c r="D100" s="5">
        <v>87.389999</v>
      </c>
      <c r="E100" s="5">
        <v>92.139999</v>
      </c>
      <c r="F100" s="5">
        <v>88.119087</v>
      </c>
      <c r="G100" s="5">
        <v>5099500.0</v>
      </c>
      <c r="H100" s="6">
        <f t="shared" si="1"/>
        <v>0.04861625488</v>
      </c>
    </row>
    <row r="101" ht="15.75" customHeight="1">
      <c r="A101" s="7">
        <v>43556.0</v>
      </c>
      <c r="B101" s="5">
        <v>91.419998</v>
      </c>
      <c r="C101" s="5">
        <v>91.660004</v>
      </c>
      <c r="D101" s="5">
        <v>90.279999</v>
      </c>
      <c r="E101" s="5">
        <v>91.290001</v>
      </c>
      <c r="F101" s="5">
        <v>87.597343</v>
      </c>
      <c r="G101" s="5">
        <v>1.12566E7</v>
      </c>
      <c r="H101" s="6">
        <f t="shared" si="1"/>
        <v>-0.00592089657</v>
      </c>
    </row>
    <row r="102" ht="15.75" customHeight="1">
      <c r="A102" s="7">
        <v>43586.0</v>
      </c>
      <c r="B102" s="5">
        <v>91.290001</v>
      </c>
      <c r="C102" s="5">
        <v>94.82</v>
      </c>
      <c r="D102" s="5">
        <v>90.650002</v>
      </c>
      <c r="E102" s="5">
        <v>94.800003</v>
      </c>
      <c r="F102" s="5">
        <v>91.260529</v>
      </c>
      <c r="G102" s="5">
        <v>7049000.0</v>
      </c>
      <c r="H102" s="6">
        <f t="shared" si="1"/>
        <v>0.04181846018</v>
      </c>
    </row>
    <row r="103" ht="15.75" customHeight="1">
      <c r="A103" s="7">
        <v>43617.0</v>
      </c>
      <c r="B103" s="5">
        <v>94.809998</v>
      </c>
      <c r="C103" s="5">
        <v>97.209999</v>
      </c>
      <c r="D103" s="5">
        <v>94.059998</v>
      </c>
      <c r="E103" s="5">
        <v>97.059998</v>
      </c>
      <c r="F103" s="5">
        <v>93.71846</v>
      </c>
      <c r="G103" s="5">
        <v>8091000.0</v>
      </c>
      <c r="H103" s="6">
        <f t="shared" si="1"/>
        <v>0.02693312242</v>
      </c>
    </row>
    <row r="104" ht="15.75" customHeight="1">
      <c r="A104" s="7">
        <v>43647.0</v>
      </c>
      <c r="B104" s="5">
        <v>97.080002</v>
      </c>
      <c r="C104" s="5">
        <v>98.040001</v>
      </c>
      <c r="D104" s="5">
        <v>95.269997</v>
      </c>
      <c r="E104" s="5">
        <v>97.269997</v>
      </c>
      <c r="F104" s="5">
        <v>94.203445</v>
      </c>
      <c r="G104" s="5">
        <v>7367200.0</v>
      </c>
      <c r="H104" s="6">
        <f t="shared" si="1"/>
        <v>0.005174914313</v>
      </c>
    </row>
    <row r="105" ht="15.75" customHeight="1">
      <c r="A105" s="7">
        <v>43678.0</v>
      </c>
      <c r="B105" s="5">
        <v>97.900002</v>
      </c>
      <c r="C105" s="5">
        <v>106.07</v>
      </c>
      <c r="D105" s="5">
        <v>97.580002</v>
      </c>
      <c r="E105" s="5">
        <v>104.989998</v>
      </c>
      <c r="F105" s="5">
        <v>101.977394</v>
      </c>
      <c r="G105" s="5">
        <v>8494700.0</v>
      </c>
      <c r="H105" s="6">
        <f t="shared" si="1"/>
        <v>0.08252297992</v>
      </c>
    </row>
    <row r="106" ht="15.75" customHeight="1">
      <c r="A106" s="7">
        <v>43709.0</v>
      </c>
      <c r="B106" s="5">
        <v>104.790001</v>
      </c>
      <c r="C106" s="5">
        <v>105.470001</v>
      </c>
      <c r="D106" s="5">
        <v>98.830002</v>
      </c>
      <c r="E106" s="5">
        <v>102.669998</v>
      </c>
      <c r="F106" s="5">
        <v>100.020111</v>
      </c>
      <c r="G106" s="5">
        <v>5726100.0</v>
      </c>
      <c r="H106" s="6">
        <f t="shared" si="1"/>
        <v>-0.01919330278</v>
      </c>
    </row>
    <row r="107" ht="15.75" customHeight="1">
      <c r="A107" s="7">
        <v>43739.0</v>
      </c>
      <c r="B107" s="5">
        <v>101.610001</v>
      </c>
      <c r="C107" s="5">
        <v>104.18</v>
      </c>
      <c r="D107" s="5">
        <v>100.059998</v>
      </c>
      <c r="E107" s="5">
        <v>102.089996</v>
      </c>
      <c r="F107" s="5">
        <v>99.726738</v>
      </c>
      <c r="G107" s="5">
        <v>8072900.0</v>
      </c>
      <c r="H107" s="6">
        <f t="shared" si="1"/>
        <v>-0.002933140116</v>
      </c>
    </row>
    <row r="108" ht="15.75" customHeight="1">
      <c r="A108" s="7">
        <v>43770.0</v>
      </c>
      <c r="B108" s="5">
        <v>101.940002</v>
      </c>
      <c r="C108" s="5">
        <v>102.660004</v>
      </c>
      <c r="D108" s="5">
        <v>98.639999</v>
      </c>
      <c r="E108" s="5">
        <v>102.129997</v>
      </c>
      <c r="F108" s="5">
        <v>100.038635</v>
      </c>
      <c r="G108" s="5">
        <v>8864900.0</v>
      </c>
      <c r="H108" s="6">
        <f t="shared" si="1"/>
        <v>0.003127516314</v>
      </c>
    </row>
    <row r="109" ht="15.75" customHeight="1">
      <c r="A109" s="7">
        <v>43800.0</v>
      </c>
      <c r="B109" s="5">
        <v>100.809998</v>
      </c>
      <c r="C109" s="5">
        <v>102.629997</v>
      </c>
      <c r="D109" s="5">
        <v>100.220001</v>
      </c>
      <c r="E109" s="5">
        <v>100.339996</v>
      </c>
      <c r="F109" s="5">
        <v>98.557541</v>
      </c>
      <c r="G109" s="5">
        <v>8603600.0</v>
      </c>
      <c r="H109" s="6">
        <f t="shared" si="1"/>
        <v>-0.01480522</v>
      </c>
    </row>
    <row r="110" ht="15.75" customHeight="1">
      <c r="H110" s="6"/>
    </row>
    <row r="111" ht="15.75" customHeight="1">
      <c r="H111" s="6"/>
    </row>
    <row r="112" ht="15.75" customHeight="1">
      <c r="H112" s="6"/>
    </row>
    <row r="113" ht="15.75" customHeight="1">
      <c r="H113" s="6"/>
    </row>
    <row r="114" ht="15.75" customHeight="1">
      <c r="H114" s="6"/>
    </row>
    <row r="115" ht="15.75" customHeight="1">
      <c r="H115" s="6"/>
    </row>
    <row r="116" ht="15.75" customHeight="1">
      <c r="H116" s="6"/>
    </row>
    <row r="117" ht="15.75" customHeight="1">
      <c r="H117" s="6"/>
    </row>
    <row r="118" ht="15.75" customHeight="1">
      <c r="H118" s="6"/>
    </row>
    <row r="119" ht="15.75" customHeight="1">
      <c r="H119" s="6"/>
    </row>
    <row r="120" ht="15.75" customHeight="1">
      <c r="H120" s="6"/>
    </row>
    <row r="121" ht="15.75" customHeight="1">
      <c r="H121" s="6"/>
    </row>
    <row r="122" ht="15.75" customHeight="1">
      <c r="H122" s="6"/>
    </row>
    <row r="123" ht="15.75" customHeight="1">
      <c r="H123" s="6"/>
    </row>
    <row r="124" ht="15.75" customHeight="1">
      <c r="H124" s="6"/>
    </row>
    <row r="125" ht="15.75" customHeight="1">
      <c r="H125" s="6"/>
    </row>
    <row r="126" ht="15.75" customHeight="1">
      <c r="H126" s="6"/>
    </row>
    <row r="127" ht="15.75" customHeight="1">
      <c r="H127" s="6"/>
    </row>
    <row r="128" ht="15.75" customHeight="1">
      <c r="H128" s="6"/>
    </row>
    <row r="129" ht="15.75" customHeight="1">
      <c r="H129" s="6"/>
    </row>
    <row r="130" ht="15.75" customHeight="1">
      <c r="H130" s="6"/>
    </row>
    <row r="131" ht="15.75" customHeight="1">
      <c r="H131" s="6"/>
    </row>
    <row r="132" ht="15.75" customHeight="1">
      <c r="H132" s="6"/>
    </row>
    <row r="133" ht="15.75" customHeight="1">
      <c r="H133" s="6"/>
    </row>
    <row r="134" ht="15.75" customHeight="1">
      <c r="H134" s="6"/>
    </row>
    <row r="135" ht="15.75" customHeight="1">
      <c r="H135" s="6"/>
    </row>
    <row r="136" ht="15.75" customHeight="1">
      <c r="H136" s="6"/>
    </row>
    <row r="137" ht="15.75" customHeight="1">
      <c r="H137" s="6"/>
    </row>
    <row r="138" ht="15.75" customHeight="1">
      <c r="H138" s="6"/>
    </row>
    <row r="139" ht="15.75" customHeight="1">
      <c r="H139" s="6"/>
    </row>
    <row r="140" ht="15.75" customHeight="1">
      <c r="H140" s="6"/>
    </row>
    <row r="141" ht="15.75" customHeight="1">
      <c r="H141" s="6"/>
    </row>
    <row r="142" ht="15.75" customHeight="1">
      <c r="H142" s="6"/>
    </row>
    <row r="143" ht="15.75" customHeight="1">
      <c r="H143" s="6"/>
    </row>
    <row r="144" ht="15.75" customHeight="1">
      <c r="H144" s="6"/>
    </row>
    <row r="145" ht="15.75" customHeight="1">
      <c r="H145" s="6"/>
    </row>
    <row r="146" ht="15.75" customHeight="1">
      <c r="H146" s="6"/>
    </row>
    <row r="147" ht="15.75" customHeight="1">
      <c r="H147" s="6"/>
    </row>
    <row r="148" ht="15.75" customHeight="1">
      <c r="H148" s="6"/>
    </row>
    <row r="149" ht="15.75" customHeight="1">
      <c r="H149" s="6"/>
    </row>
    <row r="150" ht="15.75" customHeight="1">
      <c r="H150" s="6"/>
    </row>
    <row r="151" ht="15.75" customHeight="1">
      <c r="H151" s="6"/>
    </row>
    <row r="152" ht="15.75" customHeight="1">
      <c r="H152" s="6"/>
    </row>
    <row r="153" ht="15.75" customHeight="1">
      <c r="H153" s="6"/>
    </row>
    <row r="154" ht="15.75" customHeight="1">
      <c r="H154" s="6"/>
    </row>
    <row r="155" ht="15.75" customHeight="1">
      <c r="H155" s="6"/>
    </row>
    <row r="156" ht="15.75" customHeight="1">
      <c r="H156" s="6"/>
    </row>
    <row r="157" ht="15.75" customHeight="1">
      <c r="H157" s="6"/>
    </row>
    <row r="158" ht="15.75" customHeight="1">
      <c r="H158" s="6"/>
    </row>
    <row r="159" ht="15.75" customHeight="1">
      <c r="H159" s="6"/>
    </row>
    <row r="160" ht="15.75" customHeight="1">
      <c r="H160" s="6"/>
    </row>
    <row r="161" ht="15.75" customHeight="1">
      <c r="H161" s="6"/>
    </row>
    <row r="162" ht="15.75" customHeight="1">
      <c r="H162" s="6"/>
    </row>
    <row r="163" ht="15.75" customHeight="1">
      <c r="H163" s="6"/>
    </row>
    <row r="164" ht="15.75" customHeight="1">
      <c r="H164" s="6"/>
    </row>
    <row r="165" ht="15.75" customHeight="1">
      <c r="H165" s="6"/>
    </row>
    <row r="166" ht="15.75" customHeight="1">
      <c r="H166" s="6"/>
    </row>
    <row r="167" ht="15.75" customHeight="1">
      <c r="H167" s="6"/>
    </row>
    <row r="168" ht="15.75" customHeight="1">
      <c r="H168" s="6"/>
    </row>
    <row r="169" ht="15.75" customHeight="1">
      <c r="H169" s="6"/>
    </row>
    <row r="170" ht="15.75" customHeight="1">
      <c r="H170" s="6"/>
    </row>
    <row r="171" ht="15.75" customHeight="1">
      <c r="H171" s="6"/>
    </row>
    <row r="172" ht="15.75" customHeight="1">
      <c r="H172" s="6"/>
    </row>
    <row r="173" ht="15.75" customHeight="1">
      <c r="H173" s="6"/>
    </row>
    <row r="174" ht="15.75" customHeight="1">
      <c r="H174" s="6"/>
    </row>
    <row r="175" ht="15.75" customHeight="1">
      <c r="H175" s="6"/>
    </row>
    <row r="176" ht="15.75" customHeight="1">
      <c r="H176" s="6"/>
    </row>
    <row r="177" ht="15.75" customHeight="1">
      <c r="H177" s="6"/>
    </row>
    <row r="178" ht="15.75" customHeight="1">
      <c r="H178" s="6"/>
    </row>
    <row r="179" ht="15.75" customHeight="1">
      <c r="H179" s="6"/>
    </row>
    <row r="180" ht="15.75" customHeight="1">
      <c r="H180" s="6"/>
    </row>
    <row r="181" ht="15.75" customHeight="1">
      <c r="H181" s="6"/>
    </row>
    <row r="182" ht="15.75" customHeight="1">
      <c r="H182" s="6"/>
    </row>
    <row r="183" ht="15.75" customHeight="1">
      <c r="H183" s="6"/>
    </row>
    <row r="184" ht="15.75" customHeight="1">
      <c r="H184" s="6"/>
    </row>
    <row r="185" ht="15.75" customHeight="1">
      <c r="H185" s="6"/>
    </row>
    <row r="186" ht="15.75" customHeight="1">
      <c r="H186" s="6"/>
    </row>
    <row r="187" ht="15.75" customHeight="1">
      <c r="H187" s="6"/>
    </row>
    <row r="188" ht="15.75" customHeight="1">
      <c r="H188" s="6"/>
    </row>
    <row r="189" ht="15.75" customHeight="1">
      <c r="H189" s="6"/>
    </row>
    <row r="190" ht="15.75" customHeight="1">
      <c r="H190" s="6"/>
    </row>
    <row r="191" ht="15.75" customHeight="1">
      <c r="H191" s="6"/>
    </row>
    <row r="192" ht="15.75" customHeight="1">
      <c r="H192" s="6"/>
    </row>
    <row r="193" ht="15.75" customHeight="1">
      <c r="H193" s="6"/>
    </row>
    <row r="194" ht="15.75" customHeight="1">
      <c r="H194" s="6"/>
    </row>
    <row r="195" ht="15.75" customHeight="1">
      <c r="H195" s="6"/>
    </row>
    <row r="196" ht="15.75" customHeight="1">
      <c r="H196" s="6"/>
    </row>
    <row r="197" ht="15.75" customHeight="1">
      <c r="H197" s="6"/>
    </row>
    <row r="198" ht="15.75" customHeight="1">
      <c r="H198" s="6"/>
    </row>
    <row r="199" ht="15.75" customHeight="1">
      <c r="H199" s="6"/>
    </row>
    <row r="200" ht="15.75" customHeight="1">
      <c r="H200" s="6"/>
    </row>
    <row r="201" ht="15.75" customHeight="1">
      <c r="H201" s="6"/>
    </row>
    <row r="202" ht="15.75" customHeight="1">
      <c r="H202" s="6"/>
    </row>
    <row r="203" ht="15.75" customHeight="1">
      <c r="H203" s="6"/>
    </row>
    <row r="204" ht="15.75" customHeight="1">
      <c r="H204" s="6"/>
    </row>
    <row r="205" ht="15.75" customHeight="1">
      <c r="H205" s="6"/>
    </row>
    <row r="206" ht="15.75" customHeight="1">
      <c r="H206" s="6"/>
    </row>
    <row r="207" ht="15.75" customHeight="1">
      <c r="H207" s="6"/>
    </row>
    <row r="208" ht="15.75" customHeight="1">
      <c r="H208" s="6"/>
    </row>
    <row r="209" ht="15.75" customHeight="1">
      <c r="H209" s="6"/>
    </row>
    <row r="210" ht="15.75" customHeight="1">
      <c r="H210" s="6"/>
    </row>
    <row r="211" ht="15.75" customHeight="1">
      <c r="H211" s="6"/>
    </row>
    <row r="212" ht="15.75" customHeight="1">
      <c r="H212" s="6"/>
    </row>
    <row r="213" ht="15.75" customHeight="1">
      <c r="H213" s="6"/>
    </row>
    <row r="214" ht="15.75" customHeight="1">
      <c r="H214" s="6"/>
    </row>
    <row r="215" ht="15.75" customHeight="1">
      <c r="H215" s="6"/>
    </row>
    <row r="216" ht="15.75" customHeight="1">
      <c r="H216" s="6"/>
    </row>
    <row r="217" ht="15.75" customHeight="1">
      <c r="H217" s="6"/>
    </row>
    <row r="218" ht="15.75" customHeight="1">
      <c r="H218" s="6"/>
    </row>
    <row r="219" ht="15.75" customHeight="1">
      <c r="H219" s="6"/>
    </row>
    <row r="220" ht="15.75" customHeight="1">
      <c r="H220" s="6"/>
    </row>
    <row r="221" ht="15.75" customHeight="1">
      <c r="H221" s="6"/>
    </row>
    <row r="222" ht="15.75" customHeight="1">
      <c r="H222" s="6"/>
    </row>
    <row r="223" ht="15.75" customHeight="1">
      <c r="H223" s="6"/>
    </row>
    <row r="224" ht="15.75" customHeight="1">
      <c r="H224" s="6"/>
    </row>
    <row r="225" ht="15.75" customHeight="1">
      <c r="H225" s="6"/>
    </row>
    <row r="226" ht="15.75" customHeight="1">
      <c r="H226" s="6"/>
    </row>
    <row r="227" ht="15.75" customHeight="1">
      <c r="H227" s="6"/>
    </row>
    <row r="228" ht="15.75" customHeight="1">
      <c r="H228" s="6"/>
    </row>
    <row r="229" ht="15.75" customHeight="1">
      <c r="H229" s="6"/>
    </row>
    <row r="230" ht="15.75" customHeight="1">
      <c r="H230" s="6"/>
    </row>
    <row r="231" ht="15.75" customHeight="1">
      <c r="H231" s="6"/>
    </row>
    <row r="232" ht="15.75" customHeight="1">
      <c r="H232" s="6"/>
    </row>
    <row r="233" ht="15.75" customHeight="1">
      <c r="H233" s="6"/>
    </row>
    <row r="234" ht="15.75" customHeight="1">
      <c r="H234" s="6"/>
    </row>
    <row r="235" ht="15.75" customHeight="1">
      <c r="H235" s="6"/>
    </row>
    <row r="236" ht="15.75" customHeight="1">
      <c r="H236" s="6"/>
    </row>
    <row r="237" ht="15.75" customHeight="1">
      <c r="H237" s="6"/>
    </row>
    <row r="238" ht="15.75" customHeight="1">
      <c r="H238" s="6"/>
    </row>
    <row r="239" ht="15.75" customHeight="1">
      <c r="H239" s="6"/>
    </row>
    <row r="240" ht="15.75" customHeight="1">
      <c r="H240" s="6"/>
    </row>
    <row r="241" ht="15.75" customHeight="1">
      <c r="H241" s="6"/>
    </row>
    <row r="242" ht="15.75" customHeight="1">
      <c r="H242" s="6"/>
    </row>
    <row r="243" ht="15.75" customHeight="1">
      <c r="H243" s="6"/>
    </row>
    <row r="244" ht="15.75" customHeight="1">
      <c r="H244" s="6"/>
    </row>
    <row r="245" ht="15.75" customHeight="1">
      <c r="H245" s="6"/>
    </row>
    <row r="246" ht="15.75" customHeight="1">
      <c r="H246" s="6"/>
    </row>
    <row r="247" ht="15.75" customHeight="1">
      <c r="H247" s="6"/>
    </row>
    <row r="248" ht="15.75" customHeight="1">
      <c r="H248" s="6"/>
    </row>
    <row r="249" ht="15.75" customHeight="1">
      <c r="H249" s="6"/>
    </row>
    <row r="250" ht="15.75" customHeight="1">
      <c r="H250" s="6"/>
    </row>
    <row r="251" ht="15.75" customHeight="1">
      <c r="H251" s="6"/>
    </row>
    <row r="252" ht="15.75" customHeight="1">
      <c r="H252" s="6"/>
    </row>
    <row r="253" ht="15.75" customHeight="1">
      <c r="H253" s="6"/>
    </row>
    <row r="254" ht="15.75" customHeight="1">
      <c r="H254" s="6"/>
    </row>
    <row r="255" ht="15.75" customHeight="1">
      <c r="H255" s="6"/>
    </row>
    <row r="256" ht="15.75" customHeight="1">
      <c r="H256" s="6"/>
    </row>
    <row r="257" ht="15.75" customHeight="1">
      <c r="H257" s="6"/>
    </row>
    <row r="258" ht="15.75" customHeight="1">
      <c r="H258" s="6"/>
    </row>
    <row r="259" ht="15.75" customHeight="1">
      <c r="H259" s="6"/>
    </row>
    <row r="260" ht="15.75" customHeight="1">
      <c r="H260" s="6"/>
    </row>
    <row r="261" ht="15.75" customHeight="1">
      <c r="H261" s="6"/>
    </row>
    <row r="262" ht="15.75" customHeight="1">
      <c r="H262" s="6"/>
    </row>
    <row r="263" ht="15.75" customHeight="1">
      <c r="H263" s="6"/>
    </row>
    <row r="264" ht="15.75" customHeight="1">
      <c r="H264" s="6"/>
    </row>
    <row r="265" ht="15.75" customHeight="1">
      <c r="H265" s="6"/>
    </row>
    <row r="266" ht="15.75" customHeight="1">
      <c r="H266" s="6"/>
    </row>
    <row r="267" ht="15.75" customHeight="1">
      <c r="H267" s="6"/>
    </row>
    <row r="268" ht="15.75" customHeight="1">
      <c r="H268" s="6"/>
    </row>
    <row r="269" ht="15.75" customHeight="1">
      <c r="H269" s="6"/>
    </row>
    <row r="270" ht="15.75" customHeight="1">
      <c r="H270" s="6"/>
    </row>
    <row r="271" ht="15.75" customHeight="1">
      <c r="H271" s="6"/>
    </row>
    <row r="272" ht="15.75" customHeight="1">
      <c r="H272" s="6"/>
    </row>
    <row r="273" ht="15.75" customHeight="1">
      <c r="H273" s="6"/>
    </row>
    <row r="274" ht="15.75" customHeight="1">
      <c r="H274" s="6"/>
    </row>
    <row r="275" ht="15.75" customHeight="1">
      <c r="H275" s="6"/>
    </row>
    <row r="276" ht="15.75" customHeight="1">
      <c r="H276" s="6"/>
    </row>
    <row r="277" ht="15.75" customHeight="1">
      <c r="H277" s="6"/>
    </row>
    <row r="278" ht="15.75" customHeight="1">
      <c r="H278" s="6"/>
    </row>
    <row r="279" ht="15.75" customHeight="1">
      <c r="H279" s="6"/>
    </row>
    <row r="280" ht="15.75" customHeight="1">
      <c r="H280" s="6"/>
    </row>
    <row r="281" ht="15.75" customHeight="1">
      <c r="H281" s="6"/>
    </row>
    <row r="282" ht="15.75" customHeight="1">
      <c r="H282" s="6"/>
    </row>
    <row r="283" ht="15.75" customHeight="1">
      <c r="H283" s="6"/>
    </row>
    <row r="284" ht="15.75" customHeight="1">
      <c r="H284" s="6"/>
    </row>
    <row r="285" ht="15.75" customHeight="1">
      <c r="H285" s="6"/>
    </row>
    <row r="286" ht="15.75" customHeight="1">
      <c r="H286" s="6"/>
    </row>
    <row r="287" ht="15.75" customHeight="1">
      <c r="H287" s="6"/>
    </row>
    <row r="288" ht="15.75" customHeight="1">
      <c r="H288" s="6"/>
    </row>
    <row r="289" ht="15.75" customHeight="1">
      <c r="H289" s="6"/>
    </row>
    <row r="290" ht="15.75" customHeight="1">
      <c r="H290" s="6"/>
    </row>
    <row r="291" ht="15.75" customHeight="1">
      <c r="H291" s="6"/>
    </row>
    <row r="292" ht="15.75" customHeight="1">
      <c r="H292" s="6"/>
    </row>
    <row r="293" ht="15.75" customHeight="1">
      <c r="H293" s="6"/>
    </row>
    <row r="294" ht="15.75" customHeight="1">
      <c r="H294" s="6"/>
    </row>
    <row r="295" ht="15.75" customHeight="1">
      <c r="H295" s="6"/>
    </row>
    <row r="296" ht="15.75" customHeight="1">
      <c r="H296" s="6"/>
    </row>
    <row r="297" ht="15.75" customHeight="1">
      <c r="H297" s="6"/>
    </row>
    <row r="298" ht="15.75" customHeight="1">
      <c r="H298" s="6"/>
    </row>
    <row r="299" ht="15.75" customHeight="1">
      <c r="H299" s="6"/>
    </row>
    <row r="300" ht="15.75" customHeight="1">
      <c r="H300" s="6"/>
    </row>
    <row r="301" ht="15.75" customHeight="1">
      <c r="H301" s="6"/>
    </row>
    <row r="302" ht="15.75" customHeight="1">
      <c r="H302" s="6"/>
    </row>
    <row r="303" ht="15.75" customHeight="1">
      <c r="H303" s="6"/>
    </row>
    <row r="304" ht="15.75" customHeight="1">
      <c r="H304" s="6"/>
    </row>
    <row r="305" ht="15.75" customHeight="1">
      <c r="H305" s="6"/>
    </row>
    <row r="306" ht="15.75" customHeight="1">
      <c r="H306" s="6"/>
    </row>
    <row r="307" ht="15.75" customHeight="1">
      <c r="H307" s="6"/>
    </row>
    <row r="308" ht="15.75" customHeight="1">
      <c r="H308" s="6"/>
    </row>
    <row r="309" ht="15.75" customHeight="1">
      <c r="H309" s="6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G3" s="8" t="s">
        <v>7</v>
      </c>
    </row>
    <row r="4">
      <c r="A4" s="9"/>
      <c r="B4" s="10"/>
      <c r="C4" s="11"/>
      <c r="D4" s="11"/>
      <c r="E4" s="11"/>
      <c r="F4" s="11"/>
      <c r="G4" s="12"/>
    </row>
    <row r="5">
      <c r="A5" s="13">
        <v>44238.0</v>
      </c>
      <c r="B5" s="14">
        <v>0.9</v>
      </c>
      <c r="C5" s="15">
        <v>0.5</v>
      </c>
      <c r="D5" s="15">
        <v>1.1</v>
      </c>
      <c r="E5" s="15">
        <v>0.5</v>
      </c>
      <c r="F5" s="15" t="s">
        <v>8</v>
      </c>
      <c r="G5" s="16">
        <v>0.6538</v>
      </c>
    </row>
    <row r="6">
      <c r="A6" s="13">
        <v>44266.0</v>
      </c>
      <c r="B6" s="17">
        <v>0.8</v>
      </c>
      <c r="C6" s="15">
        <v>0.9</v>
      </c>
      <c r="D6" s="15">
        <v>1.0</v>
      </c>
      <c r="E6" s="15">
        <v>0.7</v>
      </c>
      <c r="F6" s="15" t="s">
        <v>9</v>
      </c>
      <c r="G6" s="18">
        <v>-0.0877</v>
      </c>
    </row>
    <row r="7">
      <c r="A7" s="13">
        <v>44297.0</v>
      </c>
      <c r="B7" s="14">
        <v>3.5</v>
      </c>
      <c r="C7" s="15">
        <v>0.8</v>
      </c>
      <c r="D7" s="15">
        <v>4.2</v>
      </c>
      <c r="E7" s="15">
        <v>0.6</v>
      </c>
      <c r="F7" s="15" t="s">
        <v>10</v>
      </c>
      <c r="G7" s="16">
        <v>3.4609</v>
      </c>
    </row>
    <row r="8">
      <c r="A8" s="19">
        <v>44327.0</v>
      </c>
      <c r="B8" s="14">
        <v>8.7</v>
      </c>
      <c r="C8" s="15">
        <v>3.5</v>
      </c>
      <c r="D8" s="15">
        <v>9.5</v>
      </c>
      <c r="E8" s="15">
        <v>2.5</v>
      </c>
      <c r="F8" s="15" t="s">
        <v>11</v>
      </c>
      <c r="G8" s="16">
        <v>1.4971</v>
      </c>
    </row>
    <row r="9">
      <c r="A9" s="13">
        <v>44358.0</v>
      </c>
      <c r="B9" s="14">
        <v>16.1</v>
      </c>
      <c r="C9" s="15">
        <v>8.7</v>
      </c>
      <c r="D9" s="15">
        <v>31.9</v>
      </c>
      <c r="E9" s="15">
        <v>8.3</v>
      </c>
      <c r="F9" s="15" t="s">
        <v>12</v>
      </c>
      <c r="G9" s="16">
        <v>0.8421</v>
      </c>
    </row>
    <row r="10">
      <c r="A10" s="13">
        <v>44388.0</v>
      </c>
      <c r="B10" s="17">
        <v>13.4</v>
      </c>
      <c r="C10" s="15">
        <v>16.1</v>
      </c>
      <c r="D10" s="15">
        <v>16.7</v>
      </c>
      <c r="E10" s="15">
        <v>11.0</v>
      </c>
      <c r="F10" s="15" t="s">
        <v>13</v>
      </c>
      <c r="G10" s="18">
        <v>-0.1708</v>
      </c>
    </row>
    <row r="11">
      <c r="A11" s="13">
        <v>44419.0</v>
      </c>
      <c r="B11" s="17">
        <v>8.2</v>
      </c>
      <c r="C11" s="15">
        <v>13.4</v>
      </c>
      <c r="D11" s="15">
        <v>13.6</v>
      </c>
      <c r="E11" s="15">
        <v>5.7</v>
      </c>
      <c r="F11" s="15" t="s">
        <v>14</v>
      </c>
      <c r="G11" s="18">
        <v>-0.3858</v>
      </c>
    </row>
    <row r="12">
      <c r="A12" s="13">
        <v>44450.0</v>
      </c>
      <c r="B12" s="17">
        <v>5.1</v>
      </c>
      <c r="C12" s="15">
        <v>8.2</v>
      </c>
      <c r="D12" s="15">
        <v>8.7</v>
      </c>
      <c r="E12" s="15">
        <v>4.2</v>
      </c>
      <c r="F12" s="15" t="s">
        <v>15</v>
      </c>
      <c r="G12" s="18">
        <v>-0.3732</v>
      </c>
    </row>
    <row r="13">
      <c r="A13" s="13">
        <v>44480.0</v>
      </c>
      <c r="B13" s="17">
        <v>3.3</v>
      </c>
      <c r="C13" s="15">
        <v>5.1</v>
      </c>
      <c r="D13" s="15">
        <v>5.3</v>
      </c>
      <c r="E13" s="15">
        <v>2.0</v>
      </c>
      <c r="F13" s="15" t="s">
        <v>16</v>
      </c>
      <c r="G13" s="18">
        <v>-0.3677</v>
      </c>
    </row>
    <row r="14">
      <c r="A14" s="13">
        <v>44511.0</v>
      </c>
      <c r="B14" s="17">
        <v>3.0</v>
      </c>
      <c r="C14" s="15">
        <v>3.3</v>
      </c>
      <c r="D14" s="15">
        <v>3.4</v>
      </c>
      <c r="E14" s="15">
        <v>2.0</v>
      </c>
      <c r="F14" s="15" t="s">
        <v>17</v>
      </c>
      <c r="G14" s="18">
        <v>-0.0862</v>
      </c>
    </row>
    <row r="15">
      <c r="A15" s="13">
        <v>44541.0</v>
      </c>
      <c r="B15" s="14">
        <v>4.7</v>
      </c>
      <c r="C15" s="15">
        <v>3.0</v>
      </c>
      <c r="D15" s="15">
        <v>5.0</v>
      </c>
      <c r="E15" s="15">
        <v>2.6</v>
      </c>
      <c r="F15" s="15" t="s">
        <v>18</v>
      </c>
      <c r="G15" s="16">
        <v>0.5892</v>
      </c>
    </row>
    <row r="16">
      <c r="A16" s="13">
        <v>44208.0</v>
      </c>
      <c r="B16" s="14">
        <v>5.5</v>
      </c>
      <c r="C16" s="15">
        <v>4.7</v>
      </c>
      <c r="D16" s="15">
        <v>7.2</v>
      </c>
      <c r="E16" s="15">
        <v>4.6</v>
      </c>
      <c r="F16" s="15" t="s">
        <v>19</v>
      </c>
      <c r="G16" s="16">
        <v>0.161</v>
      </c>
    </row>
    <row r="17">
      <c r="A17" s="13">
        <v>44239.0</v>
      </c>
      <c r="B17" s="17">
        <v>4.9</v>
      </c>
      <c r="C17" s="15">
        <v>5.5</v>
      </c>
      <c r="D17" s="15">
        <v>6.2</v>
      </c>
      <c r="E17" s="15">
        <v>3.9</v>
      </c>
      <c r="F17" s="15" t="s">
        <v>20</v>
      </c>
      <c r="G17" s="18">
        <v>-0.1131</v>
      </c>
    </row>
    <row r="18">
      <c r="A18" s="13">
        <v>44267.0</v>
      </c>
      <c r="B18" s="14">
        <v>4.9</v>
      </c>
      <c r="C18" s="15">
        <v>4.9</v>
      </c>
      <c r="D18" s="15">
        <v>5.4</v>
      </c>
      <c r="E18" s="15">
        <v>4.3</v>
      </c>
      <c r="F18" s="15" t="s">
        <v>21</v>
      </c>
      <c r="G18" s="16">
        <v>0.0</v>
      </c>
    </row>
    <row r="19">
      <c r="A19" s="13">
        <v>44298.0</v>
      </c>
      <c r="B19" s="14">
        <v>4.9</v>
      </c>
      <c r="C19" s="15">
        <v>4.9</v>
      </c>
      <c r="D19" s="15">
        <v>5.5</v>
      </c>
      <c r="E19" s="15">
        <v>4.6</v>
      </c>
      <c r="F19" s="15" t="s">
        <v>22</v>
      </c>
      <c r="G19" s="16">
        <v>0.0</v>
      </c>
    </row>
    <row r="20">
      <c r="A20" s="19">
        <v>44328.0</v>
      </c>
      <c r="B20" s="14">
        <v>5.2</v>
      </c>
      <c r="C20" s="15">
        <v>4.9</v>
      </c>
      <c r="D20" s="15">
        <v>5.2</v>
      </c>
      <c r="E20" s="15">
        <v>4.8</v>
      </c>
      <c r="F20" s="15" t="s">
        <v>23</v>
      </c>
      <c r="G20" s="16">
        <v>0.0465</v>
      </c>
    </row>
    <row r="21">
      <c r="A21" s="13">
        <v>44359.0</v>
      </c>
      <c r="B21" s="14">
        <v>6.7</v>
      </c>
      <c r="C21" s="15">
        <v>5.2</v>
      </c>
      <c r="D21" s="15">
        <v>6.8</v>
      </c>
      <c r="E21" s="15">
        <v>5.2</v>
      </c>
      <c r="F21" s="15" t="s">
        <v>24</v>
      </c>
      <c r="G21" s="16">
        <v>0.2915</v>
      </c>
    </row>
    <row r="22">
      <c r="A22" s="13">
        <v>44389.0</v>
      </c>
      <c r="B22" s="14">
        <v>9.4</v>
      </c>
      <c r="C22" s="15">
        <v>6.7</v>
      </c>
      <c r="D22" s="15">
        <v>9.7</v>
      </c>
      <c r="E22" s="15">
        <v>6.4</v>
      </c>
      <c r="F22" s="15" t="s">
        <v>18</v>
      </c>
      <c r="G22" s="16">
        <v>0.3976</v>
      </c>
    </row>
    <row r="23">
      <c r="A23" s="13">
        <v>44420.0</v>
      </c>
      <c r="B23" s="14">
        <v>10.2</v>
      </c>
      <c r="C23" s="15">
        <v>9.4</v>
      </c>
      <c r="D23" s="15">
        <v>15.4</v>
      </c>
      <c r="E23" s="15">
        <v>7.6</v>
      </c>
      <c r="F23" s="15" t="s">
        <v>25</v>
      </c>
      <c r="G23" s="16">
        <v>0.0866</v>
      </c>
    </row>
    <row r="24">
      <c r="A24" s="13">
        <v>44451.0</v>
      </c>
      <c r="B24" s="14">
        <v>12.4</v>
      </c>
      <c r="C24" s="15">
        <v>10.2</v>
      </c>
      <c r="D24" s="15">
        <v>12.7</v>
      </c>
      <c r="E24" s="15">
        <v>9.7</v>
      </c>
      <c r="F24" s="15" t="s">
        <v>26</v>
      </c>
      <c r="G24" s="16">
        <v>0.2205</v>
      </c>
    </row>
    <row r="25">
      <c r="A25" s="13">
        <v>44481.0</v>
      </c>
      <c r="B25" s="17">
        <v>11.2</v>
      </c>
      <c r="C25" s="15">
        <v>12.4</v>
      </c>
      <c r="D25" s="15">
        <v>13.1</v>
      </c>
      <c r="E25" s="15">
        <v>9.7</v>
      </c>
      <c r="F25" s="15" t="s">
        <v>27</v>
      </c>
      <c r="G25" s="18">
        <v>-0.0968</v>
      </c>
    </row>
    <row r="26">
      <c r="A26" s="13">
        <v>44512.0</v>
      </c>
      <c r="B26" s="14">
        <v>12.6</v>
      </c>
      <c r="C26" s="15">
        <v>11.2</v>
      </c>
      <c r="D26" s="15">
        <v>12.6</v>
      </c>
      <c r="E26" s="15">
        <v>10.3</v>
      </c>
      <c r="F26" s="15" t="s">
        <v>28</v>
      </c>
      <c r="G26" s="16">
        <v>0.1223</v>
      </c>
    </row>
    <row r="27">
      <c r="A27" s="13">
        <v>44542.0</v>
      </c>
      <c r="B27" s="14">
        <v>13.5</v>
      </c>
      <c r="C27" s="15">
        <v>12.6</v>
      </c>
      <c r="D27" s="15">
        <v>13.9</v>
      </c>
      <c r="E27" s="15">
        <v>12.4</v>
      </c>
      <c r="F27" s="15" t="s">
        <v>29</v>
      </c>
      <c r="G27" s="16">
        <v>0.0748</v>
      </c>
    </row>
    <row r="28">
      <c r="A28" s="13">
        <v>44209.0</v>
      </c>
      <c r="B28" s="14">
        <v>20.4</v>
      </c>
      <c r="C28" s="15">
        <v>13.5</v>
      </c>
      <c r="D28" s="15">
        <v>21.4</v>
      </c>
      <c r="E28" s="15">
        <v>13.2</v>
      </c>
      <c r="F28" s="15" t="s">
        <v>30</v>
      </c>
      <c r="G28" s="16">
        <v>0.5107</v>
      </c>
    </row>
    <row r="29">
      <c r="A29" s="13">
        <v>44240.0</v>
      </c>
      <c r="B29" s="14">
        <v>33.4</v>
      </c>
      <c r="C29" s="15">
        <v>20.4</v>
      </c>
      <c r="D29" s="15">
        <v>34.5</v>
      </c>
      <c r="E29" s="15">
        <v>18.0</v>
      </c>
      <c r="F29" s="15" t="s">
        <v>31</v>
      </c>
      <c r="G29" s="16">
        <v>0.6355</v>
      </c>
    </row>
    <row r="30">
      <c r="A30" s="13">
        <v>44268.0</v>
      </c>
      <c r="B30" s="14">
        <v>93.0</v>
      </c>
      <c r="C30" s="15">
        <v>33.4</v>
      </c>
      <c r="D30" s="15">
        <v>95.7</v>
      </c>
      <c r="E30" s="15">
        <v>32.9</v>
      </c>
      <c r="F30" s="15" t="s">
        <v>32</v>
      </c>
      <c r="G30" s="16">
        <v>1.787</v>
      </c>
    </row>
    <row r="31">
      <c r="A31" s="13">
        <v>44299.0</v>
      </c>
      <c r="B31" s="14">
        <v>139.2</v>
      </c>
      <c r="C31" s="15">
        <v>93.0</v>
      </c>
      <c r="D31" s="15">
        <v>266.0</v>
      </c>
      <c r="E31" s="15">
        <v>50.0</v>
      </c>
      <c r="F31" s="15" t="s">
        <v>33</v>
      </c>
      <c r="G31" s="16">
        <v>0.4966</v>
      </c>
    </row>
    <row r="32">
      <c r="A32" s="19">
        <v>44329.0</v>
      </c>
      <c r="B32" s="17">
        <v>128.8</v>
      </c>
      <c r="C32" s="15">
        <v>139.2</v>
      </c>
      <c r="D32" s="15">
        <v>140.1</v>
      </c>
      <c r="E32" s="15">
        <v>79.0</v>
      </c>
      <c r="F32" s="15" t="s">
        <v>34</v>
      </c>
      <c r="G32" s="18">
        <v>-0.0748</v>
      </c>
    </row>
    <row r="33">
      <c r="A33" s="13">
        <v>44360.0</v>
      </c>
      <c r="B33" s="17">
        <v>97.5</v>
      </c>
      <c r="C33" s="15">
        <v>128.8</v>
      </c>
      <c r="D33" s="15">
        <v>130.1</v>
      </c>
      <c r="E33" s="15">
        <v>88.0</v>
      </c>
      <c r="F33" s="15" t="s">
        <v>13</v>
      </c>
      <c r="G33" s="18">
        <v>-0.2431</v>
      </c>
    </row>
    <row r="34">
      <c r="A34" s="13">
        <v>44390.0</v>
      </c>
      <c r="B34" s="14">
        <v>106.2</v>
      </c>
      <c r="C34" s="15">
        <v>97.5</v>
      </c>
      <c r="D34" s="15">
        <v>111.7</v>
      </c>
      <c r="E34" s="15">
        <v>65.4</v>
      </c>
      <c r="F34" s="15" t="s">
        <v>35</v>
      </c>
      <c r="G34" s="16">
        <v>0.0892</v>
      </c>
    </row>
    <row r="35">
      <c r="A35" s="13">
        <v>44421.0</v>
      </c>
      <c r="B35" s="14">
        <v>141.0</v>
      </c>
      <c r="C35" s="15">
        <v>106.2</v>
      </c>
      <c r="D35" s="15">
        <v>148.7</v>
      </c>
      <c r="E35" s="15">
        <v>101.0</v>
      </c>
      <c r="F35" s="15" t="s">
        <v>36</v>
      </c>
      <c r="G35" s="16">
        <v>0.3276</v>
      </c>
    </row>
    <row r="36">
      <c r="A36" s="13">
        <v>44452.0</v>
      </c>
      <c r="B36" s="14">
        <v>141.9</v>
      </c>
      <c r="C36" s="15">
        <v>141.0</v>
      </c>
      <c r="D36" s="15">
        <v>148.9</v>
      </c>
      <c r="E36" s="15">
        <v>121.3</v>
      </c>
      <c r="F36" s="15" t="s">
        <v>37</v>
      </c>
      <c r="G36" s="16">
        <v>0.0064</v>
      </c>
    </row>
    <row r="37">
      <c r="A37" s="13">
        <v>44482.0</v>
      </c>
      <c r="B37" s="14">
        <v>211.2</v>
      </c>
      <c r="C37" s="15">
        <v>141.9</v>
      </c>
      <c r="D37" s="15">
        <v>233.4</v>
      </c>
      <c r="E37" s="15">
        <v>109.7</v>
      </c>
      <c r="F37" s="15" t="s">
        <v>38</v>
      </c>
      <c r="G37" s="16">
        <v>0.4882</v>
      </c>
    </row>
    <row r="38">
      <c r="A38" s="13">
        <v>44513.0</v>
      </c>
      <c r="B38" s="20">
        <v>1205.7</v>
      </c>
      <c r="C38" s="15">
        <v>211.2</v>
      </c>
      <c r="D38" s="21">
        <v>1241.9</v>
      </c>
      <c r="E38" s="15">
        <v>209.7</v>
      </c>
      <c r="F38" s="15" t="s">
        <v>39</v>
      </c>
      <c r="G38" s="16">
        <v>4.7094</v>
      </c>
    </row>
    <row r="39">
      <c r="A39" s="13">
        <v>44543.0</v>
      </c>
      <c r="B39" s="17">
        <v>805.9</v>
      </c>
      <c r="C39" s="21">
        <v>1205.7</v>
      </c>
      <c r="D39" s="21">
        <v>1239.9</v>
      </c>
      <c r="E39" s="15">
        <v>454.9</v>
      </c>
      <c r="F39" s="15" t="s">
        <v>40</v>
      </c>
      <c r="G39" s="18">
        <v>-0.3315</v>
      </c>
    </row>
    <row r="40">
      <c r="A40" s="13">
        <v>44210.0</v>
      </c>
      <c r="B40" s="14">
        <v>938.8</v>
      </c>
      <c r="C40" s="15">
        <v>805.9</v>
      </c>
      <c r="D40" s="21">
        <v>1093.4</v>
      </c>
      <c r="E40" s="15">
        <v>771.0</v>
      </c>
      <c r="F40" s="15" t="s">
        <v>41</v>
      </c>
      <c r="G40" s="16">
        <v>0.1649</v>
      </c>
    </row>
    <row r="41">
      <c r="A41" s="13">
        <v>44241.0</v>
      </c>
      <c r="B41" s="17">
        <v>573.9</v>
      </c>
      <c r="C41" s="15">
        <v>938.8</v>
      </c>
      <c r="D41" s="15">
        <v>969.2</v>
      </c>
      <c r="E41" s="15">
        <v>91.7</v>
      </c>
      <c r="F41" s="15" t="s">
        <v>42</v>
      </c>
      <c r="G41" s="18">
        <v>-0.3887</v>
      </c>
    </row>
    <row r="42">
      <c r="A42" s="13">
        <v>44269.0</v>
      </c>
      <c r="B42" s="17">
        <v>444.7</v>
      </c>
      <c r="C42" s="15">
        <v>573.9</v>
      </c>
      <c r="D42" s="15">
        <v>695.4</v>
      </c>
      <c r="E42" s="15">
        <v>262.8</v>
      </c>
      <c r="F42" s="15" t="s">
        <v>43</v>
      </c>
      <c r="G42" s="18">
        <v>-0.2253</v>
      </c>
    </row>
    <row r="43">
      <c r="A43" s="13">
        <v>44300.0</v>
      </c>
      <c r="B43" s="14">
        <v>445.6</v>
      </c>
      <c r="C43" s="15">
        <v>444.7</v>
      </c>
      <c r="D43" s="15">
        <v>549.0</v>
      </c>
      <c r="E43" s="15">
        <v>355.7</v>
      </c>
      <c r="F43" s="15" t="s">
        <v>44</v>
      </c>
      <c r="G43" s="16">
        <v>0.0022</v>
      </c>
    </row>
    <row r="44">
      <c r="A44" s="19">
        <v>44330.0</v>
      </c>
      <c r="B44" s="14">
        <v>627.9</v>
      </c>
      <c r="C44" s="15">
        <v>445.6</v>
      </c>
      <c r="D44" s="15">
        <v>629.0</v>
      </c>
      <c r="E44" s="15">
        <v>420.2</v>
      </c>
      <c r="F44" s="15" t="s">
        <v>45</v>
      </c>
      <c r="G44" s="16">
        <v>0.409</v>
      </c>
    </row>
    <row r="45">
      <c r="A45" s="13">
        <v>44361.0</v>
      </c>
      <c r="B45" s="14">
        <v>635.1</v>
      </c>
      <c r="C45" s="15">
        <v>627.9</v>
      </c>
      <c r="D45" s="15">
        <v>676.5</v>
      </c>
      <c r="E45" s="15">
        <v>560.8</v>
      </c>
      <c r="F45" s="15" t="s">
        <v>46</v>
      </c>
      <c r="G45" s="16">
        <v>0.0115</v>
      </c>
    </row>
    <row r="46">
      <c r="A46" s="13">
        <v>44391.0</v>
      </c>
      <c r="B46" s="17">
        <v>589.5</v>
      </c>
      <c r="C46" s="15">
        <v>635.1</v>
      </c>
      <c r="D46" s="15">
        <v>652.5</v>
      </c>
      <c r="E46" s="15">
        <v>564.0</v>
      </c>
      <c r="F46" s="15" t="s">
        <v>47</v>
      </c>
      <c r="G46" s="18">
        <v>-0.0718</v>
      </c>
    </row>
    <row r="47">
      <c r="A47" s="13">
        <v>44422.0</v>
      </c>
      <c r="B47" s="17">
        <v>481.8</v>
      </c>
      <c r="C47" s="15">
        <v>589.5</v>
      </c>
      <c r="D47" s="15">
        <v>608.2</v>
      </c>
      <c r="E47" s="15">
        <v>450.0</v>
      </c>
      <c r="F47" s="15" t="s">
        <v>48</v>
      </c>
      <c r="G47" s="18">
        <v>-0.1828</v>
      </c>
    </row>
    <row r="48">
      <c r="A48" s="13">
        <v>44453.0</v>
      </c>
      <c r="B48" s="17">
        <v>388.2</v>
      </c>
      <c r="C48" s="15">
        <v>481.8</v>
      </c>
      <c r="D48" s="15">
        <v>498.5</v>
      </c>
      <c r="E48" s="15">
        <v>372.6</v>
      </c>
      <c r="F48" s="15" t="s">
        <v>49</v>
      </c>
      <c r="G48" s="18">
        <v>-0.1943</v>
      </c>
    </row>
    <row r="49">
      <c r="A49" s="13">
        <v>44483.0</v>
      </c>
      <c r="B49" s="17">
        <v>337.9</v>
      </c>
      <c r="C49" s="15">
        <v>388.2</v>
      </c>
      <c r="D49" s="15">
        <v>407.7</v>
      </c>
      <c r="E49" s="15">
        <v>294.9</v>
      </c>
      <c r="F49" s="15" t="s">
        <v>50</v>
      </c>
      <c r="G49" s="18">
        <v>-0.1296</v>
      </c>
    </row>
    <row r="50">
      <c r="A50" s="13">
        <v>44514.0</v>
      </c>
      <c r="B50" s="14">
        <v>374.9</v>
      </c>
      <c r="C50" s="15">
        <v>337.9</v>
      </c>
      <c r="D50" s="15">
        <v>480.5</v>
      </c>
      <c r="E50" s="15">
        <v>319.8</v>
      </c>
      <c r="F50" s="15" t="s">
        <v>51</v>
      </c>
      <c r="G50" s="16">
        <v>0.1097</v>
      </c>
    </row>
    <row r="51">
      <c r="A51" s="13">
        <v>44544.0</v>
      </c>
      <c r="B51" s="17">
        <v>318.2</v>
      </c>
      <c r="C51" s="15">
        <v>374.9</v>
      </c>
      <c r="D51" s="15">
        <v>384.9</v>
      </c>
      <c r="E51" s="15">
        <v>303.4</v>
      </c>
      <c r="F51" s="15" t="s">
        <v>52</v>
      </c>
      <c r="G51" s="18">
        <v>-0.1512</v>
      </c>
    </row>
    <row r="52">
      <c r="A52" s="13">
        <v>44211.0</v>
      </c>
      <c r="B52" s="17">
        <v>218.5</v>
      </c>
      <c r="C52" s="15">
        <v>318.2</v>
      </c>
      <c r="D52" s="15">
        <v>321.4</v>
      </c>
      <c r="E52" s="15">
        <v>157.3</v>
      </c>
      <c r="F52" s="15" t="s">
        <v>53</v>
      </c>
      <c r="G52" s="18">
        <v>-0.3134</v>
      </c>
    </row>
    <row r="53">
      <c r="A53" s="13">
        <v>44242.0</v>
      </c>
      <c r="B53" s="14">
        <v>254.1</v>
      </c>
      <c r="C53" s="15">
        <v>218.5</v>
      </c>
      <c r="D53" s="15">
        <v>264.6</v>
      </c>
      <c r="E53" s="15">
        <v>209.7</v>
      </c>
      <c r="F53" s="15" t="s">
        <v>54</v>
      </c>
      <c r="G53" s="16">
        <v>0.1627</v>
      </c>
    </row>
    <row r="54">
      <c r="A54" s="13">
        <v>44270.0</v>
      </c>
      <c r="B54" s="17">
        <v>244.1</v>
      </c>
      <c r="C54" s="15">
        <v>254.1</v>
      </c>
      <c r="D54" s="15">
        <v>301.0</v>
      </c>
      <c r="E54" s="15">
        <v>234.8</v>
      </c>
      <c r="F54" s="15" t="s">
        <v>55</v>
      </c>
      <c r="G54" s="18">
        <v>-0.039</v>
      </c>
    </row>
    <row r="55">
      <c r="A55" s="13">
        <v>44301.0</v>
      </c>
      <c r="B55" s="17">
        <v>235.8</v>
      </c>
      <c r="C55" s="15">
        <v>244.1</v>
      </c>
      <c r="D55" s="15">
        <v>261.5</v>
      </c>
      <c r="E55" s="15">
        <v>214.1</v>
      </c>
      <c r="F55" s="15" t="s">
        <v>34</v>
      </c>
      <c r="G55" s="18">
        <v>-0.0343</v>
      </c>
    </row>
    <row r="56">
      <c r="A56" s="19">
        <v>44331.0</v>
      </c>
      <c r="B56" s="17">
        <v>229.8</v>
      </c>
      <c r="C56" s="15">
        <v>235.8</v>
      </c>
      <c r="D56" s="15">
        <v>247.9</v>
      </c>
      <c r="E56" s="15">
        <v>228.2</v>
      </c>
      <c r="F56" s="15" t="s">
        <v>56</v>
      </c>
      <c r="G56" s="18">
        <v>-0.0252</v>
      </c>
    </row>
    <row r="57">
      <c r="A57" s="13">
        <v>44362.0</v>
      </c>
      <c r="B57" s="14">
        <v>264.1</v>
      </c>
      <c r="C57" s="15">
        <v>229.8</v>
      </c>
      <c r="D57" s="15">
        <v>268.7</v>
      </c>
      <c r="E57" s="15">
        <v>221.0</v>
      </c>
      <c r="F57" s="15" t="s">
        <v>57</v>
      </c>
      <c r="G57" s="16">
        <v>0.1491</v>
      </c>
    </row>
    <row r="58">
      <c r="A58" s="13">
        <v>44392.0</v>
      </c>
      <c r="B58" s="14">
        <v>283.7</v>
      </c>
      <c r="C58" s="15">
        <v>264.1</v>
      </c>
      <c r="D58" s="15">
        <v>315.9</v>
      </c>
      <c r="E58" s="15">
        <v>243.2</v>
      </c>
      <c r="F58" s="15" t="s">
        <v>58</v>
      </c>
      <c r="G58" s="16">
        <v>0.0742</v>
      </c>
    </row>
    <row r="59">
      <c r="A59" s="13">
        <v>44423.0</v>
      </c>
      <c r="B59" s="17">
        <v>229.5</v>
      </c>
      <c r="C59" s="15">
        <v>283.7</v>
      </c>
      <c r="D59" s="15">
        <v>285.7</v>
      </c>
      <c r="E59" s="15">
        <v>196.3</v>
      </c>
      <c r="F59" s="15" t="s">
        <v>59</v>
      </c>
      <c r="G59" s="18">
        <v>-0.1912</v>
      </c>
    </row>
    <row r="60">
      <c r="A60" s="13">
        <v>44454.0</v>
      </c>
      <c r="B60" s="14">
        <v>235.9</v>
      </c>
      <c r="C60" s="15">
        <v>229.5</v>
      </c>
      <c r="D60" s="15">
        <v>246.4</v>
      </c>
      <c r="E60" s="15">
        <v>224.1</v>
      </c>
      <c r="F60" s="15" t="s">
        <v>60</v>
      </c>
      <c r="G60" s="16">
        <v>0.0282</v>
      </c>
    </row>
    <row r="61">
      <c r="A61" s="13">
        <v>44484.0</v>
      </c>
      <c r="B61" s="14">
        <v>311.2</v>
      </c>
      <c r="C61" s="15">
        <v>235.9</v>
      </c>
      <c r="D61" s="15">
        <v>334.9</v>
      </c>
      <c r="E61" s="15">
        <v>234.7</v>
      </c>
      <c r="F61" s="15" t="s">
        <v>61</v>
      </c>
      <c r="G61" s="16">
        <v>0.3192</v>
      </c>
    </row>
    <row r="62">
      <c r="A62" s="13">
        <v>44515.0</v>
      </c>
      <c r="B62" s="14">
        <v>378.0</v>
      </c>
      <c r="C62" s="15">
        <v>311.2</v>
      </c>
      <c r="D62" s="15">
        <v>492.8</v>
      </c>
      <c r="E62" s="15">
        <v>292.4</v>
      </c>
      <c r="F62" s="15" t="s">
        <v>62</v>
      </c>
      <c r="G62" s="16">
        <v>0.2144</v>
      </c>
    </row>
    <row r="63">
      <c r="A63" s="13">
        <v>44545.0</v>
      </c>
      <c r="B63" s="14">
        <v>430.0</v>
      </c>
      <c r="C63" s="15">
        <v>378.0</v>
      </c>
      <c r="D63" s="15">
        <v>467.7</v>
      </c>
      <c r="E63" s="15">
        <v>347.2</v>
      </c>
      <c r="F63" s="15" t="s">
        <v>63</v>
      </c>
      <c r="G63" s="16">
        <v>0.1375</v>
      </c>
    </row>
    <row r="64">
      <c r="A64" s="13">
        <v>44212.0</v>
      </c>
      <c r="B64" s="17">
        <v>369.8</v>
      </c>
      <c r="C64" s="15">
        <v>430.0</v>
      </c>
      <c r="D64" s="15">
        <v>462.9</v>
      </c>
      <c r="E64" s="15">
        <v>350.4</v>
      </c>
      <c r="F64" s="15" t="s">
        <v>64</v>
      </c>
      <c r="G64" s="18">
        <v>-0.1398</v>
      </c>
    </row>
    <row r="65">
      <c r="A65" s="13">
        <v>44243.0</v>
      </c>
      <c r="B65" s="14">
        <v>436.2</v>
      </c>
      <c r="C65" s="15">
        <v>369.8</v>
      </c>
      <c r="D65" s="15">
        <v>447.6</v>
      </c>
      <c r="E65" s="15">
        <v>365.3</v>
      </c>
      <c r="F65" s="15" t="s">
        <v>65</v>
      </c>
      <c r="G65" s="16">
        <v>0.1795</v>
      </c>
    </row>
    <row r="66">
      <c r="A66" s="13">
        <v>44271.0</v>
      </c>
      <c r="B66" s="17">
        <v>415.7</v>
      </c>
      <c r="C66" s="15">
        <v>436.2</v>
      </c>
      <c r="D66" s="15">
        <v>439.0</v>
      </c>
      <c r="E66" s="15">
        <v>386.9</v>
      </c>
      <c r="F66" s="15" t="s">
        <v>22</v>
      </c>
      <c r="G66" s="18">
        <v>-0.0471</v>
      </c>
    </row>
    <row r="67">
      <c r="A67" s="13">
        <v>44302.0</v>
      </c>
      <c r="B67" s="14">
        <v>448.5</v>
      </c>
      <c r="C67" s="15">
        <v>415.7</v>
      </c>
      <c r="D67" s="15">
        <v>468.9</v>
      </c>
      <c r="E67" s="15">
        <v>412.4</v>
      </c>
      <c r="F67" s="15" t="s">
        <v>66</v>
      </c>
      <c r="G67" s="16">
        <v>0.0791</v>
      </c>
    </row>
    <row r="68">
      <c r="A68" s="19">
        <v>44332.0</v>
      </c>
      <c r="B68" s="14">
        <v>528.9</v>
      </c>
      <c r="C68" s="15">
        <v>448.5</v>
      </c>
      <c r="D68" s="15">
        <v>548.0</v>
      </c>
      <c r="E68" s="15">
        <v>435.4</v>
      </c>
      <c r="F68" s="15" t="s">
        <v>22</v>
      </c>
      <c r="G68" s="16">
        <v>0.1792</v>
      </c>
    </row>
    <row r="69">
      <c r="A69" s="13">
        <v>44363.0</v>
      </c>
      <c r="B69" s="14">
        <v>670.0</v>
      </c>
      <c r="C69" s="15">
        <v>528.9</v>
      </c>
      <c r="D69" s="15">
        <v>776.0</v>
      </c>
      <c r="E69" s="15">
        <v>521.3</v>
      </c>
      <c r="F69" s="15" t="s">
        <v>67</v>
      </c>
      <c r="G69" s="16">
        <v>0.2668</v>
      </c>
    </row>
    <row r="70">
      <c r="A70" s="13">
        <v>44393.0</v>
      </c>
      <c r="B70" s="17">
        <v>621.9</v>
      </c>
      <c r="C70" s="15">
        <v>670.0</v>
      </c>
      <c r="D70" s="15">
        <v>701.5</v>
      </c>
      <c r="E70" s="15">
        <v>605.0</v>
      </c>
      <c r="F70" s="15" t="s">
        <v>68</v>
      </c>
      <c r="G70" s="18">
        <v>-0.0719</v>
      </c>
    </row>
    <row r="71">
      <c r="A71" s="13">
        <v>44424.0</v>
      </c>
      <c r="B71" s="17">
        <v>573.9</v>
      </c>
      <c r="C71" s="15">
        <v>621.9</v>
      </c>
      <c r="D71" s="15">
        <v>627.9</v>
      </c>
      <c r="E71" s="15">
        <v>471.4</v>
      </c>
      <c r="F71" s="15" t="s">
        <v>69</v>
      </c>
      <c r="G71" s="18">
        <v>-0.0772</v>
      </c>
    </row>
    <row r="72">
      <c r="A72" s="13">
        <v>44455.0</v>
      </c>
      <c r="B72" s="14">
        <v>608.1</v>
      </c>
      <c r="C72" s="15">
        <v>573.9</v>
      </c>
      <c r="D72" s="15">
        <v>705.0</v>
      </c>
      <c r="E72" s="15">
        <v>569.3</v>
      </c>
      <c r="F72" s="15" t="s">
        <v>70</v>
      </c>
      <c r="G72" s="16">
        <v>0.0597</v>
      </c>
    </row>
    <row r="73">
      <c r="A73" s="13">
        <v>44485.0</v>
      </c>
      <c r="B73" s="14">
        <v>698.7</v>
      </c>
      <c r="C73" s="15">
        <v>608.1</v>
      </c>
      <c r="D73" s="15">
        <v>720.2</v>
      </c>
      <c r="E73" s="15">
        <v>606.5</v>
      </c>
      <c r="F73" s="15" t="s">
        <v>71</v>
      </c>
      <c r="G73" s="16">
        <v>0.1489</v>
      </c>
    </row>
    <row r="74">
      <c r="A74" s="13">
        <v>44516.0</v>
      </c>
      <c r="B74" s="14">
        <v>742.5</v>
      </c>
      <c r="C74" s="15">
        <v>698.7</v>
      </c>
      <c r="D74" s="15">
        <v>755.3</v>
      </c>
      <c r="E74" s="15">
        <v>670.4</v>
      </c>
      <c r="F74" s="15" t="s">
        <v>72</v>
      </c>
      <c r="G74" s="16">
        <v>0.0627</v>
      </c>
    </row>
    <row r="75">
      <c r="A75" s="13">
        <v>44546.0</v>
      </c>
      <c r="B75" s="14">
        <v>963.4</v>
      </c>
      <c r="C75" s="15">
        <v>742.5</v>
      </c>
      <c r="D75" s="15">
        <v>982.6</v>
      </c>
      <c r="E75" s="15">
        <v>741.1</v>
      </c>
      <c r="F75" s="15" t="s">
        <v>73</v>
      </c>
      <c r="G75" s="16">
        <v>0.2975</v>
      </c>
    </row>
    <row r="76">
      <c r="A76" s="13">
        <v>44213.0</v>
      </c>
      <c r="B76" s="14">
        <v>965.5</v>
      </c>
      <c r="C76" s="15">
        <v>963.4</v>
      </c>
      <c r="D76" s="21">
        <v>1150.6</v>
      </c>
      <c r="E76" s="15">
        <v>739.5</v>
      </c>
      <c r="F76" s="15" t="s">
        <v>74</v>
      </c>
      <c r="G76" s="16">
        <v>0.0022</v>
      </c>
    </row>
    <row r="77">
      <c r="A77" s="13">
        <v>44244.0</v>
      </c>
      <c r="B77" s="20">
        <v>1189.3</v>
      </c>
      <c r="C77" s="15">
        <v>965.5</v>
      </c>
      <c r="D77" s="21">
        <v>1211.7</v>
      </c>
      <c r="E77" s="15">
        <v>924.7</v>
      </c>
      <c r="F77" s="15" t="s">
        <v>75</v>
      </c>
      <c r="G77" s="16">
        <v>0.2318</v>
      </c>
    </row>
    <row r="78">
      <c r="A78" s="13">
        <v>44272.0</v>
      </c>
      <c r="B78" s="22">
        <v>1079.1</v>
      </c>
      <c r="C78" s="21">
        <v>1189.3</v>
      </c>
      <c r="D78" s="21">
        <v>1330.4</v>
      </c>
      <c r="E78" s="15">
        <v>890.4</v>
      </c>
      <c r="F78" s="15" t="s">
        <v>76</v>
      </c>
      <c r="G78" s="18">
        <v>-0.0926</v>
      </c>
    </row>
    <row r="79">
      <c r="A79" s="13">
        <v>44303.0</v>
      </c>
      <c r="B79" s="20">
        <v>1351.9</v>
      </c>
      <c r="C79" s="21">
        <v>1079.1</v>
      </c>
      <c r="D79" s="21">
        <v>1358.9</v>
      </c>
      <c r="E79" s="15">
        <v>841.5</v>
      </c>
      <c r="F79" s="15" t="s">
        <v>53</v>
      </c>
      <c r="G79" s="16">
        <v>0.2528</v>
      </c>
    </row>
    <row r="80">
      <c r="A80" s="19">
        <v>44333.0</v>
      </c>
      <c r="B80" s="20">
        <v>2303.3</v>
      </c>
      <c r="C80" s="21">
        <v>1351.9</v>
      </c>
      <c r="D80" s="21">
        <v>2781.8</v>
      </c>
      <c r="E80" s="21">
        <v>1342.8</v>
      </c>
      <c r="F80" s="15" t="s">
        <v>77</v>
      </c>
      <c r="G80" s="16">
        <v>0.7038</v>
      </c>
    </row>
    <row r="81">
      <c r="A81" s="13">
        <v>44364.0</v>
      </c>
      <c r="B81" s="20">
        <v>2480.6</v>
      </c>
      <c r="C81" s="21">
        <v>2303.3</v>
      </c>
      <c r="D81" s="21">
        <v>2985.1</v>
      </c>
      <c r="E81" s="21">
        <v>2125.6</v>
      </c>
      <c r="F81" s="15" t="s">
        <v>78</v>
      </c>
      <c r="G81" s="16">
        <v>0.077</v>
      </c>
    </row>
    <row r="82">
      <c r="A82" s="13">
        <v>44394.0</v>
      </c>
      <c r="B82" s="20">
        <v>2883.3</v>
      </c>
      <c r="C82" s="21">
        <v>2480.6</v>
      </c>
      <c r="D82" s="21">
        <v>2932.8</v>
      </c>
      <c r="E82" s="21">
        <v>1809.0</v>
      </c>
      <c r="F82" s="15" t="s">
        <v>79</v>
      </c>
      <c r="G82" s="16">
        <v>0.1623</v>
      </c>
    </row>
    <row r="83">
      <c r="A83" s="13">
        <v>44425.0</v>
      </c>
      <c r="B83" s="20">
        <v>4735.1</v>
      </c>
      <c r="C83" s="21">
        <v>2883.3</v>
      </c>
      <c r="D83" s="21">
        <v>4765.1</v>
      </c>
      <c r="E83" s="21">
        <v>2659.6</v>
      </c>
      <c r="F83" s="15" t="s">
        <v>80</v>
      </c>
      <c r="G83" s="16">
        <v>0.6423</v>
      </c>
    </row>
    <row r="84">
      <c r="A84" s="13">
        <v>44456.0</v>
      </c>
      <c r="B84" s="22">
        <v>4360.6</v>
      </c>
      <c r="C84" s="21">
        <v>4735.1</v>
      </c>
      <c r="D84" s="21">
        <v>4976.5</v>
      </c>
      <c r="E84" s="21">
        <v>2979.9</v>
      </c>
      <c r="F84" s="15" t="s">
        <v>81</v>
      </c>
      <c r="G84" s="18">
        <v>-0.0791</v>
      </c>
    </row>
    <row r="85">
      <c r="A85" s="13">
        <v>44486.0</v>
      </c>
      <c r="B85" s="20">
        <v>6451.2</v>
      </c>
      <c r="C85" s="21">
        <v>4360.6</v>
      </c>
      <c r="D85" s="21">
        <v>6467.2</v>
      </c>
      <c r="E85" s="21">
        <v>4143.4</v>
      </c>
      <c r="F85" s="15" t="s">
        <v>82</v>
      </c>
      <c r="G85" s="16">
        <v>0.4794</v>
      </c>
    </row>
    <row r="86">
      <c r="A86" s="13">
        <v>44517.0</v>
      </c>
      <c r="B86" s="20">
        <v>9946.8</v>
      </c>
      <c r="C86" s="21">
        <v>6449.1</v>
      </c>
      <c r="D86" s="21">
        <v>11417.8</v>
      </c>
      <c r="E86" s="21">
        <v>5493.6</v>
      </c>
      <c r="F86" s="15" t="s">
        <v>83</v>
      </c>
      <c r="G86" s="16">
        <v>0.5418</v>
      </c>
    </row>
    <row r="87">
      <c r="A87" s="13">
        <v>44547.0</v>
      </c>
      <c r="B87" s="20">
        <v>13850.4</v>
      </c>
      <c r="C87" s="21">
        <v>9947.1</v>
      </c>
      <c r="D87" s="21">
        <v>19870.6</v>
      </c>
      <c r="E87" s="21">
        <v>9420.9</v>
      </c>
      <c r="F87" s="15" t="s">
        <v>84</v>
      </c>
      <c r="G87" s="16">
        <v>0.3925</v>
      </c>
    </row>
    <row r="88">
      <c r="A88" s="13">
        <v>44214.0</v>
      </c>
      <c r="B88" s="22">
        <v>10265.4</v>
      </c>
      <c r="C88" s="21">
        <v>13850.5</v>
      </c>
      <c r="D88" s="21">
        <v>17252.8</v>
      </c>
      <c r="E88" s="21">
        <v>9271.3</v>
      </c>
      <c r="F88" s="15" t="s">
        <v>85</v>
      </c>
      <c r="G88" s="18">
        <v>-0.2588</v>
      </c>
    </row>
    <row r="89">
      <c r="A89" s="13">
        <v>44245.0</v>
      </c>
      <c r="B89" s="20">
        <v>10333.9</v>
      </c>
      <c r="C89" s="21">
        <v>10266.2</v>
      </c>
      <c r="D89" s="21">
        <v>11791.5</v>
      </c>
      <c r="E89" s="21">
        <v>5996.6</v>
      </c>
      <c r="F89" s="15" t="s">
        <v>86</v>
      </c>
      <c r="G89" s="16">
        <v>0.0067</v>
      </c>
    </row>
    <row r="90">
      <c r="A90" s="13">
        <v>44273.0</v>
      </c>
      <c r="B90" s="22">
        <v>6938.2</v>
      </c>
      <c r="C90" s="21">
        <v>10335.1</v>
      </c>
      <c r="D90" s="21">
        <v>11506.9</v>
      </c>
      <c r="E90" s="21">
        <v>6603.8</v>
      </c>
      <c r="F90" s="15" t="s">
        <v>87</v>
      </c>
      <c r="G90" s="18">
        <v>-0.3286</v>
      </c>
    </row>
    <row r="91">
      <c r="A91" s="13">
        <v>44304.0</v>
      </c>
      <c r="B91" s="20">
        <v>9245.1</v>
      </c>
      <c r="C91" s="21">
        <v>6939.1</v>
      </c>
      <c r="D91" s="21">
        <v>9753.1</v>
      </c>
      <c r="E91" s="21">
        <v>6460.1</v>
      </c>
      <c r="F91" s="15" t="s">
        <v>88</v>
      </c>
      <c r="G91" s="16">
        <v>0.3325</v>
      </c>
    </row>
    <row r="92">
      <c r="A92" s="19">
        <v>44334.0</v>
      </c>
      <c r="B92" s="22">
        <v>7502.6</v>
      </c>
      <c r="C92" s="21">
        <v>9245.1</v>
      </c>
      <c r="D92" s="21">
        <v>9992.8</v>
      </c>
      <c r="E92" s="21">
        <v>7069.8</v>
      </c>
      <c r="F92" s="15" t="s">
        <v>89</v>
      </c>
      <c r="G92" s="18">
        <v>-0.1885</v>
      </c>
    </row>
    <row r="93">
      <c r="A93" s="13">
        <v>44365.0</v>
      </c>
      <c r="B93" s="22">
        <v>6398.9</v>
      </c>
      <c r="C93" s="21">
        <v>7502.5</v>
      </c>
      <c r="D93" s="21">
        <v>7775.0</v>
      </c>
      <c r="E93" s="21">
        <v>5785.3</v>
      </c>
      <c r="F93" s="15" t="s">
        <v>90</v>
      </c>
      <c r="G93" s="18">
        <v>-0.1471</v>
      </c>
    </row>
    <row r="94">
      <c r="A94" s="13">
        <v>44395.0</v>
      </c>
      <c r="B94" s="20">
        <v>7729.4</v>
      </c>
      <c r="C94" s="21">
        <v>6398.5</v>
      </c>
      <c r="D94" s="21">
        <v>8484.6</v>
      </c>
      <c r="E94" s="21">
        <v>6398.5</v>
      </c>
      <c r="F94" s="15" t="s">
        <v>91</v>
      </c>
      <c r="G94" s="16">
        <v>0.2079</v>
      </c>
    </row>
    <row r="95">
      <c r="A95" s="13">
        <v>44426.0</v>
      </c>
      <c r="B95" s="22">
        <v>7033.8</v>
      </c>
      <c r="C95" s="21">
        <v>7728.5</v>
      </c>
      <c r="D95" s="21">
        <v>7753.2</v>
      </c>
      <c r="E95" s="21">
        <v>5898.3</v>
      </c>
      <c r="F95" s="15" t="s">
        <v>92</v>
      </c>
      <c r="G95" s="18">
        <v>-0.09</v>
      </c>
    </row>
    <row r="96">
      <c r="A96" s="13">
        <v>44457.0</v>
      </c>
      <c r="B96" s="22">
        <v>6635.2</v>
      </c>
      <c r="C96" s="21">
        <v>7032.4</v>
      </c>
      <c r="D96" s="21">
        <v>7409.9</v>
      </c>
      <c r="E96" s="21">
        <v>5977.0</v>
      </c>
      <c r="F96" s="15" t="s">
        <v>93</v>
      </c>
      <c r="G96" s="18">
        <v>-0.0567</v>
      </c>
    </row>
    <row r="97">
      <c r="A97" s="13">
        <v>44487.0</v>
      </c>
      <c r="B97" s="22">
        <v>6365.9</v>
      </c>
      <c r="C97" s="21">
        <v>6635.2</v>
      </c>
      <c r="D97" s="21">
        <v>7358.4</v>
      </c>
      <c r="E97" s="21">
        <v>6034.9</v>
      </c>
      <c r="F97" s="15" t="s">
        <v>94</v>
      </c>
      <c r="G97" s="18">
        <v>-0.0406</v>
      </c>
    </row>
    <row r="98">
      <c r="A98" s="13">
        <v>44518.0</v>
      </c>
      <c r="B98" s="22">
        <v>4039.7</v>
      </c>
      <c r="C98" s="21">
        <v>6365.9</v>
      </c>
      <c r="D98" s="21">
        <v>6594.3</v>
      </c>
      <c r="E98" s="21">
        <v>3634.2</v>
      </c>
      <c r="F98" s="15" t="s">
        <v>95</v>
      </c>
      <c r="G98" s="18">
        <v>-0.3654</v>
      </c>
    </row>
    <row r="99">
      <c r="A99" s="13">
        <v>44548.0</v>
      </c>
      <c r="B99" s="22">
        <v>3709.4</v>
      </c>
      <c r="C99" s="21">
        <v>4038.7</v>
      </c>
      <c r="D99" s="21">
        <v>4316.1</v>
      </c>
      <c r="E99" s="21">
        <v>3177.0</v>
      </c>
      <c r="F99" s="15" t="s">
        <v>96</v>
      </c>
      <c r="G99" s="18">
        <v>-0.0818</v>
      </c>
    </row>
    <row r="100">
      <c r="A100" s="13">
        <v>44215.0</v>
      </c>
      <c r="B100" s="22">
        <v>3437.2</v>
      </c>
      <c r="C100" s="21">
        <v>3709.5</v>
      </c>
      <c r="D100" s="21">
        <v>4070.5</v>
      </c>
      <c r="E100" s="21">
        <v>3368.2</v>
      </c>
      <c r="F100" s="15" t="s">
        <v>97</v>
      </c>
      <c r="G100" s="18">
        <v>-0.0734</v>
      </c>
    </row>
    <row r="101">
      <c r="A101" s="13">
        <v>44246.0</v>
      </c>
      <c r="B101" s="20">
        <v>3816.6</v>
      </c>
      <c r="C101" s="21">
        <v>3437.7</v>
      </c>
      <c r="D101" s="21">
        <v>4194.2</v>
      </c>
      <c r="E101" s="21">
        <v>3382.5</v>
      </c>
      <c r="F101" s="15" t="s">
        <v>98</v>
      </c>
      <c r="G101" s="16">
        <v>0.1104</v>
      </c>
    </row>
    <row r="102">
      <c r="A102" s="13">
        <v>44274.0</v>
      </c>
      <c r="B102" s="20">
        <v>4102.3</v>
      </c>
      <c r="C102" s="21">
        <v>3816.7</v>
      </c>
      <c r="D102" s="21">
        <v>4138.1</v>
      </c>
      <c r="E102" s="21">
        <v>3681.8</v>
      </c>
      <c r="F102" s="15" t="s">
        <v>99</v>
      </c>
      <c r="G102" s="16">
        <v>0.0749</v>
      </c>
    </row>
    <row r="103">
      <c r="A103" s="13">
        <v>44305.0</v>
      </c>
      <c r="B103" s="20">
        <v>5320.8</v>
      </c>
      <c r="C103" s="21">
        <v>4102.3</v>
      </c>
      <c r="D103" s="21">
        <v>5594.4</v>
      </c>
      <c r="E103" s="21">
        <v>4076.8</v>
      </c>
      <c r="F103" s="15" t="s">
        <v>100</v>
      </c>
      <c r="G103" s="16">
        <v>0.297</v>
      </c>
    </row>
    <row r="104">
      <c r="A104" s="19">
        <v>44335.0</v>
      </c>
      <c r="B104" s="20">
        <v>8558.3</v>
      </c>
      <c r="C104" s="21">
        <v>5321.1</v>
      </c>
      <c r="D104" s="21">
        <v>9045.9</v>
      </c>
      <c r="E104" s="21">
        <v>5319.5</v>
      </c>
      <c r="F104" s="15" t="s">
        <v>101</v>
      </c>
      <c r="G104" s="16">
        <v>0.6085</v>
      </c>
    </row>
    <row r="105">
      <c r="A105" s="13">
        <v>44366.0</v>
      </c>
      <c r="B105" s="20">
        <v>10818.6</v>
      </c>
      <c r="C105" s="21">
        <v>8556.9</v>
      </c>
      <c r="D105" s="21">
        <v>13929.8</v>
      </c>
      <c r="E105" s="21">
        <v>7480.4</v>
      </c>
      <c r="F105" s="15" t="s">
        <v>102</v>
      </c>
      <c r="G105" s="16">
        <v>0.2641</v>
      </c>
    </row>
    <row r="106">
      <c r="A106" s="13">
        <v>44396.0</v>
      </c>
      <c r="B106" s="22">
        <v>10082.0</v>
      </c>
      <c r="C106" s="21">
        <v>10821.4</v>
      </c>
      <c r="D106" s="21">
        <v>13134.4</v>
      </c>
      <c r="E106" s="21">
        <v>9082.6</v>
      </c>
      <c r="F106" s="15" t="s">
        <v>103</v>
      </c>
      <c r="G106" s="18">
        <v>-0.0681</v>
      </c>
    </row>
    <row r="107">
      <c r="A107" s="13">
        <v>44427.0</v>
      </c>
      <c r="B107" s="22">
        <v>9594.4</v>
      </c>
      <c r="C107" s="21">
        <v>10081.9</v>
      </c>
      <c r="D107" s="21">
        <v>12291.9</v>
      </c>
      <c r="E107" s="21">
        <v>9343.0</v>
      </c>
      <c r="F107" s="15" t="s">
        <v>104</v>
      </c>
      <c r="G107" s="18">
        <v>-0.0484</v>
      </c>
    </row>
    <row r="108">
      <c r="A108" s="13">
        <v>44458.0</v>
      </c>
      <c r="B108" s="22">
        <v>8284.3</v>
      </c>
      <c r="C108" s="21">
        <v>9594.7</v>
      </c>
      <c r="D108" s="21">
        <v>10896.2</v>
      </c>
      <c r="E108" s="21">
        <v>7749.0</v>
      </c>
      <c r="F108" s="15" t="s">
        <v>105</v>
      </c>
      <c r="G108" s="18">
        <v>-0.1365</v>
      </c>
    </row>
    <row r="109">
      <c r="A109" s="13">
        <v>44488.0</v>
      </c>
      <c r="B109" s="20">
        <v>9152.6</v>
      </c>
      <c r="C109" s="21">
        <v>8285.0</v>
      </c>
      <c r="D109" s="21">
        <v>10540.0</v>
      </c>
      <c r="E109" s="21">
        <v>7329.2</v>
      </c>
      <c r="F109" s="15" t="s">
        <v>106</v>
      </c>
      <c r="G109" s="16">
        <v>0.1048</v>
      </c>
    </row>
    <row r="110">
      <c r="A110" s="13">
        <v>44519.0</v>
      </c>
      <c r="B110" s="22">
        <v>7546.6</v>
      </c>
      <c r="C110" s="21">
        <v>9153.1</v>
      </c>
      <c r="D110" s="21">
        <v>9500.4</v>
      </c>
      <c r="E110" s="21">
        <v>6534.8</v>
      </c>
      <c r="F110" s="15" t="s">
        <v>107</v>
      </c>
      <c r="G110" s="18">
        <v>-0.1755</v>
      </c>
    </row>
    <row r="111">
      <c r="A111" s="13">
        <v>44549.0</v>
      </c>
      <c r="B111" s="22">
        <v>7196.4</v>
      </c>
      <c r="C111" s="21">
        <v>7546.5</v>
      </c>
      <c r="D111" s="21">
        <v>7702.2</v>
      </c>
      <c r="E111" s="21">
        <v>6462.2</v>
      </c>
      <c r="F111" s="15" t="s">
        <v>108</v>
      </c>
      <c r="G111" s="18">
        <v>-0.0464</v>
      </c>
    </row>
    <row r="112">
      <c r="A112" s="23"/>
      <c r="B112" s="24"/>
      <c r="C112" s="25"/>
      <c r="D112" s="25"/>
      <c r="E112" s="25"/>
      <c r="F112" s="26"/>
      <c r="G112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G2" s="8" t="s">
        <v>7</v>
      </c>
    </row>
    <row r="3">
      <c r="A3" s="13">
        <v>44238.0</v>
      </c>
      <c r="B3" s="14">
        <v>12.43</v>
      </c>
      <c r="C3" s="15">
        <v>11.84</v>
      </c>
      <c r="D3" s="15">
        <v>12.66</v>
      </c>
      <c r="E3" s="15">
        <v>11.71</v>
      </c>
      <c r="F3" s="15" t="s">
        <v>109</v>
      </c>
      <c r="G3" s="16">
        <v>0.0588</v>
      </c>
    </row>
    <row r="4">
      <c r="A4" s="13">
        <v>44266.0</v>
      </c>
      <c r="B4" s="14">
        <v>12.64</v>
      </c>
      <c r="C4" s="15">
        <v>12.53</v>
      </c>
      <c r="D4" s="15">
        <v>13.13</v>
      </c>
      <c r="E4" s="15">
        <v>12.41</v>
      </c>
      <c r="F4" s="15" t="s">
        <v>110</v>
      </c>
      <c r="G4" s="16">
        <v>0.0169</v>
      </c>
    </row>
    <row r="5">
      <c r="A5" s="13">
        <v>44297.0</v>
      </c>
      <c r="B5" s="14">
        <v>13.83</v>
      </c>
      <c r="C5" s="15">
        <v>12.55</v>
      </c>
      <c r="D5" s="15">
        <v>13.92</v>
      </c>
      <c r="E5" s="15">
        <v>12.4</v>
      </c>
      <c r="F5" s="15" t="s">
        <v>111</v>
      </c>
      <c r="G5" s="16">
        <v>0.0941</v>
      </c>
    </row>
    <row r="6">
      <c r="A6" s="19">
        <v>44327.0</v>
      </c>
      <c r="B6" s="17">
        <v>13.37</v>
      </c>
      <c r="C6" s="15">
        <v>13.71</v>
      </c>
      <c r="D6" s="15">
        <v>13.96</v>
      </c>
      <c r="E6" s="15">
        <v>12.38</v>
      </c>
      <c r="F6" s="15" t="s">
        <v>112</v>
      </c>
      <c r="G6" s="18">
        <v>-0.0333</v>
      </c>
    </row>
    <row r="7">
      <c r="A7" s="13">
        <v>44358.0</v>
      </c>
      <c r="B7" s="17">
        <v>13.05</v>
      </c>
      <c r="C7" s="15">
        <v>13.37</v>
      </c>
      <c r="D7" s="15">
        <v>13.75</v>
      </c>
      <c r="E7" s="15">
        <v>12.98</v>
      </c>
      <c r="F7" s="15" t="s">
        <v>113</v>
      </c>
      <c r="G7" s="18">
        <v>-0.0239</v>
      </c>
    </row>
    <row r="8">
      <c r="A8" s="13">
        <v>44388.0</v>
      </c>
      <c r="B8" s="14">
        <v>13.99</v>
      </c>
      <c r="C8" s="15">
        <v>12.98</v>
      </c>
      <c r="D8" s="15">
        <v>14.22</v>
      </c>
      <c r="E8" s="15">
        <v>12.78</v>
      </c>
      <c r="F8" s="15" t="s">
        <v>114</v>
      </c>
      <c r="G8" s="16">
        <v>0.072</v>
      </c>
    </row>
    <row r="9">
      <c r="A9" s="13">
        <v>44419.0</v>
      </c>
      <c r="B9" s="14">
        <v>15.91</v>
      </c>
      <c r="C9" s="15">
        <v>13.92</v>
      </c>
      <c r="D9" s="15">
        <v>16.86</v>
      </c>
      <c r="E9" s="15">
        <v>13.89</v>
      </c>
      <c r="F9" s="15" t="s">
        <v>115</v>
      </c>
      <c r="G9" s="16">
        <v>0.1372</v>
      </c>
    </row>
    <row r="10">
      <c r="A10" s="13">
        <v>44450.0</v>
      </c>
      <c r="B10" s="17">
        <v>14.03</v>
      </c>
      <c r="C10" s="15">
        <v>15.91</v>
      </c>
      <c r="D10" s="15">
        <v>16.7</v>
      </c>
      <c r="E10" s="15">
        <v>13.59</v>
      </c>
      <c r="F10" s="15" t="s">
        <v>116</v>
      </c>
      <c r="G10" s="18">
        <v>-0.1182</v>
      </c>
    </row>
    <row r="11">
      <c r="A11" s="13">
        <v>44480.0</v>
      </c>
      <c r="B11" s="14">
        <v>14.79</v>
      </c>
      <c r="C11" s="15">
        <v>14.33</v>
      </c>
      <c r="D11" s="15">
        <v>15.19</v>
      </c>
      <c r="E11" s="15">
        <v>13.82</v>
      </c>
      <c r="F11" s="15" t="s">
        <v>117</v>
      </c>
      <c r="G11" s="16">
        <v>0.0542</v>
      </c>
    </row>
    <row r="12">
      <c r="A12" s="13">
        <v>44511.0</v>
      </c>
      <c r="B12" s="14">
        <v>15.28</v>
      </c>
      <c r="C12" s="15">
        <v>14.49</v>
      </c>
      <c r="D12" s="15">
        <v>15.66</v>
      </c>
      <c r="E12" s="15">
        <v>14.41</v>
      </c>
      <c r="F12" s="15" t="s">
        <v>118</v>
      </c>
      <c r="G12" s="16">
        <v>0.0331</v>
      </c>
    </row>
    <row r="13">
      <c r="A13" s="13">
        <v>44541.0</v>
      </c>
      <c r="B13" s="17">
        <v>13.8</v>
      </c>
      <c r="C13" s="15">
        <v>15.26</v>
      </c>
      <c r="D13" s="15">
        <v>15.42</v>
      </c>
      <c r="E13" s="15">
        <v>13.45</v>
      </c>
      <c r="F13" s="15" t="s">
        <v>119</v>
      </c>
      <c r="G13" s="18">
        <v>-0.0969</v>
      </c>
    </row>
    <row r="14">
      <c r="A14" s="13">
        <v>44208.0</v>
      </c>
      <c r="B14" s="14">
        <v>15.1</v>
      </c>
      <c r="C14" s="15">
        <v>14.07</v>
      </c>
      <c r="D14" s="15">
        <v>15.45</v>
      </c>
      <c r="E14" s="15">
        <v>14.06</v>
      </c>
      <c r="F14" s="15" t="s">
        <v>120</v>
      </c>
      <c r="G14" s="16">
        <v>0.0942</v>
      </c>
    </row>
    <row r="15">
      <c r="A15" s="13">
        <v>44239.0</v>
      </c>
      <c r="B15" s="17">
        <v>14.75</v>
      </c>
      <c r="C15" s="15">
        <v>15.15</v>
      </c>
      <c r="D15" s="15">
        <v>15.43</v>
      </c>
      <c r="E15" s="15">
        <v>14.71</v>
      </c>
      <c r="F15" s="15" t="s">
        <v>121</v>
      </c>
      <c r="G15" s="18">
        <v>-0.0232</v>
      </c>
    </row>
    <row r="16">
      <c r="A16" s="13">
        <v>44267.0</v>
      </c>
      <c r="B16" s="17">
        <v>14.44</v>
      </c>
      <c r="C16" s="15">
        <v>14.9</v>
      </c>
      <c r="D16" s="15">
        <v>15.0</v>
      </c>
      <c r="E16" s="15">
        <v>14.02</v>
      </c>
      <c r="F16" s="15" t="s">
        <v>122</v>
      </c>
      <c r="G16" s="18">
        <v>-0.021</v>
      </c>
    </row>
    <row r="17">
      <c r="A17" s="13">
        <v>44298.0</v>
      </c>
      <c r="B17" s="17">
        <v>14.22</v>
      </c>
      <c r="C17" s="15">
        <v>14.41</v>
      </c>
      <c r="D17" s="15">
        <v>14.55</v>
      </c>
      <c r="E17" s="15">
        <v>13.78</v>
      </c>
      <c r="F17" s="15" t="s">
        <v>123</v>
      </c>
      <c r="G17" s="18">
        <v>-0.0152</v>
      </c>
    </row>
    <row r="18">
      <c r="A18" s="19">
        <v>44328.0</v>
      </c>
      <c r="B18" s="17">
        <v>13.32</v>
      </c>
      <c r="C18" s="15">
        <v>14.26</v>
      </c>
      <c r="D18" s="15">
        <v>14.28</v>
      </c>
      <c r="E18" s="15">
        <v>13.03</v>
      </c>
      <c r="F18" s="15" t="s">
        <v>124</v>
      </c>
      <c r="G18" s="18">
        <v>-0.0633</v>
      </c>
    </row>
    <row r="19">
      <c r="A19" s="13">
        <v>44359.0</v>
      </c>
      <c r="B19" s="14">
        <v>13.79</v>
      </c>
      <c r="C19" s="15">
        <v>13.61</v>
      </c>
      <c r="D19" s="15">
        <v>14.18</v>
      </c>
      <c r="E19" s="15">
        <v>13.4</v>
      </c>
      <c r="F19" s="15" t="s">
        <v>125</v>
      </c>
      <c r="G19" s="16">
        <v>0.0353</v>
      </c>
    </row>
    <row r="20">
      <c r="A20" s="13">
        <v>44389.0</v>
      </c>
      <c r="B20" s="14">
        <v>14.06</v>
      </c>
      <c r="C20" s="15">
        <v>13.73</v>
      </c>
      <c r="D20" s="15">
        <v>14.13</v>
      </c>
      <c r="E20" s="15">
        <v>13.38</v>
      </c>
      <c r="F20" s="15" t="s">
        <v>126</v>
      </c>
      <c r="G20" s="16">
        <v>0.0196</v>
      </c>
    </row>
    <row r="21">
      <c r="A21" s="13">
        <v>44420.0</v>
      </c>
      <c r="B21" s="14">
        <v>14.98</v>
      </c>
      <c r="C21" s="15">
        <v>13.94</v>
      </c>
      <c r="D21" s="15">
        <v>15.0</v>
      </c>
      <c r="E21" s="15">
        <v>13.79</v>
      </c>
      <c r="F21" s="15" t="s">
        <v>127</v>
      </c>
      <c r="G21" s="16">
        <v>0.0654</v>
      </c>
    </row>
    <row r="22">
      <c r="A22" s="13">
        <v>44451.0</v>
      </c>
      <c r="B22" s="14">
        <v>15.2</v>
      </c>
      <c r="C22" s="15">
        <v>15.01</v>
      </c>
      <c r="D22" s="15">
        <v>15.34</v>
      </c>
      <c r="E22" s="15">
        <v>14.75</v>
      </c>
      <c r="F22" s="15" t="s">
        <v>128</v>
      </c>
      <c r="G22" s="16">
        <v>0.0147</v>
      </c>
    </row>
    <row r="23">
      <c r="A23" s="13">
        <v>44481.0</v>
      </c>
      <c r="B23" s="17">
        <v>14.73</v>
      </c>
      <c r="C23" s="15">
        <v>15.2</v>
      </c>
      <c r="D23" s="15">
        <v>15.42</v>
      </c>
      <c r="E23" s="15">
        <v>14.5</v>
      </c>
      <c r="F23" s="15" t="s">
        <v>129</v>
      </c>
      <c r="G23" s="18">
        <v>-0.0309</v>
      </c>
    </row>
    <row r="24">
      <c r="A24" s="13">
        <v>44512.0</v>
      </c>
      <c r="B24" s="17">
        <v>14.69</v>
      </c>
      <c r="C24" s="15">
        <v>14.75</v>
      </c>
      <c r="D24" s="15">
        <v>14.97</v>
      </c>
      <c r="E24" s="15">
        <v>14.3</v>
      </c>
      <c r="F24" s="15" t="s">
        <v>130</v>
      </c>
      <c r="G24" s="18">
        <v>-0.0027</v>
      </c>
    </row>
    <row r="25">
      <c r="A25" s="13">
        <v>44542.0</v>
      </c>
      <c r="B25" s="17">
        <v>14.21</v>
      </c>
      <c r="C25" s="15">
        <v>14.69</v>
      </c>
      <c r="D25" s="15">
        <v>14.77</v>
      </c>
      <c r="E25" s="15">
        <v>13.84</v>
      </c>
      <c r="F25" s="15" t="s">
        <v>131</v>
      </c>
      <c r="G25" s="18">
        <v>-0.0327</v>
      </c>
    </row>
    <row r="26">
      <c r="A26" s="13">
        <v>44209.0</v>
      </c>
      <c r="B26" s="14">
        <v>14.29</v>
      </c>
      <c r="C26" s="15">
        <v>14.33</v>
      </c>
      <c r="D26" s="15">
        <v>14.62</v>
      </c>
      <c r="E26" s="15">
        <v>14.0</v>
      </c>
      <c r="F26" s="15" t="s">
        <v>132</v>
      </c>
      <c r="G26" s="16">
        <v>0.0056</v>
      </c>
    </row>
    <row r="27">
      <c r="A27" s="13">
        <v>44240.0</v>
      </c>
      <c r="B27" s="17">
        <v>13.4</v>
      </c>
      <c r="C27" s="15">
        <v>14.4</v>
      </c>
      <c r="D27" s="15">
        <v>14.49</v>
      </c>
      <c r="E27" s="15">
        <v>13.06</v>
      </c>
      <c r="F27" s="15" t="s">
        <v>133</v>
      </c>
      <c r="G27" s="18">
        <v>-0.0623</v>
      </c>
    </row>
    <row r="28">
      <c r="A28" s="13">
        <v>44268.0</v>
      </c>
      <c r="B28" s="14">
        <v>13.53</v>
      </c>
      <c r="C28" s="15">
        <v>13.41</v>
      </c>
      <c r="D28" s="15">
        <v>13.77</v>
      </c>
      <c r="E28" s="15">
        <v>13.19</v>
      </c>
      <c r="F28" s="15" t="s">
        <v>134</v>
      </c>
      <c r="G28" s="16">
        <v>0.0097</v>
      </c>
    </row>
    <row r="29">
      <c r="A29" s="13">
        <v>44299.0</v>
      </c>
      <c r="B29" s="17">
        <v>12.34</v>
      </c>
      <c r="C29" s="15">
        <v>13.55</v>
      </c>
      <c r="D29" s="15">
        <v>13.61</v>
      </c>
      <c r="E29" s="15">
        <v>11.16</v>
      </c>
      <c r="F29" s="15" t="s">
        <v>135</v>
      </c>
      <c r="G29" s="18">
        <v>-0.088</v>
      </c>
    </row>
    <row r="30">
      <c r="A30" s="19">
        <v>44329.0</v>
      </c>
      <c r="B30" s="17">
        <v>11.55</v>
      </c>
      <c r="C30" s="15">
        <v>12.17</v>
      </c>
      <c r="D30" s="15">
        <v>12.34</v>
      </c>
      <c r="E30" s="15">
        <v>11.21</v>
      </c>
      <c r="F30" s="15" t="s">
        <v>136</v>
      </c>
      <c r="G30" s="18">
        <v>-0.064</v>
      </c>
    </row>
    <row r="31">
      <c r="A31" s="13">
        <v>44360.0</v>
      </c>
      <c r="B31" s="17">
        <v>10.24</v>
      </c>
      <c r="C31" s="15">
        <v>11.61</v>
      </c>
      <c r="D31" s="15">
        <v>11.83</v>
      </c>
      <c r="E31" s="15">
        <v>9.81</v>
      </c>
      <c r="F31" s="15" t="s">
        <v>137</v>
      </c>
      <c r="G31" s="18">
        <v>-0.1134</v>
      </c>
    </row>
    <row r="32">
      <c r="A32" s="13">
        <v>44390.0</v>
      </c>
      <c r="B32" s="14">
        <v>11.02</v>
      </c>
      <c r="C32" s="15">
        <v>10.3</v>
      </c>
      <c r="D32" s="15">
        <v>11.24</v>
      </c>
      <c r="E32" s="15">
        <v>10.02</v>
      </c>
      <c r="F32" s="15" t="s">
        <v>138</v>
      </c>
      <c r="G32" s="16">
        <v>0.0762</v>
      </c>
    </row>
    <row r="33">
      <c r="A33" s="13">
        <v>44421.0</v>
      </c>
      <c r="B33" s="14">
        <v>11.71</v>
      </c>
      <c r="C33" s="15">
        <v>11.02</v>
      </c>
      <c r="D33" s="15">
        <v>12.0</v>
      </c>
      <c r="E33" s="15">
        <v>10.64</v>
      </c>
      <c r="F33" s="15" t="s">
        <v>139</v>
      </c>
      <c r="G33" s="16">
        <v>0.0626</v>
      </c>
    </row>
    <row r="34">
      <c r="A34" s="13">
        <v>44452.0</v>
      </c>
      <c r="B34" s="17">
        <v>11.03</v>
      </c>
      <c r="C34" s="15">
        <v>11.79</v>
      </c>
      <c r="D34" s="15">
        <v>11.9</v>
      </c>
      <c r="E34" s="15">
        <v>10.78</v>
      </c>
      <c r="F34" s="15" t="s">
        <v>140</v>
      </c>
      <c r="G34" s="18">
        <v>-0.0581</v>
      </c>
    </row>
    <row r="35">
      <c r="A35" s="13">
        <v>44482.0</v>
      </c>
      <c r="B35" s="17">
        <v>11.0</v>
      </c>
      <c r="C35" s="15">
        <v>10.78</v>
      </c>
      <c r="D35" s="15">
        <v>11.32</v>
      </c>
      <c r="E35" s="15">
        <v>10.45</v>
      </c>
      <c r="F35" s="15" t="s">
        <v>141</v>
      </c>
      <c r="G35" s="18">
        <v>-0.0027</v>
      </c>
    </row>
    <row r="36">
      <c r="A36" s="13">
        <v>44513.0</v>
      </c>
      <c r="B36" s="17">
        <v>10.35</v>
      </c>
      <c r="C36" s="15">
        <v>10.93</v>
      </c>
      <c r="D36" s="15">
        <v>10.97</v>
      </c>
      <c r="E36" s="15">
        <v>10.18</v>
      </c>
      <c r="F36" s="15" t="s">
        <v>142</v>
      </c>
      <c r="G36" s="18">
        <v>-0.0591</v>
      </c>
    </row>
    <row r="37">
      <c r="A37" s="13">
        <v>44543.0</v>
      </c>
      <c r="B37" s="17">
        <v>9.96</v>
      </c>
      <c r="C37" s="15">
        <v>10.24</v>
      </c>
      <c r="D37" s="15">
        <v>10.49</v>
      </c>
      <c r="E37" s="15">
        <v>9.79</v>
      </c>
      <c r="F37" s="15" t="s">
        <v>143</v>
      </c>
      <c r="G37" s="18">
        <v>-0.0377</v>
      </c>
    </row>
    <row r="38">
      <c r="A38" s="13">
        <v>44210.0</v>
      </c>
      <c r="B38" s="14">
        <v>10.38</v>
      </c>
      <c r="C38" s="15">
        <v>10.13</v>
      </c>
      <c r="D38" s="15">
        <v>10.57</v>
      </c>
      <c r="E38" s="15">
        <v>10.11</v>
      </c>
      <c r="F38" s="15" t="s">
        <v>144</v>
      </c>
      <c r="G38" s="16">
        <v>0.0422</v>
      </c>
    </row>
    <row r="39">
      <c r="A39" s="13">
        <v>44241.0</v>
      </c>
      <c r="B39" s="14">
        <v>11.04</v>
      </c>
      <c r="C39" s="15">
        <v>10.39</v>
      </c>
      <c r="D39" s="15">
        <v>11.19</v>
      </c>
      <c r="E39" s="15">
        <v>10.37</v>
      </c>
      <c r="F39" s="15" t="s">
        <v>145</v>
      </c>
      <c r="G39" s="16">
        <v>0.0636</v>
      </c>
    </row>
    <row r="40">
      <c r="A40" s="13">
        <v>44269.0</v>
      </c>
      <c r="B40" s="17">
        <v>10.67</v>
      </c>
      <c r="C40" s="15">
        <v>11.25</v>
      </c>
      <c r="D40" s="15">
        <v>11.57</v>
      </c>
      <c r="E40" s="15">
        <v>10.66</v>
      </c>
      <c r="F40" s="15" t="s">
        <v>146</v>
      </c>
      <c r="G40" s="18">
        <v>-0.0335</v>
      </c>
    </row>
    <row r="41">
      <c r="A41" s="13">
        <v>44300.0</v>
      </c>
      <c r="B41" s="14">
        <v>10.7</v>
      </c>
      <c r="C41" s="15">
        <v>10.7</v>
      </c>
      <c r="D41" s="15">
        <v>11.07</v>
      </c>
      <c r="E41" s="15">
        <v>10.57</v>
      </c>
      <c r="F41" s="15" t="s">
        <v>147</v>
      </c>
      <c r="G41" s="16">
        <v>0.0028</v>
      </c>
    </row>
    <row r="42">
      <c r="A42" s="19">
        <v>44330.0</v>
      </c>
      <c r="B42" s="17">
        <v>10.35</v>
      </c>
      <c r="C42" s="15">
        <v>10.61</v>
      </c>
      <c r="D42" s="15">
        <v>10.91</v>
      </c>
      <c r="E42" s="15">
        <v>10.29</v>
      </c>
      <c r="F42" s="15" t="s">
        <v>148</v>
      </c>
      <c r="G42" s="18">
        <v>-0.0327</v>
      </c>
    </row>
    <row r="43">
      <c r="A43" s="13">
        <v>44361.0</v>
      </c>
      <c r="B43" s="14">
        <v>11.01</v>
      </c>
      <c r="C43" s="15">
        <v>10.3</v>
      </c>
      <c r="D43" s="15">
        <v>11.01</v>
      </c>
      <c r="E43" s="15">
        <v>10.27</v>
      </c>
      <c r="F43" s="15" t="s">
        <v>149</v>
      </c>
      <c r="G43" s="16">
        <v>0.0638</v>
      </c>
    </row>
    <row r="44">
      <c r="A44" s="13">
        <v>44391.0</v>
      </c>
      <c r="B44" s="17">
        <v>10.6</v>
      </c>
      <c r="C44" s="15">
        <v>11.01</v>
      </c>
      <c r="D44" s="15">
        <v>11.13</v>
      </c>
      <c r="E44" s="15">
        <v>10.6</v>
      </c>
      <c r="F44" s="15" t="s">
        <v>150</v>
      </c>
      <c r="G44" s="18">
        <v>-0.0372</v>
      </c>
    </row>
    <row r="45">
      <c r="A45" s="13">
        <v>44422.0</v>
      </c>
      <c r="B45" s="14">
        <v>10.68</v>
      </c>
      <c r="C45" s="15">
        <v>10.72</v>
      </c>
      <c r="D45" s="15">
        <v>10.91</v>
      </c>
      <c r="E45" s="15">
        <v>10.54</v>
      </c>
      <c r="F45" s="15" t="s">
        <v>151</v>
      </c>
      <c r="G45" s="16">
        <v>0.0075</v>
      </c>
    </row>
    <row r="46">
      <c r="A46" s="13">
        <v>44453.0</v>
      </c>
      <c r="B46" s="17">
        <v>9.97</v>
      </c>
      <c r="C46" s="15">
        <v>10.54</v>
      </c>
      <c r="D46" s="15">
        <v>10.6</v>
      </c>
      <c r="E46" s="15">
        <v>9.95</v>
      </c>
      <c r="F46" s="15" t="s">
        <v>152</v>
      </c>
      <c r="G46" s="18">
        <v>-0.0665</v>
      </c>
    </row>
    <row r="47">
      <c r="A47" s="13">
        <v>44483.0</v>
      </c>
      <c r="B47" s="17">
        <v>9.68</v>
      </c>
      <c r="C47" s="15">
        <v>10.01</v>
      </c>
      <c r="D47" s="15">
        <v>10.36</v>
      </c>
      <c r="E47" s="15">
        <v>9.58</v>
      </c>
      <c r="F47" s="15" t="s">
        <v>153</v>
      </c>
      <c r="G47" s="18">
        <v>-0.0291</v>
      </c>
    </row>
    <row r="48">
      <c r="A48" s="13">
        <v>44514.0</v>
      </c>
      <c r="B48" s="17">
        <v>9.64</v>
      </c>
      <c r="C48" s="15">
        <v>9.71</v>
      </c>
      <c r="D48" s="15">
        <v>9.96</v>
      </c>
      <c r="E48" s="15">
        <v>9.42</v>
      </c>
      <c r="F48" s="15" t="s">
        <v>154</v>
      </c>
      <c r="G48" s="18">
        <v>-0.0041</v>
      </c>
    </row>
    <row r="49">
      <c r="A49" s="13">
        <v>44544.0</v>
      </c>
      <c r="B49" s="14">
        <v>9.77</v>
      </c>
      <c r="C49" s="15">
        <v>9.75</v>
      </c>
      <c r="D49" s="15">
        <v>10.24</v>
      </c>
      <c r="E49" s="15">
        <v>9.67</v>
      </c>
      <c r="F49" s="15" t="s">
        <v>155</v>
      </c>
      <c r="G49" s="16">
        <v>0.0135</v>
      </c>
    </row>
    <row r="50">
      <c r="A50" s="13">
        <v>44211.0</v>
      </c>
      <c r="B50" s="14">
        <v>10.69</v>
      </c>
      <c r="C50" s="15">
        <v>9.69</v>
      </c>
      <c r="D50" s="15">
        <v>10.86</v>
      </c>
      <c r="E50" s="15">
        <v>9.67</v>
      </c>
      <c r="F50" s="15" t="s">
        <v>156</v>
      </c>
      <c r="G50" s="16">
        <v>0.0942</v>
      </c>
    </row>
    <row r="51">
      <c r="A51" s="13">
        <v>44242.0</v>
      </c>
      <c r="B51" s="17">
        <v>10.08</v>
      </c>
      <c r="C51" s="15">
        <v>10.55</v>
      </c>
      <c r="D51" s="15">
        <v>10.64</v>
      </c>
      <c r="E51" s="15">
        <v>9.91</v>
      </c>
      <c r="F51" s="15" t="s">
        <v>157</v>
      </c>
      <c r="G51" s="18">
        <v>-0.0571</v>
      </c>
    </row>
    <row r="52">
      <c r="A52" s="13">
        <v>44270.0</v>
      </c>
      <c r="B52" s="17">
        <v>9.78</v>
      </c>
      <c r="C52" s="15">
        <v>10.1</v>
      </c>
      <c r="D52" s="15">
        <v>10.12</v>
      </c>
      <c r="E52" s="15">
        <v>9.49</v>
      </c>
      <c r="F52" s="15" t="s">
        <v>158</v>
      </c>
      <c r="G52" s="18">
        <v>-0.0298</v>
      </c>
    </row>
    <row r="53">
      <c r="A53" s="13">
        <v>44301.0</v>
      </c>
      <c r="B53" s="17">
        <v>9.78</v>
      </c>
      <c r="C53" s="15">
        <v>9.85</v>
      </c>
      <c r="D53" s="15">
        <v>10.11</v>
      </c>
      <c r="E53" s="15">
        <v>9.71</v>
      </c>
      <c r="F53" s="15" t="s">
        <v>159</v>
      </c>
      <c r="G53" s="18">
        <v>0.0</v>
      </c>
    </row>
    <row r="54">
      <c r="A54" s="19">
        <v>44331.0</v>
      </c>
      <c r="B54" s="14">
        <v>9.82</v>
      </c>
      <c r="C54" s="15">
        <v>9.68</v>
      </c>
      <c r="D54" s="15">
        <v>10.15</v>
      </c>
      <c r="E54" s="15">
        <v>9.66</v>
      </c>
      <c r="F54" s="15" t="s">
        <v>160</v>
      </c>
      <c r="G54" s="16">
        <v>0.0041</v>
      </c>
    </row>
    <row r="55">
      <c r="A55" s="13">
        <v>44362.0</v>
      </c>
      <c r="B55" s="17">
        <v>9.66</v>
      </c>
      <c r="C55" s="15">
        <v>9.9</v>
      </c>
      <c r="D55" s="15">
        <v>9.96</v>
      </c>
      <c r="E55" s="15">
        <v>9.61</v>
      </c>
      <c r="F55" s="15" t="s">
        <v>161</v>
      </c>
      <c r="G55" s="18">
        <v>-0.0163</v>
      </c>
    </row>
    <row r="56">
      <c r="A56" s="13">
        <v>44392.0</v>
      </c>
      <c r="B56" s="17">
        <v>8.99</v>
      </c>
      <c r="C56" s="15">
        <v>9.62</v>
      </c>
      <c r="D56" s="15">
        <v>9.68</v>
      </c>
      <c r="E56" s="15">
        <v>8.87</v>
      </c>
      <c r="F56" s="15" t="s">
        <v>162</v>
      </c>
      <c r="G56" s="18">
        <v>-0.0694</v>
      </c>
    </row>
    <row r="57">
      <c r="A57" s="13">
        <v>44423.0</v>
      </c>
      <c r="B57" s="14">
        <v>9.36</v>
      </c>
      <c r="C57" s="15">
        <v>8.97</v>
      </c>
      <c r="D57" s="15">
        <v>9.66</v>
      </c>
      <c r="E57" s="15">
        <v>8.9</v>
      </c>
      <c r="F57" s="15" t="s">
        <v>163</v>
      </c>
      <c r="G57" s="16">
        <v>0.0412</v>
      </c>
    </row>
    <row r="58">
      <c r="A58" s="13">
        <v>44454.0</v>
      </c>
      <c r="B58" s="17">
        <v>9.18</v>
      </c>
      <c r="C58" s="15">
        <v>9.42</v>
      </c>
      <c r="D58" s="15">
        <v>9.52</v>
      </c>
      <c r="E58" s="15">
        <v>9.05</v>
      </c>
      <c r="F58" s="15" t="s">
        <v>164</v>
      </c>
      <c r="G58" s="18">
        <v>-0.0192</v>
      </c>
    </row>
    <row r="59">
      <c r="A59" s="13">
        <v>44484.0</v>
      </c>
      <c r="B59" s="14">
        <v>9.38</v>
      </c>
      <c r="C59" s="15">
        <v>9.18</v>
      </c>
      <c r="D59" s="15">
        <v>9.79</v>
      </c>
      <c r="E59" s="15">
        <v>9.13</v>
      </c>
      <c r="F59" s="15" t="s">
        <v>165</v>
      </c>
      <c r="G59" s="16">
        <v>0.0218</v>
      </c>
    </row>
    <row r="60">
      <c r="A60" s="13">
        <v>44515.0</v>
      </c>
      <c r="B60" s="17">
        <v>8.74</v>
      </c>
      <c r="C60" s="15">
        <v>9.32</v>
      </c>
      <c r="D60" s="15">
        <v>9.37</v>
      </c>
      <c r="E60" s="15">
        <v>8.66</v>
      </c>
      <c r="F60" s="15" t="s">
        <v>166</v>
      </c>
      <c r="G60" s="18">
        <v>-0.0682</v>
      </c>
    </row>
    <row r="61">
      <c r="A61" s="13">
        <v>44545.0</v>
      </c>
      <c r="B61" s="17">
        <v>8.73</v>
      </c>
      <c r="C61" s="15">
        <v>8.77</v>
      </c>
      <c r="D61" s="15">
        <v>8.94</v>
      </c>
      <c r="E61" s="15">
        <v>8.6</v>
      </c>
      <c r="F61" s="15" t="s">
        <v>167</v>
      </c>
      <c r="G61" s="18">
        <v>-0.0011</v>
      </c>
    </row>
    <row r="62">
      <c r="A62" s="13">
        <v>44212.0</v>
      </c>
      <c r="B62" s="14">
        <v>9.15</v>
      </c>
      <c r="C62" s="15">
        <v>8.86</v>
      </c>
      <c r="D62" s="15">
        <v>9.25</v>
      </c>
      <c r="E62" s="15">
        <v>8.81</v>
      </c>
      <c r="F62" s="15" t="s">
        <v>168</v>
      </c>
      <c r="G62" s="16">
        <v>0.0481</v>
      </c>
    </row>
    <row r="63">
      <c r="A63" s="13">
        <v>44243.0</v>
      </c>
      <c r="B63" s="14">
        <v>10.24</v>
      </c>
      <c r="C63" s="15">
        <v>9.23</v>
      </c>
      <c r="D63" s="15">
        <v>10.37</v>
      </c>
      <c r="E63" s="15">
        <v>9.18</v>
      </c>
      <c r="F63" s="15" t="s">
        <v>169</v>
      </c>
      <c r="G63" s="16">
        <v>0.1191</v>
      </c>
    </row>
    <row r="64">
      <c r="A64" s="13">
        <v>44271.0</v>
      </c>
      <c r="B64" s="17">
        <v>10.12</v>
      </c>
      <c r="C64" s="15">
        <v>10.26</v>
      </c>
      <c r="D64" s="15">
        <v>10.6</v>
      </c>
      <c r="E64" s="15">
        <v>10.0</v>
      </c>
      <c r="F64" s="15" t="s">
        <v>170</v>
      </c>
      <c r="G64" s="18">
        <v>-0.0117</v>
      </c>
    </row>
    <row r="65">
      <c r="A65" s="13">
        <v>44302.0</v>
      </c>
      <c r="B65" s="14">
        <v>10.75</v>
      </c>
      <c r="C65" s="15">
        <v>10.0</v>
      </c>
      <c r="D65" s="15">
        <v>10.78</v>
      </c>
      <c r="E65" s="15">
        <v>9.95</v>
      </c>
      <c r="F65" s="15" t="s">
        <v>122</v>
      </c>
      <c r="G65" s="16">
        <v>0.0623</v>
      </c>
    </row>
    <row r="66">
      <c r="A66" s="19">
        <v>44332.0</v>
      </c>
      <c r="B66" s="17">
        <v>10.06</v>
      </c>
      <c r="C66" s="15">
        <v>10.79</v>
      </c>
      <c r="D66" s="15">
        <v>10.8</v>
      </c>
      <c r="E66" s="15">
        <v>10.01</v>
      </c>
      <c r="F66" s="15" t="s">
        <v>171</v>
      </c>
      <c r="G66" s="18">
        <v>-0.0642</v>
      </c>
    </row>
    <row r="67">
      <c r="A67" s="13">
        <v>44363.0</v>
      </c>
      <c r="B67" s="14">
        <v>10.98</v>
      </c>
      <c r="C67" s="15">
        <v>10.07</v>
      </c>
      <c r="D67" s="15">
        <v>11.1</v>
      </c>
      <c r="E67" s="15">
        <v>10.01</v>
      </c>
      <c r="F67" s="15" t="s">
        <v>172</v>
      </c>
      <c r="G67" s="16">
        <v>0.0915</v>
      </c>
    </row>
    <row r="68">
      <c r="A68" s="13">
        <v>44393.0</v>
      </c>
      <c r="B68" s="14">
        <v>11.27</v>
      </c>
      <c r="C68" s="15">
        <v>11.09</v>
      </c>
      <c r="D68" s="15">
        <v>11.43</v>
      </c>
      <c r="E68" s="15">
        <v>10.84</v>
      </c>
      <c r="F68" s="15" t="s">
        <v>173</v>
      </c>
      <c r="G68" s="16">
        <v>0.0264</v>
      </c>
    </row>
    <row r="69">
      <c r="A69" s="13">
        <v>44424.0</v>
      </c>
      <c r="B69" s="17">
        <v>10.79</v>
      </c>
      <c r="C69" s="15">
        <v>11.24</v>
      </c>
      <c r="D69" s="15">
        <v>11.39</v>
      </c>
      <c r="E69" s="15">
        <v>10.76</v>
      </c>
      <c r="F69" s="15" t="s">
        <v>174</v>
      </c>
      <c r="G69" s="18">
        <v>-0.0426</v>
      </c>
    </row>
    <row r="70">
      <c r="A70" s="13">
        <v>44455.0</v>
      </c>
      <c r="B70" s="14">
        <v>10.95</v>
      </c>
      <c r="C70" s="15">
        <v>10.77</v>
      </c>
      <c r="D70" s="15">
        <v>11.21</v>
      </c>
      <c r="E70" s="15">
        <v>10.75</v>
      </c>
      <c r="F70" s="15" t="s">
        <v>175</v>
      </c>
      <c r="G70" s="16">
        <v>0.0148</v>
      </c>
    </row>
    <row r="71">
      <c r="A71" s="13">
        <v>44485.0</v>
      </c>
      <c r="B71" s="17">
        <v>10.63</v>
      </c>
      <c r="C71" s="15">
        <v>10.93</v>
      </c>
      <c r="D71" s="15">
        <v>10.93</v>
      </c>
      <c r="E71" s="15">
        <v>10.3</v>
      </c>
      <c r="F71" s="15" t="s">
        <v>174</v>
      </c>
      <c r="G71" s="18">
        <v>-0.0292</v>
      </c>
    </row>
    <row r="72">
      <c r="A72" s="13">
        <v>44516.0</v>
      </c>
      <c r="B72" s="17">
        <v>9.6</v>
      </c>
      <c r="C72" s="15">
        <v>10.7</v>
      </c>
      <c r="D72" s="15">
        <v>10.86</v>
      </c>
      <c r="E72" s="15">
        <v>9.55</v>
      </c>
      <c r="F72" s="15" t="s">
        <v>176</v>
      </c>
      <c r="G72" s="18">
        <v>-0.0969</v>
      </c>
    </row>
    <row r="73">
      <c r="A73" s="13">
        <v>44546.0</v>
      </c>
      <c r="B73" s="17">
        <v>9.39</v>
      </c>
      <c r="C73" s="15">
        <v>9.53</v>
      </c>
      <c r="D73" s="15">
        <v>9.65</v>
      </c>
      <c r="E73" s="15">
        <v>9.19</v>
      </c>
      <c r="F73" s="15" t="s">
        <v>177</v>
      </c>
      <c r="G73" s="18">
        <v>-0.0219</v>
      </c>
    </row>
    <row r="74">
      <c r="A74" s="13">
        <v>44213.0</v>
      </c>
      <c r="B74" s="14">
        <v>9.95</v>
      </c>
      <c r="C74" s="15">
        <v>9.39</v>
      </c>
      <c r="D74" s="15">
        <v>10.0</v>
      </c>
      <c r="E74" s="15">
        <v>9.37</v>
      </c>
      <c r="F74" s="15" t="s">
        <v>178</v>
      </c>
      <c r="G74" s="16">
        <v>0.0596</v>
      </c>
    </row>
    <row r="75">
      <c r="A75" s="13">
        <v>44244.0</v>
      </c>
      <c r="B75" s="14">
        <v>10.26</v>
      </c>
      <c r="C75" s="15">
        <v>9.86</v>
      </c>
      <c r="D75" s="15">
        <v>10.37</v>
      </c>
      <c r="E75" s="15">
        <v>9.82</v>
      </c>
      <c r="F75" s="15" t="s">
        <v>179</v>
      </c>
      <c r="G75" s="16">
        <v>0.0312</v>
      </c>
    </row>
    <row r="76">
      <c r="A76" s="13">
        <v>44272.0</v>
      </c>
      <c r="B76" s="17">
        <v>10.22</v>
      </c>
      <c r="C76" s="15">
        <v>10.17</v>
      </c>
      <c r="D76" s="15">
        <v>10.38</v>
      </c>
      <c r="E76" s="15">
        <v>9.81</v>
      </c>
      <c r="F76" s="15" t="s">
        <v>180</v>
      </c>
      <c r="G76" s="18">
        <v>-0.0039</v>
      </c>
    </row>
    <row r="77">
      <c r="A77" s="13">
        <v>44303.0</v>
      </c>
      <c r="B77" s="14">
        <v>10.35</v>
      </c>
      <c r="C77" s="15">
        <v>10.22</v>
      </c>
      <c r="D77" s="15">
        <v>10.65</v>
      </c>
      <c r="E77" s="15">
        <v>10.21</v>
      </c>
      <c r="F77" s="15" t="s">
        <v>181</v>
      </c>
      <c r="G77" s="16">
        <v>0.0127</v>
      </c>
    </row>
    <row r="78">
      <c r="A78" s="19">
        <v>44333.0</v>
      </c>
      <c r="B78" s="17">
        <v>10.34</v>
      </c>
      <c r="C78" s="15">
        <v>10.32</v>
      </c>
      <c r="D78" s="15">
        <v>10.39</v>
      </c>
      <c r="E78" s="15">
        <v>9.91</v>
      </c>
      <c r="F78" s="15" t="s">
        <v>182</v>
      </c>
      <c r="G78" s="18">
        <v>-0.001</v>
      </c>
    </row>
    <row r="79">
      <c r="A79" s="13">
        <v>44364.0</v>
      </c>
      <c r="B79" s="17">
        <v>10.13</v>
      </c>
      <c r="C79" s="15">
        <v>10.3</v>
      </c>
      <c r="D79" s="15">
        <v>10.59</v>
      </c>
      <c r="E79" s="15">
        <v>10.11</v>
      </c>
      <c r="F79" s="15" t="s">
        <v>183</v>
      </c>
      <c r="G79" s="18">
        <v>-0.0203</v>
      </c>
    </row>
    <row r="80">
      <c r="A80" s="13">
        <v>44394.0</v>
      </c>
      <c r="B80" s="14">
        <v>10.35</v>
      </c>
      <c r="C80" s="15">
        <v>10.0</v>
      </c>
      <c r="D80" s="15">
        <v>10.37</v>
      </c>
      <c r="E80" s="15">
        <v>9.83</v>
      </c>
      <c r="F80" s="15" t="s">
        <v>184</v>
      </c>
      <c r="G80" s="16">
        <v>0.0217</v>
      </c>
    </row>
    <row r="81">
      <c r="A81" s="13">
        <v>44425.0</v>
      </c>
      <c r="B81" s="14">
        <v>10.79</v>
      </c>
      <c r="C81" s="15">
        <v>10.32</v>
      </c>
      <c r="D81" s="15">
        <v>10.8</v>
      </c>
      <c r="E81" s="15">
        <v>10.2</v>
      </c>
      <c r="F81" s="15" t="s">
        <v>185</v>
      </c>
      <c r="G81" s="16">
        <v>0.0425</v>
      </c>
    </row>
    <row r="82">
      <c r="A82" s="13">
        <v>44456.0</v>
      </c>
      <c r="B82" s="17">
        <v>10.44</v>
      </c>
      <c r="C82" s="15">
        <v>10.81</v>
      </c>
      <c r="D82" s="15">
        <v>11.02</v>
      </c>
      <c r="E82" s="15">
        <v>10.41</v>
      </c>
      <c r="F82" s="15" t="s">
        <v>186</v>
      </c>
      <c r="G82" s="18">
        <v>-0.0324</v>
      </c>
    </row>
    <row r="83">
      <c r="A83" s="13">
        <v>44486.0</v>
      </c>
      <c r="B83" s="17">
        <v>10.34</v>
      </c>
      <c r="C83" s="15">
        <v>10.39</v>
      </c>
      <c r="D83" s="15">
        <v>10.64</v>
      </c>
      <c r="E83" s="15">
        <v>10.27</v>
      </c>
      <c r="F83" s="15" t="s">
        <v>187</v>
      </c>
      <c r="G83" s="18">
        <v>-0.0096</v>
      </c>
    </row>
    <row r="84">
      <c r="A84" s="13">
        <v>44517.0</v>
      </c>
      <c r="B84" s="14">
        <v>10.38</v>
      </c>
      <c r="C84" s="15">
        <v>10.37</v>
      </c>
      <c r="D84" s="15">
        <v>10.57</v>
      </c>
      <c r="E84" s="15">
        <v>10.31</v>
      </c>
      <c r="F84" s="15" t="s">
        <v>164</v>
      </c>
      <c r="G84" s="16">
        <v>0.0039</v>
      </c>
    </row>
    <row r="85">
      <c r="A85" s="13">
        <v>44547.0</v>
      </c>
      <c r="B85" s="14">
        <v>10.59</v>
      </c>
      <c r="C85" s="15">
        <v>10.37</v>
      </c>
      <c r="D85" s="15">
        <v>10.63</v>
      </c>
      <c r="E85" s="15">
        <v>10.07</v>
      </c>
      <c r="F85" s="15" t="s">
        <v>188</v>
      </c>
      <c r="G85" s="16">
        <v>0.0202</v>
      </c>
    </row>
    <row r="86">
      <c r="A86" s="13">
        <v>44214.0</v>
      </c>
      <c r="B86" s="14">
        <v>10.97</v>
      </c>
      <c r="C86" s="15">
        <v>10.69</v>
      </c>
      <c r="D86" s="15">
        <v>11.14</v>
      </c>
      <c r="E86" s="15">
        <v>10.64</v>
      </c>
      <c r="F86" s="15" t="s">
        <v>189</v>
      </c>
      <c r="G86" s="16">
        <v>0.0359</v>
      </c>
    </row>
    <row r="87">
      <c r="A87" s="13">
        <v>44245.0</v>
      </c>
      <c r="B87" s="17">
        <v>10.74</v>
      </c>
      <c r="C87" s="15">
        <v>10.91</v>
      </c>
      <c r="D87" s="15">
        <v>11.05</v>
      </c>
      <c r="E87" s="15">
        <v>10.68</v>
      </c>
      <c r="F87" s="15" t="s">
        <v>190</v>
      </c>
      <c r="G87" s="18">
        <v>-0.021</v>
      </c>
    </row>
    <row r="88">
      <c r="A88" s="13">
        <v>44273.0</v>
      </c>
      <c r="B88" s="14">
        <v>10.75</v>
      </c>
      <c r="C88" s="15">
        <v>10.65</v>
      </c>
      <c r="D88" s="15">
        <v>11.01</v>
      </c>
      <c r="E88" s="15">
        <v>10.61</v>
      </c>
      <c r="F88" s="15" t="s">
        <v>191</v>
      </c>
      <c r="G88" s="16">
        <v>9.0E-4</v>
      </c>
    </row>
    <row r="89">
      <c r="A89" s="13">
        <v>44304.0</v>
      </c>
      <c r="B89" s="17">
        <v>10.69</v>
      </c>
      <c r="C89" s="15">
        <v>10.82</v>
      </c>
      <c r="D89" s="15">
        <v>11.07</v>
      </c>
      <c r="E89" s="15">
        <v>10.64</v>
      </c>
      <c r="F89" s="15" t="s">
        <v>192</v>
      </c>
      <c r="G89" s="18">
        <v>-0.0056</v>
      </c>
    </row>
    <row r="90">
      <c r="A90" s="19">
        <v>44334.0</v>
      </c>
      <c r="B90" s="17">
        <v>10.56</v>
      </c>
      <c r="C90" s="15">
        <v>10.66</v>
      </c>
      <c r="D90" s="15">
        <v>10.79</v>
      </c>
      <c r="E90" s="15">
        <v>10.45</v>
      </c>
      <c r="F90" s="15" t="s">
        <v>193</v>
      </c>
      <c r="G90" s="18">
        <v>-0.0122</v>
      </c>
    </row>
    <row r="91">
      <c r="A91" s="13">
        <v>44365.0</v>
      </c>
      <c r="B91" s="17">
        <v>10.18</v>
      </c>
      <c r="C91" s="15">
        <v>10.5</v>
      </c>
      <c r="D91" s="15">
        <v>10.62</v>
      </c>
      <c r="E91" s="15">
        <v>10.1</v>
      </c>
      <c r="F91" s="15" t="s">
        <v>194</v>
      </c>
      <c r="G91" s="18">
        <v>-0.036</v>
      </c>
    </row>
    <row r="92">
      <c r="A92" s="13">
        <v>44395.0</v>
      </c>
      <c r="B92" s="17">
        <v>9.91</v>
      </c>
      <c r="C92" s="15">
        <v>10.16</v>
      </c>
      <c r="D92" s="15">
        <v>10.31</v>
      </c>
      <c r="E92" s="15">
        <v>9.83</v>
      </c>
      <c r="F92" s="15" t="s">
        <v>195</v>
      </c>
      <c r="G92" s="18">
        <v>-0.0265</v>
      </c>
    </row>
    <row r="93">
      <c r="A93" s="13">
        <v>44426.0</v>
      </c>
      <c r="B93" s="17">
        <v>9.65</v>
      </c>
      <c r="C93" s="15">
        <v>9.88</v>
      </c>
      <c r="D93" s="15">
        <v>9.88</v>
      </c>
      <c r="E93" s="15">
        <v>9.35</v>
      </c>
      <c r="F93" s="15" t="s">
        <v>196</v>
      </c>
      <c r="G93" s="18">
        <v>-0.0262</v>
      </c>
    </row>
    <row r="94">
      <c r="A94" s="13">
        <v>44457.0</v>
      </c>
      <c r="B94" s="17">
        <v>9.55</v>
      </c>
      <c r="C94" s="15">
        <v>9.6</v>
      </c>
      <c r="D94" s="15">
        <v>9.75</v>
      </c>
      <c r="E94" s="15">
        <v>9.48</v>
      </c>
      <c r="F94" s="15" t="s">
        <v>197</v>
      </c>
      <c r="G94" s="18">
        <v>-0.0104</v>
      </c>
    </row>
    <row r="95">
      <c r="A95" s="13">
        <v>44487.0</v>
      </c>
      <c r="B95" s="14">
        <v>9.78</v>
      </c>
      <c r="C95" s="15">
        <v>9.5</v>
      </c>
      <c r="D95" s="15">
        <v>10.0</v>
      </c>
      <c r="E95" s="15">
        <v>9.47</v>
      </c>
      <c r="F95" s="15" t="s">
        <v>198</v>
      </c>
      <c r="G95" s="16">
        <v>0.0241</v>
      </c>
    </row>
    <row r="96">
      <c r="A96" s="13">
        <v>44518.0</v>
      </c>
      <c r="B96" s="14">
        <v>9.82</v>
      </c>
      <c r="C96" s="15">
        <v>9.88</v>
      </c>
      <c r="D96" s="15">
        <v>9.93</v>
      </c>
      <c r="E96" s="15">
        <v>9.55</v>
      </c>
      <c r="F96" s="15" t="s">
        <v>187</v>
      </c>
      <c r="G96" s="16">
        <v>0.0041</v>
      </c>
    </row>
    <row r="97">
      <c r="A97" s="13">
        <v>44548.0</v>
      </c>
      <c r="B97" s="14">
        <v>10.31</v>
      </c>
      <c r="C97" s="15">
        <v>9.87</v>
      </c>
      <c r="D97" s="15">
        <v>10.35</v>
      </c>
      <c r="E97" s="15">
        <v>9.86</v>
      </c>
      <c r="F97" s="15" t="s">
        <v>190</v>
      </c>
      <c r="G97" s="16">
        <v>0.0499</v>
      </c>
    </row>
    <row r="98">
      <c r="A98" s="13">
        <v>44215.0</v>
      </c>
      <c r="B98" s="14">
        <v>10.65</v>
      </c>
      <c r="C98" s="15">
        <v>10.3</v>
      </c>
      <c r="D98" s="15">
        <v>10.72</v>
      </c>
      <c r="E98" s="15">
        <v>10.3</v>
      </c>
      <c r="F98" s="15" t="s">
        <v>199</v>
      </c>
      <c r="G98" s="16">
        <v>0.033</v>
      </c>
    </row>
    <row r="99">
      <c r="A99" s="13">
        <v>44246.0</v>
      </c>
      <c r="B99" s="17">
        <v>10.6</v>
      </c>
      <c r="C99" s="15">
        <v>10.64</v>
      </c>
      <c r="D99" s="15">
        <v>10.88</v>
      </c>
      <c r="E99" s="15">
        <v>10.53</v>
      </c>
      <c r="F99" s="15" t="s">
        <v>200</v>
      </c>
      <c r="G99" s="18">
        <v>-0.0047</v>
      </c>
    </row>
    <row r="100">
      <c r="A100" s="13">
        <v>44274.0</v>
      </c>
      <c r="B100" s="17">
        <v>10.45</v>
      </c>
      <c r="C100" s="15">
        <v>10.55</v>
      </c>
      <c r="D100" s="15">
        <v>10.7</v>
      </c>
      <c r="E100" s="15">
        <v>10.34</v>
      </c>
      <c r="F100" s="15" t="s">
        <v>201</v>
      </c>
      <c r="G100" s="18">
        <v>-0.0142</v>
      </c>
    </row>
    <row r="101">
      <c r="A101" s="13">
        <v>44305.0</v>
      </c>
      <c r="B101" s="17">
        <v>10.25</v>
      </c>
      <c r="C101" s="15">
        <v>10.48</v>
      </c>
      <c r="D101" s="15">
        <v>10.59</v>
      </c>
      <c r="E101" s="15">
        <v>10.18</v>
      </c>
      <c r="F101" s="15" t="s">
        <v>202</v>
      </c>
      <c r="G101" s="18">
        <v>-0.0191</v>
      </c>
    </row>
    <row r="102">
      <c r="A102" s="19">
        <v>44335.0</v>
      </c>
      <c r="B102" s="14">
        <v>10.4</v>
      </c>
      <c r="C102" s="15">
        <v>10.2</v>
      </c>
      <c r="D102" s="15">
        <v>10.43</v>
      </c>
      <c r="E102" s="15">
        <v>10.08</v>
      </c>
      <c r="F102" s="15" t="s">
        <v>203</v>
      </c>
      <c r="G102" s="16">
        <v>0.0146</v>
      </c>
    </row>
    <row r="103">
      <c r="A103" s="13">
        <v>44366.0</v>
      </c>
      <c r="B103" s="14">
        <v>11.33</v>
      </c>
      <c r="C103" s="15">
        <v>10.47</v>
      </c>
      <c r="D103" s="15">
        <v>11.49</v>
      </c>
      <c r="E103" s="15">
        <v>10.46</v>
      </c>
      <c r="F103" s="15" t="s">
        <v>204</v>
      </c>
      <c r="G103" s="16">
        <v>0.0894</v>
      </c>
    </row>
    <row r="104">
      <c r="A104" s="13">
        <v>44396.0</v>
      </c>
      <c r="B104" s="14">
        <v>11.36</v>
      </c>
      <c r="C104" s="15">
        <v>11.18</v>
      </c>
      <c r="D104" s="15">
        <v>11.61</v>
      </c>
      <c r="E104" s="15">
        <v>11.09</v>
      </c>
      <c r="F104" s="15" t="s">
        <v>145</v>
      </c>
      <c r="G104" s="16">
        <v>0.0026</v>
      </c>
    </row>
    <row r="105">
      <c r="A105" s="13">
        <v>44427.0</v>
      </c>
      <c r="B105" s="14">
        <v>12.26</v>
      </c>
      <c r="C105" s="15">
        <v>11.3</v>
      </c>
      <c r="D105" s="15">
        <v>12.4</v>
      </c>
      <c r="E105" s="15">
        <v>11.26</v>
      </c>
      <c r="F105" s="15" t="s">
        <v>205</v>
      </c>
      <c r="G105" s="16">
        <v>0.0792</v>
      </c>
    </row>
    <row r="106">
      <c r="A106" s="13">
        <v>44458.0</v>
      </c>
      <c r="B106" s="17">
        <v>11.82</v>
      </c>
      <c r="C106" s="15">
        <v>12.33</v>
      </c>
      <c r="D106" s="15">
        <v>12.49</v>
      </c>
      <c r="E106" s="15">
        <v>11.7</v>
      </c>
      <c r="F106" s="15" t="s">
        <v>206</v>
      </c>
      <c r="G106" s="18">
        <v>-0.0359</v>
      </c>
    </row>
    <row r="107">
      <c r="A107" s="13">
        <v>44488.0</v>
      </c>
      <c r="B107" s="14">
        <v>12.12</v>
      </c>
      <c r="C107" s="15">
        <v>11.74</v>
      </c>
      <c r="D107" s="15">
        <v>12.22</v>
      </c>
      <c r="E107" s="15">
        <v>11.71</v>
      </c>
      <c r="F107" s="15" t="s">
        <v>207</v>
      </c>
      <c r="G107" s="16">
        <v>0.0254</v>
      </c>
    </row>
    <row r="108">
      <c r="A108" s="13">
        <v>44519.0</v>
      </c>
      <c r="B108" s="17">
        <v>11.76</v>
      </c>
      <c r="C108" s="15">
        <v>12.11</v>
      </c>
      <c r="D108" s="15">
        <v>12.18</v>
      </c>
      <c r="E108" s="15">
        <v>11.59</v>
      </c>
      <c r="F108" s="15" t="s">
        <v>208</v>
      </c>
      <c r="G108" s="18">
        <v>-0.0297</v>
      </c>
    </row>
    <row r="109">
      <c r="A109" s="13">
        <v>44549.0</v>
      </c>
      <c r="B109" s="14">
        <v>12.18</v>
      </c>
      <c r="C109" s="15">
        <v>11.73</v>
      </c>
      <c r="D109" s="15">
        <v>12.25</v>
      </c>
      <c r="E109" s="15">
        <v>11.66</v>
      </c>
      <c r="F109" s="15" t="s">
        <v>209</v>
      </c>
      <c r="G109" s="16">
        <v>0.0357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B4" s="8" t="s">
        <v>210</v>
      </c>
      <c r="C4" s="8" t="s">
        <v>211</v>
      </c>
      <c r="D4" s="8" t="s">
        <v>212</v>
      </c>
      <c r="E4" s="8" t="s">
        <v>213</v>
      </c>
      <c r="G4" s="8" t="s">
        <v>214</v>
      </c>
      <c r="H4" s="8" t="s">
        <v>215</v>
      </c>
      <c r="I4" s="8" t="s">
        <v>216</v>
      </c>
      <c r="J4" s="8" t="s">
        <v>217</v>
      </c>
      <c r="K4" s="8" t="s">
        <v>218</v>
      </c>
      <c r="L4" s="8" t="s">
        <v>219</v>
      </c>
    </row>
    <row r="5">
      <c r="A5" s="8" t="s">
        <v>220</v>
      </c>
      <c r="B5" s="6">
        <f>average(VOO!H:H)</f>
        <v>0.01091552661</v>
      </c>
      <c r="C5" s="28">
        <f>STDEV(VOO!H:H)</f>
        <v>0.03439014409</v>
      </c>
      <c r="D5" s="29">
        <f t="shared" ref="D5:D6" si="1">(B5-0.19%)/C5</f>
        <v>0.2621543714</v>
      </c>
      <c r="E5" s="29">
        <f>VAR(VOO!H:H)</f>
        <v>0.001182682011</v>
      </c>
      <c r="G5" s="30">
        <v>0.0</v>
      </c>
      <c r="H5" s="31">
        <f t="shared" ref="H5:H15" si="2">1-G5</f>
        <v>1</v>
      </c>
      <c r="I5" s="6">
        <f t="shared" ref="I5:I15" si="3">G5*$B$5+H5*$B$6</f>
        <v>0.006259666172</v>
      </c>
      <c r="J5" s="29">
        <f t="shared" ref="J5:J15" si="4">G5^2*$E$5+H5^2*$E$6+2*G5*H5*$B$9</f>
        <v>0.0006872012174</v>
      </c>
      <c r="K5" s="6">
        <f t="shared" ref="K5:K15" si="5">SQRT(J5)</f>
        <v>0.02621452302</v>
      </c>
      <c r="L5" s="31">
        <f t="shared" ref="L5:L15" si="6">(I5-0.19%)/K5</f>
        <v>0.1663072858</v>
      </c>
    </row>
    <row r="6">
      <c r="A6" s="8" t="s">
        <v>221</v>
      </c>
      <c r="B6" s="6">
        <f>average(BLV!H:H)</f>
        <v>0.006259666172</v>
      </c>
      <c r="C6" s="28">
        <f>STDEV(BLV!H:H)</f>
        <v>0.02621452302</v>
      </c>
      <c r="D6" s="29">
        <f t="shared" si="1"/>
        <v>0.1663072858</v>
      </c>
      <c r="E6" s="29">
        <f>var(BLV!H:H)</f>
        <v>0.0006872012174</v>
      </c>
      <c r="G6" s="31">
        <f t="shared" ref="G6:G15" si="7">G5+10%</f>
        <v>0.1</v>
      </c>
      <c r="H6" s="31">
        <f t="shared" si="2"/>
        <v>0.9</v>
      </c>
      <c r="I6" s="6">
        <f t="shared" si="3"/>
        <v>0.006725252216</v>
      </c>
      <c r="J6" s="29">
        <f t="shared" si="4"/>
        <v>0.0005411346342</v>
      </c>
      <c r="K6" s="6">
        <f t="shared" si="5"/>
        <v>0.02326230071</v>
      </c>
      <c r="L6" s="31">
        <f t="shared" si="6"/>
        <v>0.2074279873</v>
      </c>
    </row>
    <row r="7">
      <c r="G7" s="31">
        <f t="shared" si="7"/>
        <v>0.2</v>
      </c>
      <c r="H7" s="31">
        <f t="shared" si="2"/>
        <v>0.8</v>
      </c>
      <c r="I7" s="6">
        <f t="shared" si="3"/>
        <v>0.007190838259</v>
      </c>
      <c r="J7" s="29">
        <f t="shared" si="4"/>
        <v>0.000438537976</v>
      </c>
      <c r="K7" s="6">
        <f t="shared" si="5"/>
        <v>0.02094129834</v>
      </c>
      <c r="L7" s="31">
        <f t="shared" si="6"/>
        <v>0.2526509185</v>
      </c>
    </row>
    <row r="8">
      <c r="G8" s="31">
        <f t="shared" si="7"/>
        <v>0.3</v>
      </c>
      <c r="H8" s="31">
        <f t="shared" si="2"/>
        <v>0.7</v>
      </c>
      <c r="I8" s="6">
        <f t="shared" si="3"/>
        <v>0.007656424303</v>
      </c>
      <c r="J8" s="29">
        <f t="shared" si="4"/>
        <v>0.0003794112428</v>
      </c>
      <c r="K8" s="6">
        <f t="shared" si="5"/>
        <v>0.01947848153</v>
      </c>
      <c r="L8" s="31">
        <f t="shared" si="6"/>
        <v>0.295527364</v>
      </c>
    </row>
    <row r="9">
      <c r="A9" s="8" t="s">
        <v>222</v>
      </c>
      <c r="B9" s="29">
        <f>covar(VOO!H:H,BLV!H:H)</f>
        <v>-0.0001518065111</v>
      </c>
      <c r="G9" s="31">
        <f t="shared" si="7"/>
        <v>0.4</v>
      </c>
      <c r="H9" s="31">
        <f t="shared" si="2"/>
        <v>0.6</v>
      </c>
      <c r="I9" s="6">
        <f t="shared" si="3"/>
        <v>0.008122010346</v>
      </c>
      <c r="J9" s="29">
        <f t="shared" si="4"/>
        <v>0.0003637544346</v>
      </c>
      <c r="K9" s="6">
        <f t="shared" si="5"/>
        <v>0.01907234738</v>
      </c>
      <c r="L9" s="31">
        <f t="shared" si="6"/>
        <v>0.3262320165</v>
      </c>
    </row>
    <row r="10">
      <c r="A10" s="8" t="s">
        <v>223</v>
      </c>
      <c r="B10" s="29">
        <f>B9/C5/C6</f>
        <v>-0.1683892814</v>
      </c>
      <c r="G10" s="31">
        <f t="shared" si="7"/>
        <v>0.5</v>
      </c>
      <c r="H10" s="31">
        <f t="shared" si="2"/>
        <v>0.5</v>
      </c>
      <c r="I10" s="6">
        <f t="shared" si="3"/>
        <v>0.00858759639</v>
      </c>
      <c r="J10" s="29">
        <f t="shared" si="4"/>
        <v>0.0003915675514</v>
      </c>
      <c r="K10" s="6">
        <f t="shared" si="5"/>
        <v>0.01978806588</v>
      </c>
      <c r="L10" s="31">
        <f t="shared" si="6"/>
        <v>0.3379610938</v>
      </c>
    </row>
    <row r="11">
      <c r="G11" s="31">
        <f t="shared" si="7"/>
        <v>0.6</v>
      </c>
      <c r="H11" s="31">
        <f t="shared" si="2"/>
        <v>0.4</v>
      </c>
      <c r="I11" s="6">
        <f t="shared" si="3"/>
        <v>0.009053182434</v>
      </c>
      <c r="J11" s="29">
        <f t="shared" si="4"/>
        <v>0.0004628505933</v>
      </c>
      <c r="K11" s="6">
        <f t="shared" si="5"/>
        <v>0.02151396275</v>
      </c>
      <c r="L11" s="31">
        <f t="shared" si="6"/>
        <v>0.3324902305</v>
      </c>
    </row>
    <row r="12">
      <c r="G12" s="31">
        <f t="shared" si="7"/>
        <v>0.7</v>
      </c>
      <c r="H12" s="31">
        <f t="shared" si="2"/>
        <v>0.3</v>
      </c>
      <c r="I12" s="6">
        <f t="shared" si="3"/>
        <v>0.009518768477</v>
      </c>
      <c r="J12" s="29">
        <f t="shared" si="4"/>
        <v>0.0005776035601</v>
      </c>
      <c r="K12" s="6">
        <f t="shared" si="5"/>
        <v>0.02403338428</v>
      </c>
      <c r="L12" s="31">
        <f t="shared" si="6"/>
        <v>0.3170077251</v>
      </c>
    </row>
    <row r="13">
      <c r="G13" s="31">
        <f t="shared" si="7"/>
        <v>0.8</v>
      </c>
      <c r="H13" s="31">
        <f t="shared" si="2"/>
        <v>0.2</v>
      </c>
      <c r="I13" s="6">
        <f t="shared" si="3"/>
        <v>0.009984354521</v>
      </c>
      <c r="J13" s="29">
        <f t="shared" si="4"/>
        <v>0.0007358264519</v>
      </c>
      <c r="K13" s="6">
        <f t="shared" si="5"/>
        <v>0.02712612121</v>
      </c>
      <c r="L13" s="31">
        <f t="shared" si="6"/>
        <v>0.2980284007</v>
      </c>
    </row>
    <row r="14">
      <c r="G14" s="31">
        <f t="shared" si="7"/>
        <v>0.9</v>
      </c>
      <c r="H14" s="31">
        <f t="shared" si="2"/>
        <v>0.1</v>
      </c>
      <c r="I14" s="6">
        <f t="shared" si="3"/>
        <v>0.01044994056</v>
      </c>
      <c r="J14" s="29">
        <f t="shared" si="4"/>
        <v>0.0009375192687</v>
      </c>
      <c r="K14" s="6">
        <f t="shared" si="5"/>
        <v>0.03061893644</v>
      </c>
      <c r="L14" s="31">
        <f t="shared" si="6"/>
        <v>0.2792370199</v>
      </c>
    </row>
    <row r="15">
      <c r="G15" s="31">
        <f t="shared" si="7"/>
        <v>1</v>
      </c>
      <c r="H15" s="31">
        <f t="shared" si="2"/>
        <v>0</v>
      </c>
      <c r="I15" s="6">
        <f t="shared" si="3"/>
        <v>0.01091552661</v>
      </c>
      <c r="J15" s="29">
        <f t="shared" si="4"/>
        <v>0.001182682011</v>
      </c>
      <c r="K15" s="6">
        <f t="shared" si="5"/>
        <v>0.03439014409</v>
      </c>
      <c r="L15" s="31">
        <f t="shared" si="6"/>
        <v>0.2621543714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Q1" s="6"/>
    </row>
    <row r="2">
      <c r="Q2" s="6"/>
    </row>
    <row r="3">
      <c r="J3" s="8" t="s">
        <v>214</v>
      </c>
      <c r="K3" s="8" t="s">
        <v>215</v>
      </c>
      <c r="L3" s="8" t="s">
        <v>224</v>
      </c>
      <c r="M3" s="8" t="s">
        <v>225</v>
      </c>
      <c r="N3" s="8" t="s">
        <v>216</v>
      </c>
      <c r="O3" s="8" t="s">
        <v>217</v>
      </c>
      <c r="P3" s="8" t="s">
        <v>218</v>
      </c>
      <c r="Q3" s="32" t="s">
        <v>219</v>
      </c>
    </row>
    <row r="4">
      <c r="B4" s="8" t="s">
        <v>210</v>
      </c>
      <c r="C4" s="8" t="s">
        <v>211</v>
      </c>
      <c r="D4" s="8" t="s">
        <v>212</v>
      </c>
      <c r="E4" s="8" t="s">
        <v>213</v>
      </c>
      <c r="J4" s="30">
        <v>0.0</v>
      </c>
      <c r="K4" s="31">
        <f t="shared" ref="K4:K24" si="1">1-J4</f>
        <v>1</v>
      </c>
      <c r="L4" s="32">
        <v>0.0</v>
      </c>
      <c r="M4" s="32">
        <v>0.0</v>
      </c>
      <c r="N4" s="31">
        <f t="shared" ref="N4:N174" si="2">J4*$B$5+K4*$B$6+L4*$B$7+M4*$B$8</f>
        <v>0.006259666172</v>
      </c>
      <c r="O4" s="33">
        <f t="shared" ref="O4:O174" si="3">J4^2*$E$5+K4^2*$E$6+L4^2*$E$7+M4^2*$E$8+2*J4*K4*$B$13+2*J4*L4*$C$13+2*J4*M4*$D$13+2*K4*L4*$E$13+2*K4*M4*$F$13+2*L4*M4*$G$13</f>
        <v>0.0006872012174</v>
      </c>
      <c r="P4" s="29">
        <f t="shared" ref="P4:P174" si="4">sqrt(O4)</f>
        <v>0.02621452302</v>
      </c>
      <c r="Q4" s="6">
        <f t="shared" ref="Q4:Q174" si="5">(N4-0.19%)/P4</f>
        <v>0.1663072858</v>
      </c>
    </row>
    <row r="5">
      <c r="A5" s="8" t="s">
        <v>220</v>
      </c>
      <c r="B5" s="6">
        <f>average(VOO!H:H)</f>
        <v>0.01091552661</v>
      </c>
      <c r="C5" s="28">
        <f>STDEV(VOO!H:H)</f>
        <v>0.03439014409</v>
      </c>
      <c r="D5" s="29">
        <f t="shared" ref="D5:D8" si="6">(B5-0.19%)/C5</f>
        <v>0.2621543714</v>
      </c>
      <c r="E5" s="29">
        <f>VAR(VOO!H:H)</f>
        <v>0.001182682011</v>
      </c>
      <c r="J5" s="31">
        <f t="shared" ref="J5:J24" si="7">J4+5%</f>
        <v>0.05</v>
      </c>
      <c r="K5" s="31">
        <f t="shared" si="1"/>
        <v>0.95</v>
      </c>
      <c r="L5" s="32">
        <v>0.0</v>
      </c>
      <c r="M5" s="32">
        <v>0.0</v>
      </c>
      <c r="N5" s="31">
        <f t="shared" si="2"/>
        <v>0.006492459194</v>
      </c>
      <c r="O5" s="33">
        <f t="shared" si="3"/>
        <v>0.0006087341852</v>
      </c>
      <c r="P5" s="29">
        <f t="shared" si="4"/>
        <v>0.02467253909</v>
      </c>
      <c r="Q5" s="6">
        <f t="shared" si="5"/>
        <v>0.1861364644</v>
      </c>
    </row>
    <row r="6">
      <c r="A6" s="8" t="s">
        <v>221</v>
      </c>
      <c r="B6" s="6">
        <f>average(BLV!H:H)</f>
        <v>0.006259666172</v>
      </c>
      <c r="C6" s="28">
        <f>STDEV(BLV!H:H)</f>
        <v>0.02621452302</v>
      </c>
      <c r="D6" s="29">
        <f t="shared" si="6"/>
        <v>0.1663072858</v>
      </c>
      <c r="E6" s="29">
        <f>var(BLV!H:H)</f>
        <v>0.0006872012174</v>
      </c>
      <c r="J6" s="31">
        <f t="shared" si="7"/>
        <v>0.1</v>
      </c>
      <c r="K6" s="31">
        <f t="shared" si="1"/>
        <v>0.9</v>
      </c>
      <c r="L6" s="32">
        <v>0.0</v>
      </c>
      <c r="M6" s="32">
        <v>0.0</v>
      </c>
      <c r="N6" s="31">
        <f t="shared" si="2"/>
        <v>0.006725252216</v>
      </c>
      <c r="O6" s="33">
        <f t="shared" si="3"/>
        <v>0.0005411346342</v>
      </c>
      <c r="P6" s="29">
        <f t="shared" si="4"/>
        <v>0.02326230071</v>
      </c>
      <c r="Q6" s="6">
        <f t="shared" si="5"/>
        <v>0.2074279873</v>
      </c>
    </row>
    <row r="7">
      <c r="A7" s="8" t="s">
        <v>226</v>
      </c>
      <c r="B7" s="6">
        <f>average(BTC!G:G)</f>
        <v>0.1789925234</v>
      </c>
      <c r="C7" s="29">
        <f>STDEV(BTC!G:G)</f>
        <v>0.6443590329</v>
      </c>
      <c r="D7" s="29">
        <f t="shared" si="6"/>
        <v>0.2748351685</v>
      </c>
      <c r="E7" s="28">
        <f>VAR(BTC!G:G)</f>
        <v>0.4151985633</v>
      </c>
      <c r="J7" s="31">
        <f t="shared" si="7"/>
        <v>0.15</v>
      </c>
      <c r="K7" s="31">
        <f t="shared" si="1"/>
        <v>0.85</v>
      </c>
      <c r="L7" s="32">
        <v>0.0</v>
      </c>
      <c r="M7" s="32">
        <v>0.0</v>
      </c>
      <c r="N7" s="31">
        <f t="shared" si="2"/>
        <v>0.006958045238</v>
      </c>
      <c r="O7" s="33">
        <f t="shared" si="3"/>
        <v>0.0004844025645</v>
      </c>
      <c r="P7" s="29">
        <f t="shared" si="4"/>
        <v>0.02200914729</v>
      </c>
      <c r="Q7" s="6">
        <f t="shared" si="5"/>
        <v>0.2298155931</v>
      </c>
    </row>
    <row r="8">
      <c r="A8" s="8" t="s">
        <v>227</v>
      </c>
      <c r="B8" s="6">
        <f>average('gold etf'!G:G)</f>
        <v>0.001561682243</v>
      </c>
      <c r="C8" s="29">
        <f>STDEV('gold etf'!G:G)</f>
        <v>0.04973292946</v>
      </c>
      <c r="D8" s="29">
        <f t="shared" si="6"/>
        <v>-0.006802691108</v>
      </c>
      <c r="E8" s="28">
        <f>VAR('gold etf'!G:G)</f>
        <v>0.002473364273</v>
      </c>
      <c r="J8" s="31">
        <f t="shared" si="7"/>
        <v>0.2</v>
      </c>
      <c r="K8" s="31">
        <f t="shared" si="1"/>
        <v>0.8</v>
      </c>
      <c r="L8" s="32">
        <v>0.0</v>
      </c>
      <c r="M8" s="32">
        <v>0.0</v>
      </c>
      <c r="N8" s="31">
        <f t="shared" si="2"/>
        <v>0.007190838259</v>
      </c>
      <c r="O8" s="33">
        <f t="shared" si="3"/>
        <v>0.000438537976</v>
      </c>
      <c r="P8" s="29">
        <f t="shared" si="4"/>
        <v>0.02094129834</v>
      </c>
      <c r="Q8" s="6">
        <f t="shared" si="5"/>
        <v>0.2526509185</v>
      </c>
    </row>
    <row r="9">
      <c r="J9" s="31">
        <f t="shared" si="7"/>
        <v>0.25</v>
      </c>
      <c r="K9" s="31">
        <f t="shared" si="1"/>
        <v>0.75</v>
      </c>
      <c r="L9" s="32">
        <v>0.0</v>
      </c>
      <c r="M9" s="32">
        <v>0.0</v>
      </c>
      <c r="N9" s="31">
        <f t="shared" si="2"/>
        <v>0.007423631281</v>
      </c>
      <c r="O9" s="33">
        <f t="shared" si="3"/>
        <v>0.0004035408688</v>
      </c>
      <c r="P9" s="29">
        <f t="shared" si="4"/>
        <v>0.02008832668</v>
      </c>
      <c r="Q9" s="6">
        <f t="shared" si="5"/>
        <v>0.274967217</v>
      </c>
    </row>
    <row r="10">
      <c r="J10" s="31">
        <f t="shared" si="7"/>
        <v>0.3</v>
      </c>
      <c r="K10" s="31">
        <f t="shared" si="1"/>
        <v>0.7</v>
      </c>
      <c r="L10" s="32">
        <v>0.0</v>
      </c>
      <c r="M10" s="32">
        <v>0.0</v>
      </c>
      <c r="N10" s="31">
        <f t="shared" si="2"/>
        <v>0.007656424303</v>
      </c>
      <c r="O10" s="33">
        <f t="shared" si="3"/>
        <v>0.0003794112428</v>
      </c>
      <c r="P10" s="29">
        <f t="shared" si="4"/>
        <v>0.01947848153</v>
      </c>
      <c r="Q10" s="6">
        <f t="shared" si="5"/>
        <v>0.295527364</v>
      </c>
    </row>
    <row r="11">
      <c r="J11" s="31">
        <f t="shared" si="7"/>
        <v>0.35</v>
      </c>
      <c r="K11" s="31">
        <f t="shared" si="1"/>
        <v>0.65</v>
      </c>
      <c r="L11" s="32">
        <v>0.0</v>
      </c>
      <c r="M11" s="32">
        <v>0.0</v>
      </c>
      <c r="N11" s="31">
        <f t="shared" si="2"/>
        <v>0.007889217325</v>
      </c>
      <c r="O11" s="33">
        <f t="shared" si="3"/>
        <v>0.0003661490981</v>
      </c>
      <c r="P11" s="29">
        <f t="shared" si="4"/>
        <v>0.01913502281</v>
      </c>
      <c r="Q11" s="6">
        <f t="shared" si="5"/>
        <v>0.3129976579</v>
      </c>
    </row>
    <row r="12">
      <c r="B12" s="8" t="s">
        <v>228</v>
      </c>
      <c r="C12" s="8" t="s">
        <v>229</v>
      </c>
      <c r="D12" s="8" t="s">
        <v>230</v>
      </c>
      <c r="E12" s="8" t="s">
        <v>231</v>
      </c>
      <c r="F12" s="8" t="s">
        <v>232</v>
      </c>
      <c r="G12" s="8" t="s">
        <v>233</v>
      </c>
      <c r="J12" s="31">
        <f t="shared" si="7"/>
        <v>0.4</v>
      </c>
      <c r="K12" s="31">
        <f t="shared" si="1"/>
        <v>0.6</v>
      </c>
      <c r="L12" s="32">
        <v>0.0</v>
      </c>
      <c r="M12" s="32">
        <v>0.0</v>
      </c>
      <c r="N12" s="31">
        <f t="shared" si="2"/>
        <v>0.008122010346</v>
      </c>
      <c r="O12" s="33">
        <f t="shared" si="3"/>
        <v>0.0003637544346</v>
      </c>
      <c r="P12" s="29">
        <f t="shared" si="4"/>
        <v>0.01907234738</v>
      </c>
      <c r="Q12" s="6">
        <f t="shared" si="5"/>
        <v>0.3262320165</v>
      </c>
    </row>
    <row r="13">
      <c r="A13" s="8" t="s">
        <v>222</v>
      </c>
      <c r="B13" s="29">
        <f>covar(VOO!H:H,BLV!H:H)</f>
        <v>-0.0001518065111</v>
      </c>
      <c r="C13" s="29">
        <f>COVAR(VOO!H:H,BTC!G:G)</f>
        <v>-0.00360150961</v>
      </c>
      <c r="D13" s="29">
        <f>covar(VOO!H:H,'gold etf'!G:G)</f>
        <v>0.00008918200063</v>
      </c>
      <c r="E13" s="29">
        <f>covar(BLV!H:H,BTC!G:G)</f>
        <v>0.0007299347997</v>
      </c>
      <c r="F13" s="29">
        <f>COVAR(BLV!H:H,'gold etf'!G:G)</f>
        <v>0.0004452221949</v>
      </c>
      <c r="G13" s="29">
        <f>covar(BTC!G:G,'gold etf'!G:G)</f>
        <v>0.00244994445</v>
      </c>
      <c r="J13" s="31">
        <f t="shared" si="7"/>
        <v>0.45</v>
      </c>
      <c r="K13" s="31">
        <f t="shared" si="1"/>
        <v>0.55</v>
      </c>
      <c r="L13" s="32">
        <v>0.0</v>
      </c>
      <c r="M13" s="32">
        <v>0.0</v>
      </c>
      <c r="N13" s="31">
        <f t="shared" si="2"/>
        <v>0.008354803368</v>
      </c>
      <c r="O13" s="33">
        <f t="shared" si="3"/>
        <v>0.0003722272524</v>
      </c>
      <c r="P13" s="29">
        <f t="shared" si="4"/>
        <v>0.01929319187</v>
      </c>
      <c r="Q13" s="6">
        <f t="shared" si="5"/>
        <v>0.3345637888</v>
      </c>
    </row>
    <row r="14">
      <c r="J14" s="31">
        <f t="shared" si="7"/>
        <v>0.5</v>
      </c>
      <c r="K14" s="31">
        <f t="shared" si="1"/>
        <v>0.5</v>
      </c>
      <c r="L14" s="32">
        <v>0.0</v>
      </c>
      <c r="M14" s="32">
        <v>0.0</v>
      </c>
      <c r="N14" s="31">
        <f t="shared" si="2"/>
        <v>0.00858759639</v>
      </c>
      <c r="O14" s="33">
        <f t="shared" si="3"/>
        <v>0.0003915675514</v>
      </c>
      <c r="P14" s="29">
        <f t="shared" si="4"/>
        <v>0.01978806588</v>
      </c>
      <c r="Q14" s="6">
        <f t="shared" si="5"/>
        <v>0.3379610938</v>
      </c>
    </row>
    <row r="15">
      <c r="J15" s="31">
        <f t="shared" si="7"/>
        <v>0.55</v>
      </c>
      <c r="K15" s="31">
        <f t="shared" si="1"/>
        <v>0.45</v>
      </c>
      <c r="L15" s="32">
        <v>0.0</v>
      </c>
      <c r="M15" s="32">
        <v>0.0</v>
      </c>
      <c r="N15" s="31">
        <f t="shared" si="2"/>
        <v>0.008820389412</v>
      </c>
      <c r="O15" s="33">
        <f t="shared" si="3"/>
        <v>0.0004217753317</v>
      </c>
      <c r="P15" s="29">
        <f t="shared" si="4"/>
        <v>0.02053716952</v>
      </c>
      <c r="Q15" s="6">
        <f t="shared" si="5"/>
        <v>0.3369689969</v>
      </c>
    </row>
    <row r="16">
      <c r="J16" s="31">
        <f t="shared" si="7"/>
        <v>0.6</v>
      </c>
      <c r="K16" s="31">
        <f t="shared" si="1"/>
        <v>0.4</v>
      </c>
      <c r="L16" s="32">
        <v>0.0</v>
      </c>
      <c r="M16" s="32">
        <v>0.0</v>
      </c>
      <c r="N16" s="31">
        <f t="shared" si="2"/>
        <v>0.009053182434</v>
      </c>
      <c r="O16" s="33">
        <f t="shared" si="3"/>
        <v>0.0004628505933</v>
      </c>
      <c r="P16" s="29">
        <f t="shared" si="4"/>
        <v>0.02151396275</v>
      </c>
      <c r="Q16" s="6">
        <f t="shared" si="5"/>
        <v>0.3324902305</v>
      </c>
    </row>
    <row r="17">
      <c r="C17" s="8" t="s">
        <v>214</v>
      </c>
      <c r="D17" s="8" t="s">
        <v>215</v>
      </c>
      <c r="E17" s="8" t="s">
        <v>224</v>
      </c>
      <c r="F17" s="8" t="s">
        <v>225</v>
      </c>
      <c r="J17" s="31">
        <f t="shared" si="7"/>
        <v>0.65</v>
      </c>
      <c r="K17" s="31">
        <f t="shared" si="1"/>
        <v>0.35</v>
      </c>
      <c r="L17" s="32">
        <v>0.0</v>
      </c>
      <c r="M17" s="32">
        <v>0.0</v>
      </c>
      <c r="N17" s="31">
        <f t="shared" si="2"/>
        <v>0.009285975455</v>
      </c>
      <c r="O17" s="33">
        <f t="shared" si="3"/>
        <v>0.000514793336</v>
      </c>
      <c r="P17" s="29">
        <f t="shared" si="4"/>
        <v>0.02268905763</v>
      </c>
      <c r="Q17" s="6">
        <f t="shared" si="5"/>
        <v>0.3255302876</v>
      </c>
    </row>
    <row r="18">
      <c r="B18" s="8" t="s">
        <v>214</v>
      </c>
      <c r="C18" s="34">
        <v>0.0011826820105313854</v>
      </c>
      <c r="D18" s="29">
        <v>-1.5180651107454086E-4</v>
      </c>
      <c r="E18" s="29">
        <v>-0.0036015096096929746</v>
      </c>
      <c r="F18" s="29">
        <v>8.918200062686477E-5</v>
      </c>
      <c r="J18" s="31">
        <f t="shared" si="7"/>
        <v>0.7</v>
      </c>
      <c r="K18" s="31">
        <f t="shared" si="1"/>
        <v>0.3</v>
      </c>
      <c r="L18" s="32">
        <v>0.0</v>
      </c>
      <c r="M18" s="32">
        <v>0.0</v>
      </c>
      <c r="N18" s="31">
        <f t="shared" si="2"/>
        <v>0.009518768477</v>
      </c>
      <c r="O18" s="33">
        <f t="shared" si="3"/>
        <v>0.0005776035601</v>
      </c>
      <c r="P18" s="29">
        <f t="shared" si="4"/>
        <v>0.02403338428</v>
      </c>
      <c r="Q18" s="6">
        <f t="shared" si="5"/>
        <v>0.3170077251</v>
      </c>
    </row>
    <row r="19">
      <c r="B19" s="8" t="s">
        <v>215</v>
      </c>
      <c r="C19" s="29">
        <v>-1.5180651107454086E-4</v>
      </c>
      <c r="D19" s="34">
        <v>6.872012174116265E-4</v>
      </c>
      <c r="E19" s="29">
        <v>7.299347996569966E-4</v>
      </c>
      <c r="F19" s="29">
        <v>4.4522219491890534E-4</v>
      </c>
      <c r="J19" s="31">
        <f t="shared" si="7"/>
        <v>0.75</v>
      </c>
      <c r="K19" s="31">
        <f t="shared" si="1"/>
        <v>0.25</v>
      </c>
      <c r="L19" s="32">
        <v>0.0</v>
      </c>
      <c r="M19" s="32">
        <v>0.0</v>
      </c>
      <c r="N19" s="31">
        <f t="shared" si="2"/>
        <v>0.009751561499</v>
      </c>
      <c r="O19" s="33">
        <f t="shared" si="3"/>
        <v>0.0006512812654</v>
      </c>
      <c r="P19" s="29">
        <f t="shared" si="4"/>
        <v>0.02552021288</v>
      </c>
      <c r="Q19" s="6">
        <f t="shared" si="5"/>
        <v>0.3076605017</v>
      </c>
    </row>
    <row r="20">
      <c r="B20" s="8" t="s">
        <v>224</v>
      </c>
      <c r="C20" s="29">
        <v>-0.0036015096096929746</v>
      </c>
      <c r="D20" s="29">
        <v>7.299347996569966E-4</v>
      </c>
      <c r="E20" s="34">
        <v>0.4151985633397987</v>
      </c>
      <c r="F20" s="29">
        <v>0.0024499444498866227</v>
      </c>
      <c r="J20" s="31">
        <f t="shared" si="7"/>
        <v>0.8</v>
      </c>
      <c r="K20" s="31">
        <f t="shared" si="1"/>
        <v>0.2</v>
      </c>
      <c r="L20" s="32">
        <v>0.0</v>
      </c>
      <c r="M20" s="32">
        <v>0.0</v>
      </c>
      <c r="N20" s="31">
        <f t="shared" si="2"/>
        <v>0.009984354521</v>
      </c>
      <c r="O20" s="33">
        <f t="shared" si="3"/>
        <v>0.0007358264519</v>
      </c>
      <c r="P20" s="29">
        <f t="shared" si="4"/>
        <v>0.02712612121</v>
      </c>
      <c r="Q20" s="6">
        <f t="shared" si="5"/>
        <v>0.2980284007</v>
      </c>
    </row>
    <row r="21">
      <c r="B21" s="8" t="s">
        <v>225</v>
      </c>
      <c r="C21" s="29">
        <v>8.918200062686477E-5</v>
      </c>
      <c r="D21" s="29">
        <v>4.4522219491890534E-4</v>
      </c>
      <c r="E21" s="29">
        <v>0.0024499444498866227</v>
      </c>
      <c r="F21" s="34">
        <v>0.00247336427261506</v>
      </c>
      <c r="J21" s="31">
        <f t="shared" si="7"/>
        <v>0.85</v>
      </c>
      <c r="K21" s="31">
        <f t="shared" si="1"/>
        <v>0.15</v>
      </c>
      <c r="L21" s="32">
        <v>0.0</v>
      </c>
      <c r="M21" s="32">
        <v>0.0</v>
      </c>
      <c r="N21" s="31">
        <f t="shared" si="2"/>
        <v>0.01021714754</v>
      </c>
      <c r="O21" s="33">
        <f t="shared" si="3"/>
        <v>0.0008312391197</v>
      </c>
      <c r="P21" s="29">
        <f t="shared" si="4"/>
        <v>0.0288312178</v>
      </c>
      <c r="Q21" s="6">
        <f t="shared" si="5"/>
        <v>0.28847715</v>
      </c>
    </row>
    <row r="22">
      <c r="J22" s="31">
        <f t="shared" si="7"/>
        <v>0.9</v>
      </c>
      <c r="K22" s="31">
        <f t="shared" si="1"/>
        <v>0.1</v>
      </c>
      <c r="L22" s="32">
        <v>0.0</v>
      </c>
      <c r="M22" s="32">
        <v>0.0</v>
      </c>
      <c r="N22" s="31">
        <f t="shared" si="2"/>
        <v>0.01044994056</v>
      </c>
      <c r="O22" s="33">
        <f t="shared" si="3"/>
        <v>0.0009375192687</v>
      </c>
      <c r="P22" s="29">
        <f t="shared" si="4"/>
        <v>0.03061893644</v>
      </c>
      <c r="Q22" s="6">
        <f t="shared" si="5"/>
        <v>0.2792370199</v>
      </c>
    </row>
    <row r="23">
      <c r="J23" s="31">
        <f t="shared" si="7"/>
        <v>0.95</v>
      </c>
      <c r="K23" s="31">
        <f t="shared" si="1"/>
        <v>0.05</v>
      </c>
      <c r="L23" s="32">
        <v>0.0</v>
      </c>
      <c r="M23" s="32">
        <v>0.0</v>
      </c>
      <c r="N23" s="31">
        <f t="shared" si="2"/>
        <v>0.01068273359</v>
      </c>
      <c r="O23" s="33">
        <f t="shared" si="3"/>
        <v>0.001054666899</v>
      </c>
      <c r="P23" s="29">
        <f t="shared" si="4"/>
        <v>0.03247563547</v>
      </c>
      <c r="Q23" s="6">
        <f t="shared" si="5"/>
        <v>0.2704406999</v>
      </c>
    </row>
    <row r="24">
      <c r="J24" s="31">
        <f t="shared" si="7"/>
        <v>1</v>
      </c>
      <c r="K24" s="31">
        <f t="shared" si="1"/>
        <v>0</v>
      </c>
      <c r="L24" s="32">
        <v>0.0</v>
      </c>
      <c r="M24" s="32">
        <v>0.0</v>
      </c>
      <c r="N24" s="31">
        <f t="shared" si="2"/>
        <v>0.01091552661</v>
      </c>
      <c r="O24" s="33">
        <f t="shared" si="3"/>
        <v>0.001182682011</v>
      </c>
      <c r="P24" s="29">
        <f t="shared" si="4"/>
        <v>0.03439014409</v>
      </c>
      <c r="Q24" s="6">
        <f t="shared" si="5"/>
        <v>0.2621543714</v>
      </c>
    </row>
    <row r="25">
      <c r="J25" s="30">
        <v>0.0</v>
      </c>
      <c r="K25" s="6">
        <f>0.95</f>
        <v>0.95</v>
      </c>
      <c r="L25" s="32">
        <v>0.05</v>
      </c>
      <c r="M25" s="32">
        <v>0.0</v>
      </c>
      <c r="N25" s="31">
        <f t="shared" si="2"/>
        <v>0.01489630903</v>
      </c>
      <c r="O25" s="33">
        <f t="shared" si="3"/>
        <v>0.001727539313</v>
      </c>
      <c r="P25" s="29">
        <f t="shared" si="4"/>
        <v>0.04156367781</v>
      </c>
      <c r="Q25" s="6">
        <f t="shared" si="5"/>
        <v>0.3126842887</v>
      </c>
    </row>
    <row r="26">
      <c r="J26" s="31">
        <f t="shared" ref="J26:J44" si="8">J25+5%</f>
        <v>0.05</v>
      </c>
      <c r="K26" s="6">
        <f t="shared" ref="K26:K44" si="9">K25-0.05</f>
        <v>0.9</v>
      </c>
      <c r="L26" s="32">
        <v>0.05</v>
      </c>
      <c r="M26" s="32">
        <v>0.0</v>
      </c>
      <c r="N26" s="31">
        <f t="shared" si="2"/>
        <v>0.01512910205</v>
      </c>
      <c r="O26" s="33">
        <f t="shared" si="3"/>
        <v>0.001631610097</v>
      </c>
      <c r="P26" s="29">
        <f t="shared" si="4"/>
        <v>0.0403931937</v>
      </c>
      <c r="Q26" s="6">
        <f t="shared" si="5"/>
        <v>0.3275081973</v>
      </c>
    </row>
    <row r="27">
      <c r="A27" s="35"/>
      <c r="B27" s="35"/>
      <c r="C27" s="35"/>
      <c r="D27" s="36" t="s">
        <v>234</v>
      </c>
      <c r="E27" s="37">
        <f t="array" ref="E27">MMULT(TRANSPOSE(B29:B32),(B5:B8))</f>
        <v>0.01378394033</v>
      </c>
      <c r="J27" s="31">
        <f t="shared" si="8"/>
        <v>0.1</v>
      </c>
      <c r="K27" s="6">
        <f t="shared" si="9"/>
        <v>0.85</v>
      </c>
      <c r="L27" s="32">
        <v>0.05</v>
      </c>
      <c r="M27" s="32">
        <v>0.0</v>
      </c>
      <c r="N27" s="31">
        <f t="shared" si="2"/>
        <v>0.01536189508</v>
      </c>
      <c r="O27" s="33">
        <f t="shared" si="3"/>
        <v>0.001546548363</v>
      </c>
      <c r="P27" s="29">
        <f t="shared" si="4"/>
        <v>0.03932617911</v>
      </c>
      <c r="Q27" s="6">
        <f t="shared" si="5"/>
        <v>0.3423138322</v>
      </c>
    </row>
    <row r="28">
      <c r="A28" s="35"/>
      <c r="B28" s="36" t="s">
        <v>235</v>
      </c>
      <c r="C28" s="35"/>
      <c r="D28" s="36" t="s">
        <v>236</v>
      </c>
      <c r="E28" s="37">
        <f t="array" ref="E28">(E27-0.19%)/sqrt(mmult(MMULT(TRANSPOSE(B29:B32),C18:F21),B29:B32))</f>
        <v>0.4435313284</v>
      </c>
      <c r="G28" s="35"/>
      <c r="H28" s="36" t="s">
        <v>235</v>
      </c>
      <c r="J28" s="31">
        <f t="shared" si="8"/>
        <v>0.15</v>
      </c>
      <c r="K28" s="6">
        <f t="shared" si="9"/>
        <v>0.8</v>
      </c>
      <c r="L28" s="32">
        <v>0.05</v>
      </c>
      <c r="M28" s="32">
        <v>0.0</v>
      </c>
      <c r="N28" s="31">
        <f t="shared" si="2"/>
        <v>0.0155946881</v>
      </c>
      <c r="O28" s="33">
        <f t="shared" si="3"/>
        <v>0.00147235411</v>
      </c>
      <c r="P28" s="29">
        <f t="shared" si="4"/>
        <v>0.03837126672</v>
      </c>
      <c r="Q28" s="6">
        <f t="shared" si="5"/>
        <v>0.3568995571</v>
      </c>
    </row>
    <row r="29">
      <c r="A29" s="36" t="s">
        <v>214</v>
      </c>
      <c r="B29" s="38">
        <v>0.549247823329477</v>
      </c>
      <c r="C29" s="35"/>
      <c r="D29" s="35"/>
      <c r="E29" s="35"/>
      <c r="G29" s="36" t="s">
        <v>214</v>
      </c>
      <c r="H29" s="39">
        <v>0.549247823329477</v>
      </c>
      <c r="J29" s="31">
        <f t="shared" si="8"/>
        <v>0.2</v>
      </c>
      <c r="K29" s="6">
        <f t="shared" si="9"/>
        <v>0.75</v>
      </c>
      <c r="L29" s="32">
        <v>0.05</v>
      </c>
      <c r="M29" s="32">
        <v>0.0</v>
      </c>
      <c r="N29" s="31">
        <f t="shared" si="2"/>
        <v>0.01582748112</v>
      </c>
      <c r="O29" s="33">
        <f t="shared" si="3"/>
        <v>0.001409027338</v>
      </c>
      <c r="P29" s="29">
        <f t="shared" si="4"/>
        <v>0.03753701291</v>
      </c>
      <c r="Q29" s="6">
        <f t="shared" si="5"/>
        <v>0.3710332826</v>
      </c>
    </row>
    <row r="30">
      <c r="A30" s="36" t="s">
        <v>215</v>
      </c>
      <c r="B30" s="38">
        <v>0.350752176670522</v>
      </c>
      <c r="C30" s="35"/>
      <c r="D30" s="35"/>
      <c r="E30" s="35"/>
      <c r="G30" s="36" t="s">
        <v>215</v>
      </c>
      <c r="H30" s="39">
        <v>0.350752176670522</v>
      </c>
      <c r="J30" s="31">
        <f t="shared" si="8"/>
        <v>0.25</v>
      </c>
      <c r="K30" s="6">
        <f t="shared" si="9"/>
        <v>0.7</v>
      </c>
      <c r="L30" s="32">
        <v>0.05</v>
      </c>
      <c r="M30" s="32">
        <v>0.0</v>
      </c>
      <c r="N30" s="31">
        <f t="shared" si="2"/>
        <v>0.01606027414</v>
      </c>
      <c r="O30" s="33">
        <f t="shared" si="3"/>
        <v>0.001356568047</v>
      </c>
      <c r="P30" s="29">
        <f t="shared" si="4"/>
        <v>0.0368316175</v>
      </c>
      <c r="Q30" s="6">
        <f t="shared" si="5"/>
        <v>0.3844597415</v>
      </c>
    </row>
    <row r="31">
      <c r="A31" s="36" t="s">
        <v>224</v>
      </c>
      <c r="B31" s="38">
        <v>0.0306420874247418</v>
      </c>
      <c r="C31" s="40"/>
      <c r="D31" s="35"/>
      <c r="E31" s="35"/>
      <c r="G31" s="41" t="s">
        <v>225</v>
      </c>
      <c r="H31" s="39">
        <f>H32-H29-H30</f>
        <v>0.1</v>
      </c>
      <c r="J31" s="31">
        <f t="shared" si="8"/>
        <v>0.3</v>
      </c>
      <c r="K31" s="6">
        <f t="shared" si="9"/>
        <v>0.65</v>
      </c>
      <c r="L31" s="32">
        <v>0.05</v>
      </c>
      <c r="M31" s="32">
        <v>0.0</v>
      </c>
      <c r="N31" s="31">
        <f t="shared" si="2"/>
        <v>0.01629306716</v>
      </c>
      <c r="O31" s="33">
        <f t="shared" si="3"/>
        <v>0.001314976238</v>
      </c>
      <c r="P31" s="29">
        <f t="shared" si="4"/>
        <v>0.03626260109</v>
      </c>
      <c r="Q31" s="6">
        <f t="shared" si="5"/>
        <v>0.3969121555</v>
      </c>
    </row>
    <row r="32">
      <c r="A32" s="36" t="s">
        <v>225</v>
      </c>
      <c r="B32" s="38">
        <v>0.0693579125752581</v>
      </c>
      <c r="C32" s="35"/>
      <c r="D32" s="35"/>
      <c r="E32" s="35"/>
      <c r="G32" s="41" t="s">
        <v>237</v>
      </c>
      <c r="H32" s="42">
        <v>1.0</v>
      </c>
      <c r="J32" s="31">
        <f t="shared" si="8"/>
        <v>0.35</v>
      </c>
      <c r="K32" s="6">
        <f t="shared" si="9"/>
        <v>0.6</v>
      </c>
      <c r="L32" s="32">
        <v>0.05</v>
      </c>
      <c r="M32" s="32">
        <v>0.0</v>
      </c>
      <c r="N32" s="31">
        <f t="shared" si="2"/>
        <v>0.01652586018</v>
      </c>
      <c r="O32" s="33">
        <f t="shared" si="3"/>
        <v>0.00128425191</v>
      </c>
      <c r="P32" s="29">
        <f t="shared" si="4"/>
        <v>0.03583646062</v>
      </c>
      <c r="Q32" s="6">
        <f t="shared" si="5"/>
        <v>0.4081279214</v>
      </c>
    </row>
    <row r="33">
      <c r="A33" s="36" t="s">
        <v>237</v>
      </c>
      <c r="B33" s="37">
        <f>B29+B30+B31+B32</f>
        <v>1</v>
      </c>
      <c r="C33" s="35"/>
      <c r="D33" s="35"/>
      <c r="E33" s="35"/>
      <c r="G33" s="43"/>
      <c r="H33" s="44"/>
      <c r="J33" s="31">
        <f t="shared" si="8"/>
        <v>0.4</v>
      </c>
      <c r="K33" s="6">
        <f t="shared" si="9"/>
        <v>0.55</v>
      </c>
      <c r="L33" s="32">
        <v>0.05</v>
      </c>
      <c r="M33" s="32">
        <v>0.0</v>
      </c>
      <c r="N33" s="31">
        <f t="shared" si="2"/>
        <v>0.01675865321</v>
      </c>
      <c r="O33" s="33">
        <f t="shared" si="3"/>
        <v>0.001264395063</v>
      </c>
      <c r="P33" s="29">
        <f t="shared" si="4"/>
        <v>0.03555833324</v>
      </c>
      <c r="Q33" s="6">
        <f t="shared" si="5"/>
        <v>0.4178669766</v>
      </c>
    </row>
    <row r="34">
      <c r="A34" s="35"/>
      <c r="B34" s="35"/>
      <c r="C34" s="35"/>
      <c r="D34" s="35"/>
      <c r="E34" s="35"/>
      <c r="J34" s="31">
        <f t="shared" si="8"/>
        <v>0.45</v>
      </c>
      <c r="K34" s="6">
        <f t="shared" si="9"/>
        <v>0.5</v>
      </c>
      <c r="L34" s="32">
        <v>0.05</v>
      </c>
      <c r="M34" s="32">
        <v>0.0</v>
      </c>
      <c r="N34" s="31">
        <f t="shared" si="2"/>
        <v>0.01699144623</v>
      </c>
      <c r="O34" s="33">
        <f t="shared" si="3"/>
        <v>0.001255405697</v>
      </c>
      <c r="P34" s="29">
        <f t="shared" si="4"/>
        <v>0.03543170469</v>
      </c>
      <c r="Q34" s="6">
        <f t="shared" si="5"/>
        <v>0.4259305715</v>
      </c>
    </row>
    <row r="35">
      <c r="A35" s="35"/>
      <c r="B35" s="35"/>
      <c r="C35" s="35"/>
      <c r="D35" s="35"/>
      <c r="E35" s="35"/>
      <c r="J35" s="31">
        <f t="shared" si="8"/>
        <v>0.5</v>
      </c>
      <c r="K35" s="6">
        <f t="shared" si="9"/>
        <v>0.45</v>
      </c>
      <c r="L35" s="32">
        <v>0.05</v>
      </c>
      <c r="M35" s="32">
        <v>0.0</v>
      </c>
      <c r="N35" s="31">
        <f t="shared" si="2"/>
        <v>0.01722423925</v>
      </c>
      <c r="O35" s="33">
        <f t="shared" si="3"/>
        <v>0.001257283813</v>
      </c>
      <c r="P35" s="29">
        <f t="shared" si="4"/>
        <v>0.03545819811</v>
      </c>
      <c r="Q35" s="6">
        <f t="shared" si="5"/>
        <v>0.4321776082</v>
      </c>
    </row>
    <row r="36">
      <c r="A36" s="35"/>
      <c r="B36" s="35"/>
      <c r="C36" s="35"/>
      <c r="D36" s="35"/>
      <c r="E36" s="35"/>
      <c r="J36" s="31">
        <f t="shared" si="8"/>
        <v>0.55</v>
      </c>
      <c r="K36" s="6">
        <f t="shared" si="9"/>
        <v>0.4</v>
      </c>
      <c r="L36" s="32">
        <v>0.05</v>
      </c>
      <c r="M36" s="32">
        <v>0.0</v>
      </c>
      <c r="N36" s="31">
        <f t="shared" si="2"/>
        <v>0.01745703227</v>
      </c>
      <c r="O36" s="33">
        <f t="shared" si="3"/>
        <v>0.00127002941</v>
      </c>
      <c r="P36" s="29">
        <f t="shared" si="4"/>
        <v>0.03563747199</v>
      </c>
      <c r="Q36" s="6">
        <f t="shared" si="5"/>
        <v>0.4365357979</v>
      </c>
    </row>
    <row r="37">
      <c r="E37" s="45" t="s">
        <v>238</v>
      </c>
      <c r="J37" s="31">
        <f t="shared" si="8"/>
        <v>0.6</v>
      </c>
      <c r="K37" s="6">
        <f t="shared" si="9"/>
        <v>0.35</v>
      </c>
      <c r="L37" s="32">
        <v>0.05</v>
      </c>
      <c r="M37" s="32">
        <v>0.0</v>
      </c>
      <c r="N37" s="31">
        <f t="shared" si="2"/>
        <v>0.01768982529</v>
      </c>
      <c r="O37" s="33">
        <f t="shared" si="3"/>
        <v>0.001293642488</v>
      </c>
      <c r="P37" s="29">
        <f t="shared" si="4"/>
        <v>0.03596724187</v>
      </c>
      <c r="Q37" s="6">
        <f t="shared" si="5"/>
        <v>0.4390057305</v>
      </c>
    </row>
    <row r="38">
      <c r="E38" s="8" t="s">
        <v>239</v>
      </c>
      <c r="J38" s="46">
        <f t="shared" si="8"/>
        <v>0.65</v>
      </c>
      <c r="K38" s="47">
        <f t="shared" si="9"/>
        <v>0.3</v>
      </c>
      <c r="L38" s="48">
        <v>0.05</v>
      </c>
      <c r="M38" s="48">
        <v>0.0</v>
      </c>
      <c r="N38" s="46">
        <f t="shared" si="2"/>
        <v>0.01792261831</v>
      </c>
      <c r="O38" s="33">
        <f t="shared" si="3"/>
        <v>0.001328123047</v>
      </c>
      <c r="P38" s="49">
        <f t="shared" si="4"/>
        <v>0.03644342255</v>
      </c>
      <c r="Q38" s="47">
        <f t="shared" si="5"/>
        <v>0.4396573426</v>
      </c>
      <c r="R38" s="50"/>
    </row>
    <row r="39">
      <c r="B39" s="8" t="s">
        <v>240</v>
      </c>
      <c r="C39" s="8" t="s">
        <v>241</v>
      </c>
      <c r="J39" s="31">
        <f t="shared" si="8"/>
        <v>0.7</v>
      </c>
      <c r="K39" s="6">
        <f t="shared" si="9"/>
        <v>0.25</v>
      </c>
      <c r="L39" s="32">
        <v>0.05</v>
      </c>
      <c r="M39" s="32">
        <v>0.0</v>
      </c>
      <c r="N39" s="31">
        <f t="shared" si="2"/>
        <v>0.01815541134</v>
      </c>
      <c r="O39" s="33">
        <f t="shared" si="3"/>
        <v>0.001373471088</v>
      </c>
      <c r="P39" s="29">
        <f t="shared" si="4"/>
        <v>0.03706037086</v>
      </c>
      <c r="Q39" s="6">
        <f t="shared" si="5"/>
        <v>0.4386197699</v>
      </c>
    </row>
    <row r="40">
      <c r="C40" s="8" t="s">
        <v>242</v>
      </c>
      <c r="J40" s="31">
        <f t="shared" si="8"/>
        <v>0.75</v>
      </c>
      <c r="K40" s="6">
        <f t="shared" si="9"/>
        <v>0.2</v>
      </c>
      <c r="L40" s="32">
        <v>0.05</v>
      </c>
      <c r="M40" s="32">
        <v>0.0</v>
      </c>
      <c r="N40" s="31">
        <f t="shared" si="2"/>
        <v>0.01838820436</v>
      </c>
      <c r="O40" s="33">
        <f t="shared" si="3"/>
        <v>0.00142968661</v>
      </c>
      <c r="P40" s="29">
        <f t="shared" si="4"/>
        <v>0.03781119689</v>
      </c>
      <c r="Q40" s="6">
        <f t="shared" si="5"/>
        <v>0.4360667135</v>
      </c>
    </row>
    <row r="41">
      <c r="C41" s="8" t="s">
        <v>243</v>
      </c>
      <c r="J41" s="31">
        <f t="shared" si="8"/>
        <v>0.8</v>
      </c>
      <c r="K41" s="6">
        <f t="shared" si="9"/>
        <v>0.15</v>
      </c>
      <c r="L41" s="32">
        <v>0.05</v>
      </c>
      <c r="M41" s="32">
        <v>0.0</v>
      </c>
      <c r="N41" s="31">
        <f t="shared" si="2"/>
        <v>0.01862099738</v>
      </c>
      <c r="O41" s="33">
        <f t="shared" si="3"/>
        <v>0.001496769613</v>
      </c>
      <c r="P41" s="29">
        <f t="shared" si="4"/>
        <v>0.03868810687</v>
      </c>
      <c r="Q41" s="6">
        <f t="shared" si="5"/>
        <v>0.4321999378</v>
      </c>
    </row>
    <row r="42">
      <c r="J42" s="31">
        <f t="shared" si="8"/>
        <v>0.85</v>
      </c>
      <c r="K42" s="6">
        <f t="shared" si="9"/>
        <v>0.1</v>
      </c>
      <c r="L42" s="32">
        <v>0.05</v>
      </c>
      <c r="M42" s="32">
        <v>0.0</v>
      </c>
      <c r="N42" s="31">
        <f t="shared" si="2"/>
        <v>0.0188537904</v>
      </c>
      <c r="O42" s="33">
        <f t="shared" si="3"/>
        <v>0.001574720097</v>
      </c>
      <c r="P42" s="29">
        <f t="shared" si="4"/>
        <v>0.03968274307</v>
      </c>
      <c r="Q42" s="6">
        <f t="shared" si="5"/>
        <v>0.4272333284</v>
      </c>
    </row>
    <row r="43">
      <c r="J43" s="31">
        <f t="shared" si="8"/>
        <v>0.9</v>
      </c>
      <c r="K43" s="6">
        <f t="shared" si="9"/>
        <v>0.05</v>
      </c>
      <c r="L43" s="32">
        <v>0.05</v>
      </c>
      <c r="M43" s="32">
        <v>0.0</v>
      </c>
      <c r="N43" s="31">
        <f t="shared" si="2"/>
        <v>0.01908658342</v>
      </c>
      <c r="O43" s="33">
        <f t="shared" si="3"/>
        <v>0.001663538063</v>
      </c>
      <c r="P43" s="29">
        <f t="shared" si="4"/>
        <v>0.04078649364</v>
      </c>
      <c r="Q43" s="6">
        <f t="shared" si="5"/>
        <v>0.4213792825</v>
      </c>
    </row>
    <row r="44">
      <c r="J44" s="31">
        <f t="shared" si="8"/>
        <v>0.95</v>
      </c>
      <c r="K44" s="6">
        <f t="shared" si="9"/>
        <v>0</v>
      </c>
      <c r="L44" s="32">
        <v>0.05</v>
      </c>
      <c r="M44" s="32">
        <v>0.0</v>
      </c>
      <c r="N44" s="31">
        <f t="shared" si="2"/>
        <v>0.01931937645</v>
      </c>
      <c r="O44" s="33">
        <f t="shared" si="3"/>
        <v>0.00176322351</v>
      </c>
      <c r="P44" s="29">
        <f t="shared" si="4"/>
        <v>0.04199075505</v>
      </c>
      <c r="Q44" s="6">
        <f t="shared" si="5"/>
        <v>0.4148383715</v>
      </c>
    </row>
    <row r="45">
      <c r="J45" s="30">
        <v>0.0</v>
      </c>
      <c r="K45" s="6">
        <f>0.95</f>
        <v>0.95</v>
      </c>
      <c r="L45" s="32">
        <v>0.0</v>
      </c>
      <c r="M45" s="32">
        <v>0.05</v>
      </c>
      <c r="N45" s="31">
        <f t="shared" si="2"/>
        <v>0.006024766976</v>
      </c>
      <c r="O45" s="33">
        <f t="shared" si="3"/>
        <v>0.0006686786179</v>
      </c>
      <c r="P45" s="29">
        <f t="shared" si="4"/>
        <v>0.02585882089</v>
      </c>
      <c r="Q45" s="6">
        <f t="shared" si="5"/>
        <v>0.1595110231</v>
      </c>
      <c r="R45" s="29">
        <v>0.31268428870590215</v>
      </c>
      <c r="S45" s="6">
        <f t="shared" ref="S45:S64" si="10">R45-Q45</f>
        <v>0.1531732656</v>
      </c>
    </row>
    <row r="46">
      <c r="J46" s="31">
        <f t="shared" ref="J46:J64" si="11">J45+5%</f>
        <v>0.05</v>
      </c>
      <c r="K46" s="6">
        <f t="shared" ref="K46:K64" si="12">K45-0.05</f>
        <v>0.9</v>
      </c>
      <c r="L46" s="32">
        <v>0.0</v>
      </c>
      <c r="M46" s="32">
        <v>0.05</v>
      </c>
      <c r="N46" s="31">
        <f t="shared" si="2"/>
        <v>0.006257559997</v>
      </c>
      <c r="O46" s="33">
        <f t="shared" si="3"/>
        <v>0.0005926264234</v>
      </c>
      <c r="P46" s="29">
        <f t="shared" si="4"/>
        <v>0.02434391964</v>
      </c>
      <c r="Q46" s="6">
        <f t="shared" si="5"/>
        <v>0.1789999335</v>
      </c>
      <c r="R46" s="29">
        <v>0.3275081973299912</v>
      </c>
      <c r="S46" s="6">
        <f t="shared" si="10"/>
        <v>0.1485082638</v>
      </c>
    </row>
    <row r="47">
      <c r="J47" s="31">
        <f t="shared" si="11"/>
        <v>0.1</v>
      </c>
      <c r="K47" s="6">
        <f t="shared" si="12"/>
        <v>0.85</v>
      </c>
      <c r="L47" s="32">
        <v>0.0</v>
      </c>
      <c r="M47" s="32">
        <v>0.05</v>
      </c>
      <c r="N47" s="31">
        <f t="shared" si="2"/>
        <v>0.006490353019</v>
      </c>
      <c r="O47" s="33">
        <f t="shared" si="3"/>
        <v>0.0005274417101</v>
      </c>
      <c r="P47" s="29">
        <f t="shared" si="4"/>
        <v>0.02296609915</v>
      </c>
      <c r="Q47" s="6">
        <f t="shared" si="5"/>
        <v>0.1998751721</v>
      </c>
      <c r="R47" s="29">
        <v>0.3423138322001949</v>
      </c>
      <c r="S47" s="6">
        <f t="shared" si="10"/>
        <v>0.1424386601</v>
      </c>
    </row>
    <row r="48">
      <c r="J48" s="31">
        <f t="shared" si="11"/>
        <v>0.15</v>
      </c>
      <c r="K48" s="6">
        <f t="shared" si="12"/>
        <v>0.8</v>
      </c>
      <c r="L48" s="32">
        <v>0.0</v>
      </c>
      <c r="M48" s="32">
        <v>0.05</v>
      </c>
      <c r="N48" s="31">
        <f t="shared" si="2"/>
        <v>0.006723146041</v>
      </c>
      <c r="O48" s="33">
        <f t="shared" si="3"/>
        <v>0.000473124478</v>
      </c>
      <c r="P48" s="29">
        <f t="shared" si="4"/>
        <v>0.02175142474</v>
      </c>
      <c r="Q48" s="6">
        <f t="shared" si="5"/>
        <v>0.2217393159</v>
      </c>
      <c r="R48" s="29">
        <v>0.35689955705958876</v>
      </c>
      <c r="S48" s="6">
        <f t="shared" si="10"/>
        <v>0.1351602411</v>
      </c>
    </row>
    <row r="49">
      <c r="J49" s="31">
        <f t="shared" si="11"/>
        <v>0.2</v>
      </c>
      <c r="K49" s="6">
        <f t="shared" si="12"/>
        <v>0.75</v>
      </c>
      <c r="L49" s="32">
        <v>0.0</v>
      </c>
      <c r="M49" s="32">
        <v>0.05</v>
      </c>
      <c r="N49" s="31">
        <f t="shared" si="2"/>
        <v>0.006955939063</v>
      </c>
      <c r="O49" s="33">
        <f t="shared" si="3"/>
        <v>0.0004296747272</v>
      </c>
      <c r="P49" s="29">
        <f t="shared" si="4"/>
        <v>0.02072859685</v>
      </c>
      <c r="Q49" s="6">
        <f t="shared" si="5"/>
        <v>0.2439113028</v>
      </c>
      <c r="R49" s="29">
        <v>0.37103328262150786</v>
      </c>
      <c r="S49" s="6">
        <f t="shared" si="10"/>
        <v>0.1271219798</v>
      </c>
    </row>
    <row r="50">
      <c r="J50" s="31">
        <f t="shared" si="11"/>
        <v>0.25</v>
      </c>
      <c r="K50" s="6">
        <f t="shared" si="12"/>
        <v>0.7</v>
      </c>
      <c r="L50" s="32">
        <v>0.0</v>
      </c>
      <c r="M50" s="32">
        <v>0.05</v>
      </c>
      <c r="N50" s="31">
        <f t="shared" si="2"/>
        <v>0.007188732085</v>
      </c>
      <c r="O50" s="33">
        <f t="shared" si="3"/>
        <v>0.0003970924577</v>
      </c>
      <c r="P50" s="29">
        <f t="shared" si="4"/>
        <v>0.01992717887</v>
      </c>
      <c r="Q50" s="6">
        <f t="shared" si="5"/>
        <v>0.2654029514</v>
      </c>
      <c r="R50" s="29">
        <v>0.3844597414730642</v>
      </c>
      <c r="S50" s="6">
        <f t="shared" si="10"/>
        <v>0.1190567901</v>
      </c>
    </row>
    <row r="51">
      <c r="J51" s="31">
        <f t="shared" si="11"/>
        <v>0.3</v>
      </c>
      <c r="K51" s="6">
        <f t="shared" si="12"/>
        <v>0.65</v>
      </c>
      <c r="L51" s="32">
        <v>0.0</v>
      </c>
      <c r="M51" s="32">
        <v>0.05</v>
      </c>
      <c r="N51" s="31">
        <f t="shared" si="2"/>
        <v>0.007421525106</v>
      </c>
      <c r="O51" s="33">
        <f t="shared" si="3"/>
        <v>0.0003753776694</v>
      </c>
      <c r="P51" s="29">
        <f t="shared" si="4"/>
        <v>0.01937466566</v>
      </c>
      <c r="Q51" s="6">
        <f t="shared" si="5"/>
        <v>0.2849868588</v>
      </c>
      <c r="R51" s="29">
        <v>0.39691215546263015</v>
      </c>
      <c r="S51" s="6">
        <f t="shared" si="10"/>
        <v>0.1119252967</v>
      </c>
    </row>
    <row r="52">
      <c r="J52" s="31">
        <f t="shared" si="11"/>
        <v>0.35</v>
      </c>
      <c r="K52" s="6">
        <f t="shared" si="12"/>
        <v>0.6</v>
      </c>
      <c r="L52" s="32">
        <v>0.0</v>
      </c>
      <c r="M52" s="32">
        <v>0.05</v>
      </c>
      <c r="N52" s="31">
        <f t="shared" si="2"/>
        <v>0.007654318128</v>
      </c>
      <c r="O52" s="33">
        <f t="shared" si="3"/>
        <v>0.0003645303623</v>
      </c>
      <c r="P52" s="29">
        <f t="shared" si="4"/>
        <v>0.01909267824</v>
      </c>
      <c r="Q52" s="6">
        <f t="shared" si="5"/>
        <v>0.3013887343</v>
      </c>
      <c r="R52" s="29">
        <v>0.4081279214093501</v>
      </c>
      <c r="S52" s="6">
        <f t="shared" si="10"/>
        <v>0.1067391871</v>
      </c>
    </row>
    <row r="53">
      <c r="J53" s="31">
        <f t="shared" si="11"/>
        <v>0.4</v>
      </c>
      <c r="K53" s="6">
        <f t="shared" si="12"/>
        <v>0.55</v>
      </c>
      <c r="L53" s="32">
        <v>0.0</v>
      </c>
      <c r="M53" s="32">
        <v>0.05</v>
      </c>
      <c r="N53" s="31">
        <f t="shared" si="2"/>
        <v>0.00788711115</v>
      </c>
      <c r="O53" s="33">
        <f t="shared" si="3"/>
        <v>0.0003645505365</v>
      </c>
      <c r="P53" s="29">
        <f t="shared" si="4"/>
        <v>0.01909320655</v>
      </c>
      <c r="Q53" s="6">
        <f t="shared" si="5"/>
        <v>0.3135728477</v>
      </c>
      <c r="R53" s="29">
        <v>0.41786697662295536</v>
      </c>
      <c r="S53" s="6">
        <f t="shared" si="10"/>
        <v>0.104294129</v>
      </c>
    </row>
    <row r="54">
      <c r="J54" s="31">
        <f t="shared" si="11"/>
        <v>0.45</v>
      </c>
      <c r="K54" s="6">
        <f t="shared" si="12"/>
        <v>0.5</v>
      </c>
      <c r="L54" s="32">
        <v>0.0</v>
      </c>
      <c r="M54" s="32">
        <v>0.05</v>
      </c>
      <c r="N54" s="31">
        <f t="shared" si="2"/>
        <v>0.008119904172</v>
      </c>
      <c r="O54" s="33">
        <f t="shared" si="3"/>
        <v>0.000375438192</v>
      </c>
      <c r="P54" s="29">
        <f t="shared" si="4"/>
        <v>0.0193762275</v>
      </c>
      <c r="Q54" s="6">
        <f t="shared" si="5"/>
        <v>0.3210069748</v>
      </c>
      <c r="R54" s="29">
        <v>0.42593057147202157</v>
      </c>
      <c r="S54" s="6">
        <f t="shared" si="10"/>
        <v>0.1049235967</v>
      </c>
    </row>
    <row r="55">
      <c r="J55" s="31">
        <f t="shared" si="11"/>
        <v>0.5</v>
      </c>
      <c r="K55" s="6">
        <f t="shared" si="12"/>
        <v>0.45</v>
      </c>
      <c r="L55" s="32">
        <v>0.0</v>
      </c>
      <c r="M55" s="32">
        <v>0.05</v>
      </c>
      <c r="N55" s="31">
        <f t="shared" si="2"/>
        <v>0.008352697193</v>
      </c>
      <c r="O55" s="33">
        <f t="shared" si="3"/>
        <v>0.0003971933287</v>
      </c>
      <c r="P55" s="29">
        <f t="shared" si="4"/>
        <v>0.0199297097</v>
      </c>
      <c r="Q55" s="6">
        <f t="shared" si="5"/>
        <v>0.3237727639</v>
      </c>
      <c r="R55" s="29">
        <v>0.4321776082120955</v>
      </c>
      <c r="S55" s="6">
        <f t="shared" si="10"/>
        <v>0.1084048443</v>
      </c>
    </row>
    <row r="56">
      <c r="J56" s="31">
        <f t="shared" si="11"/>
        <v>0.55</v>
      </c>
      <c r="K56" s="6">
        <f t="shared" si="12"/>
        <v>0.4</v>
      </c>
      <c r="L56" s="32">
        <v>0.0</v>
      </c>
      <c r="M56" s="32">
        <v>0.05</v>
      </c>
      <c r="N56" s="31">
        <f t="shared" si="2"/>
        <v>0.008585490215</v>
      </c>
      <c r="O56" s="33">
        <f t="shared" si="3"/>
        <v>0.0004298159466</v>
      </c>
      <c r="P56" s="29">
        <f t="shared" si="4"/>
        <v>0.02073200296</v>
      </c>
      <c r="Q56" s="6">
        <f t="shared" si="5"/>
        <v>0.3224719883</v>
      </c>
      <c r="R56" s="29">
        <v>0.43653579791877684</v>
      </c>
      <c r="S56" s="6">
        <f t="shared" si="10"/>
        <v>0.1140638096</v>
      </c>
    </row>
    <row r="57">
      <c r="J57" s="31">
        <f t="shared" si="11"/>
        <v>0.6</v>
      </c>
      <c r="K57" s="6">
        <f t="shared" si="12"/>
        <v>0.35</v>
      </c>
      <c r="L57" s="32">
        <v>0.0</v>
      </c>
      <c r="M57" s="32">
        <v>0.05</v>
      </c>
      <c r="N57" s="31">
        <f t="shared" si="2"/>
        <v>0.008818283237</v>
      </c>
      <c r="O57" s="33">
        <f t="shared" si="3"/>
        <v>0.0004733060458</v>
      </c>
      <c r="P57" s="29">
        <f t="shared" si="4"/>
        <v>0.02175559803</v>
      </c>
      <c r="Q57" s="6">
        <f t="shared" si="5"/>
        <v>0.3180001408</v>
      </c>
      <c r="R57" s="29">
        <v>0.43900573050354963</v>
      </c>
      <c r="S57" s="6">
        <f t="shared" si="10"/>
        <v>0.1210055897</v>
      </c>
    </row>
    <row r="58">
      <c r="J58" s="31">
        <f t="shared" si="11"/>
        <v>0.65</v>
      </c>
      <c r="K58" s="6">
        <f t="shared" si="12"/>
        <v>0.3</v>
      </c>
      <c r="L58" s="32">
        <v>0.0</v>
      </c>
      <c r="M58" s="32">
        <v>0.05</v>
      </c>
      <c r="N58" s="31">
        <f t="shared" si="2"/>
        <v>0.009051076259</v>
      </c>
      <c r="O58" s="33">
        <f t="shared" si="3"/>
        <v>0.0005276636263</v>
      </c>
      <c r="P58" s="29">
        <f t="shared" si="4"/>
        <v>0.02297093003</v>
      </c>
      <c r="Q58" s="6">
        <f t="shared" si="5"/>
        <v>0.3113098273</v>
      </c>
      <c r="R58" s="29">
        <v>0.4396573425952227</v>
      </c>
      <c r="S58" s="6">
        <f t="shared" si="10"/>
        <v>0.1283475153</v>
      </c>
    </row>
    <row r="59">
      <c r="J59" s="31">
        <f t="shared" si="11"/>
        <v>0.7</v>
      </c>
      <c r="K59" s="6">
        <f t="shared" si="12"/>
        <v>0.25</v>
      </c>
      <c r="L59" s="32">
        <v>0.0</v>
      </c>
      <c r="M59" s="32">
        <v>0.05</v>
      </c>
      <c r="N59" s="31">
        <f t="shared" si="2"/>
        <v>0.009283869281</v>
      </c>
      <c r="O59" s="33">
        <f t="shared" si="3"/>
        <v>0.000592888688</v>
      </c>
      <c r="P59" s="29">
        <f t="shared" si="4"/>
        <v>0.0243493057</v>
      </c>
      <c r="Q59" s="6">
        <f t="shared" si="5"/>
        <v>0.3032476315</v>
      </c>
      <c r="R59" s="29">
        <v>0.4386197698762551</v>
      </c>
      <c r="S59" s="6">
        <f t="shared" si="10"/>
        <v>0.1353721384</v>
      </c>
    </row>
    <row r="60">
      <c r="J60" s="31">
        <f t="shared" si="11"/>
        <v>0.75</v>
      </c>
      <c r="K60" s="6">
        <f t="shared" si="12"/>
        <v>0.2</v>
      </c>
      <c r="L60" s="32">
        <v>0.0</v>
      </c>
      <c r="M60" s="32">
        <v>0.05</v>
      </c>
      <c r="N60" s="31">
        <f t="shared" si="2"/>
        <v>0.009516662302</v>
      </c>
      <c r="O60" s="33">
        <f t="shared" si="3"/>
        <v>0.0006689812309</v>
      </c>
      <c r="P60" s="29">
        <f t="shared" si="4"/>
        <v>0.02586467148</v>
      </c>
      <c r="Q60" s="6">
        <f t="shared" si="5"/>
        <v>0.2944813085</v>
      </c>
      <c r="R60" s="29">
        <v>0.4360667134763745</v>
      </c>
      <c r="S60" s="6">
        <f t="shared" si="10"/>
        <v>0.141585405</v>
      </c>
    </row>
    <row r="61">
      <c r="J61" s="31">
        <f t="shared" si="11"/>
        <v>0.8</v>
      </c>
      <c r="K61" s="6">
        <f t="shared" si="12"/>
        <v>0.15</v>
      </c>
      <c r="L61" s="32">
        <v>0.0</v>
      </c>
      <c r="M61" s="32">
        <v>0.05</v>
      </c>
      <c r="N61" s="31">
        <f t="shared" si="2"/>
        <v>0.009749455324</v>
      </c>
      <c r="O61" s="33">
        <f t="shared" si="3"/>
        <v>0.0007559412551</v>
      </c>
      <c r="P61" s="29">
        <f t="shared" si="4"/>
        <v>0.02749438588</v>
      </c>
      <c r="Q61" s="6">
        <f t="shared" si="5"/>
        <v>0.2854930224</v>
      </c>
      <c r="R61" s="29">
        <v>0.43219993775404786</v>
      </c>
      <c r="S61" s="6">
        <f t="shared" si="10"/>
        <v>0.1467069154</v>
      </c>
    </row>
    <row r="62">
      <c r="J62" s="31">
        <f t="shared" si="11"/>
        <v>0.85</v>
      </c>
      <c r="K62" s="6">
        <f t="shared" si="12"/>
        <v>0.1</v>
      </c>
      <c r="L62" s="32">
        <v>0.0</v>
      </c>
      <c r="M62" s="32">
        <v>0.05</v>
      </c>
      <c r="N62" s="31">
        <f t="shared" si="2"/>
        <v>0.009982248346</v>
      </c>
      <c r="O62" s="33">
        <f t="shared" si="3"/>
        <v>0.0008537687606</v>
      </c>
      <c r="P62" s="29">
        <f t="shared" si="4"/>
        <v>0.0292193217</v>
      </c>
      <c r="Q62" s="6">
        <f t="shared" si="5"/>
        <v>0.276606296</v>
      </c>
      <c r="R62" s="29">
        <v>0.4272333284232645</v>
      </c>
      <c r="S62" s="6">
        <f t="shared" si="10"/>
        <v>0.1506270325</v>
      </c>
    </row>
    <row r="63">
      <c r="J63" s="31">
        <f t="shared" si="11"/>
        <v>0.9</v>
      </c>
      <c r="K63" s="6">
        <f t="shared" si="12"/>
        <v>0.05</v>
      </c>
      <c r="L63" s="32">
        <v>0.0</v>
      </c>
      <c r="M63" s="32">
        <v>0.05</v>
      </c>
      <c r="N63" s="31">
        <f t="shared" si="2"/>
        <v>0.01021504137</v>
      </c>
      <c r="O63" s="33">
        <f t="shared" si="3"/>
        <v>0.0009624637473</v>
      </c>
      <c r="P63" s="29">
        <f t="shared" si="4"/>
        <v>0.03102359984</v>
      </c>
      <c r="Q63" s="6">
        <f t="shared" si="5"/>
        <v>0.2680230989</v>
      </c>
      <c r="R63" s="29">
        <v>0.4213792825029085</v>
      </c>
      <c r="S63" s="6">
        <f t="shared" si="10"/>
        <v>0.1533561837</v>
      </c>
    </row>
    <row r="64">
      <c r="J64" s="31">
        <f t="shared" si="11"/>
        <v>0.95</v>
      </c>
      <c r="K64" s="6">
        <f t="shared" si="12"/>
        <v>0</v>
      </c>
      <c r="L64" s="32">
        <v>0.0</v>
      </c>
      <c r="M64" s="32">
        <v>0.05</v>
      </c>
      <c r="N64" s="31">
        <f t="shared" si="2"/>
        <v>0.01044783439</v>
      </c>
      <c r="O64" s="33">
        <f t="shared" si="3"/>
        <v>0.001082026215</v>
      </c>
      <c r="P64" s="29">
        <f t="shared" si="4"/>
        <v>0.03289416689</v>
      </c>
      <c r="Q64" s="6">
        <f t="shared" si="5"/>
        <v>0.2598586679</v>
      </c>
      <c r="R64" s="29">
        <v>0.41483837153044784</v>
      </c>
      <c r="S64" s="6">
        <f t="shared" si="10"/>
        <v>0.1549797036</v>
      </c>
    </row>
    <row r="65">
      <c r="J65" s="30">
        <v>0.0</v>
      </c>
      <c r="K65" s="32">
        <v>0.9</v>
      </c>
      <c r="L65" s="32">
        <v>0.05</v>
      </c>
      <c r="M65" s="32">
        <v>0.05</v>
      </c>
      <c r="N65" s="31">
        <f t="shared" si="2"/>
        <v>0.01466140984</v>
      </c>
      <c r="O65" s="33">
        <f t="shared" si="3"/>
        <v>0.001718826657</v>
      </c>
      <c r="P65" s="29">
        <f t="shared" si="4"/>
        <v>0.04145873439</v>
      </c>
      <c r="Q65" s="6">
        <f t="shared" si="5"/>
        <v>0.3078099229</v>
      </c>
    </row>
    <row r="66">
      <c r="J66" s="31">
        <f t="shared" ref="J66:J83" si="13">J65+5%</f>
        <v>0.05</v>
      </c>
      <c r="K66" s="6">
        <f t="shared" ref="K66:K83" si="14">K65-0.05</f>
        <v>0.85</v>
      </c>
      <c r="L66" s="32">
        <v>0.05</v>
      </c>
      <c r="M66" s="32">
        <v>0.05</v>
      </c>
      <c r="N66" s="31">
        <f t="shared" si="2"/>
        <v>0.01489420286</v>
      </c>
      <c r="O66" s="33">
        <f t="shared" si="3"/>
        <v>0.001625312279</v>
      </c>
      <c r="P66" s="29">
        <f t="shared" si="4"/>
        <v>0.0403151619</v>
      </c>
      <c r="Q66" s="6">
        <f t="shared" si="5"/>
        <v>0.322315532</v>
      </c>
    </row>
    <row r="67">
      <c r="J67" s="31">
        <f t="shared" si="13"/>
        <v>0.1</v>
      </c>
      <c r="K67" s="6">
        <f t="shared" si="14"/>
        <v>0.8</v>
      </c>
      <c r="L67" s="32">
        <v>0.05</v>
      </c>
      <c r="M67" s="32">
        <v>0.05</v>
      </c>
      <c r="N67" s="31">
        <f t="shared" si="2"/>
        <v>0.01512699588</v>
      </c>
      <c r="O67" s="33">
        <f t="shared" si="3"/>
        <v>0.001542665382</v>
      </c>
      <c r="P67" s="29">
        <f t="shared" si="4"/>
        <v>0.03927677917</v>
      </c>
      <c r="Q67" s="6">
        <f t="shared" si="5"/>
        <v>0.3367637611</v>
      </c>
    </row>
    <row r="68">
      <c r="J68" s="31">
        <f t="shared" si="13"/>
        <v>0.15</v>
      </c>
      <c r="K68" s="6">
        <f t="shared" si="14"/>
        <v>0.75</v>
      </c>
      <c r="L68" s="32">
        <v>0.05</v>
      </c>
      <c r="M68" s="32">
        <v>0.05</v>
      </c>
      <c r="N68" s="31">
        <f t="shared" si="2"/>
        <v>0.0153597889</v>
      </c>
      <c r="O68" s="33">
        <f t="shared" si="3"/>
        <v>0.001470885967</v>
      </c>
      <c r="P68" s="29">
        <f t="shared" si="4"/>
        <v>0.03835213119</v>
      </c>
      <c r="Q68" s="6">
        <f t="shared" si="5"/>
        <v>0.350952828</v>
      </c>
    </row>
    <row r="69">
      <c r="J69" s="31">
        <f t="shared" si="13"/>
        <v>0.2</v>
      </c>
      <c r="K69" s="6">
        <f t="shared" si="14"/>
        <v>0.7</v>
      </c>
      <c r="L69" s="32">
        <v>0.05</v>
      </c>
      <c r="M69" s="32">
        <v>0.05</v>
      </c>
      <c r="N69" s="31">
        <f t="shared" si="2"/>
        <v>0.01559258192</v>
      </c>
      <c r="O69" s="33">
        <f t="shared" si="3"/>
        <v>0.001409974033</v>
      </c>
      <c r="P69" s="29">
        <f t="shared" si="4"/>
        <v>0.03754962094</v>
      </c>
      <c r="Q69" s="6">
        <f t="shared" si="5"/>
        <v>0.364653</v>
      </c>
    </row>
    <row r="70">
      <c r="J70" s="31">
        <f t="shared" si="13"/>
        <v>0.25</v>
      </c>
      <c r="K70" s="6">
        <f t="shared" si="14"/>
        <v>0.65</v>
      </c>
      <c r="L70" s="32">
        <v>0.05</v>
      </c>
      <c r="M70" s="32">
        <v>0.05</v>
      </c>
      <c r="N70" s="31">
        <f t="shared" si="2"/>
        <v>0.01582537494</v>
      </c>
      <c r="O70" s="33">
        <f t="shared" si="3"/>
        <v>0.00135992958</v>
      </c>
      <c r="P70" s="29">
        <f t="shared" si="4"/>
        <v>0.03687722305</v>
      </c>
      <c r="Q70" s="6">
        <f t="shared" si="5"/>
        <v>0.3776145218</v>
      </c>
    </row>
    <row r="71">
      <c r="J71" s="31">
        <f t="shared" si="13"/>
        <v>0.3</v>
      </c>
      <c r="K71" s="6">
        <f t="shared" si="14"/>
        <v>0.6</v>
      </c>
      <c r="L71" s="32">
        <v>0.05</v>
      </c>
      <c r="M71" s="32">
        <v>0.05</v>
      </c>
      <c r="N71" s="31">
        <f t="shared" si="2"/>
        <v>0.01605816797</v>
      </c>
      <c r="O71" s="33">
        <f t="shared" si="3"/>
        <v>0.001320752608</v>
      </c>
      <c r="P71" s="29">
        <f t="shared" si="4"/>
        <v>0.0363421602</v>
      </c>
      <c r="Q71" s="6">
        <f t="shared" si="5"/>
        <v>0.3895797027</v>
      </c>
    </row>
    <row r="72">
      <c r="J72" s="31">
        <f t="shared" si="13"/>
        <v>0.35</v>
      </c>
      <c r="K72" s="6">
        <f t="shared" si="14"/>
        <v>0.55</v>
      </c>
      <c r="L72" s="32">
        <v>0.05</v>
      </c>
      <c r="M72" s="32">
        <v>0.05</v>
      </c>
      <c r="N72" s="31">
        <f t="shared" si="2"/>
        <v>0.01629096099</v>
      </c>
      <c r="O72" s="33">
        <f t="shared" si="3"/>
        <v>0.001292443117</v>
      </c>
      <c r="P72" s="29">
        <f t="shared" si="4"/>
        <v>0.03595056491</v>
      </c>
      <c r="Q72" s="6">
        <f t="shared" si="5"/>
        <v>0.4002986051</v>
      </c>
    </row>
    <row r="73">
      <c r="J73" s="31">
        <f t="shared" si="13"/>
        <v>0.4</v>
      </c>
      <c r="K73" s="6">
        <f t="shared" si="14"/>
        <v>0.5</v>
      </c>
      <c r="L73" s="32">
        <v>0.05</v>
      </c>
      <c r="M73" s="32">
        <v>0.05</v>
      </c>
      <c r="N73" s="31">
        <f t="shared" si="2"/>
        <v>0.01652375401</v>
      </c>
      <c r="O73" s="33">
        <f t="shared" si="3"/>
        <v>0.001275001108</v>
      </c>
      <c r="P73" s="29">
        <f t="shared" si="4"/>
        <v>0.03570715766</v>
      </c>
      <c r="Q73" s="6">
        <f t="shared" si="5"/>
        <v>0.4095468519</v>
      </c>
    </row>
    <row r="74">
      <c r="J74" s="31">
        <f t="shared" si="13"/>
        <v>0.45</v>
      </c>
      <c r="K74" s="6">
        <f t="shared" si="14"/>
        <v>0.45</v>
      </c>
      <c r="L74" s="32">
        <v>0.05</v>
      </c>
      <c r="M74" s="32">
        <v>0.05</v>
      </c>
      <c r="N74" s="31">
        <f t="shared" si="2"/>
        <v>0.01675654703</v>
      </c>
      <c r="O74" s="33">
        <f t="shared" si="3"/>
        <v>0.00126842658</v>
      </c>
      <c r="P74" s="29">
        <f t="shared" si="4"/>
        <v>0.03561497691</v>
      </c>
      <c r="Q74" s="6">
        <f t="shared" si="5"/>
        <v>0.4171432448</v>
      </c>
    </row>
    <row r="75">
      <c r="J75" s="31">
        <f t="shared" si="13"/>
        <v>0.5</v>
      </c>
      <c r="K75" s="6">
        <f t="shared" si="14"/>
        <v>0.4</v>
      </c>
      <c r="L75" s="32">
        <v>0.05</v>
      </c>
      <c r="M75" s="32">
        <v>0.05</v>
      </c>
      <c r="N75" s="31">
        <f t="shared" si="2"/>
        <v>0.01698934005</v>
      </c>
      <c r="O75" s="33">
        <f t="shared" si="3"/>
        <v>0.001272719534</v>
      </c>
      <c r="P75" s="29">
        <f t="shared" si="4"/>
        <v>0.03567519493</v>
      </c>
      <c r="Q75" s="6">
        <f t="shared" si="5"/>
        <v>0.4229644738</v>
      </c>
    </row>
    <row r="76">
      <c r="J76" s="31">
        <f t="shared" si="13"/>
        <v>0.55</v>
      </c>
      <c r="K76" s="6">
        <f t="shared" si="14"/>
        <v>0.35</v>
      </c>
      <c r="L76" s="32">
        <v>0.05</v>
      </c>
      <c r="M76" s="32">
        <v>0.05</v>
      </c>
      <c r="N76" s="31">
        <f t="shared" si="2"/>
        <v>0.01722213307</v>
      </c>
      <c r="O76" s="33">
        <f t="shared" si="3"/>
        <v>0.001287879968</v>
      </c>
      <c r="P76" s="29">
        <f t="shared" si="4"/>
        <v>0.03588704457</v>
      </c>
      <c r="Q76" s="6">
        <f t="shared" si="5"/>
        <v>0.4269544416</v>
      </c>
    </row>
    <row r="77">
      <c r="J77" s="31">
        <f t="shared" si="13"/>
        <v>0.6</v>
      </c>
      <c r="K77" s="6">
        <f t="shared" si="14"/>
        <v>0.3</v>
      </c>
      <c r="L77" s="32">
        <v>0.05</v>
      </c>
      <c r="M77" s="32">
        <v>0.05</v>
      </c>
      <c r="N77" s="31">
        <f t="shared" si="2"/>
        <v>0.0174549261</v>
      </c>
      <c r="O77" s="33">
        <f t="shared" si="3"/>
        <v>0.001313907884</v>
      </c>
      <c r="P77" s="29">
        <f t="shared" si="4"/>
        <v>0.0362478673</v>
      </c>
      <c r="Q77" s="6">
        <f t="shared" si="5"/>
        <v>0.4291266564</v>
      </c>
    </row>
    <row r="78">
      <c r="J78" s="31">
        <f t="shared" si="13"/>
        <v>0.65</v>
      </c>
      <c r="K78" s="6">
        <f t="shared" si="14"/>
        <v>0.25</v>
      </c>
      <c r="L78" s="32">
        <v>0.05</v>
      </c>
      <c r="M78" s="32">
        <v>0.05</v>
      </c>
      <c r="N78" s="31">
        <f t="shared" si="2"/>
        <v>0.01768771912</v>
      </c>
      <c r="O78" s="33">
        <f t="shared" si="3"/>
        <v>0.001350803281</v>
      </c>
      <c r="P78" s="29">
        <f t="shared" si="4"/>
        <v>0.03675327579</v>
      </c>
      <c r="Q78" s="6">
        <f t="shared" si="5"/>
        <v>0.4295595095</v>
      </c>
    </row>
    <row r="79">
      <c r="J79" s="31">
        <f t="shared" si="13"/>
        <v>0.7</v>
      </c>
      <c r="K79" s="6">
        <f t="shared" si="14"/>
        <v>0.2</v>
      </c>
      <c r="L79" s="32">
        <v>0.05</v>
      </c>
      <c r="M79" s="32">
        <v>0.05</v>
      </c>
      <c r="N79" s="31">
        <f t="shared" si="2"/>
        <v>0.01792051214</v>
      </c>
      <c r="O79" s="33">
        <f t="shared" si="3"/>
        <v>0.001398566159</v>
      </c>
      <c r="P79" s="29">
        <f t="shared" si="4"/>
        <v>0.03739740846</v>
      </c>
      <c r="Q79" s="6">
        <f t="shared" si="5"/>
        <v>0.4283856235</v>
      </c>
    </row>
    <row r="80">
      <c r="J80" s="31">
        <f t="shared" si="13"/>
        <v>0.75</v>
      </c>
      <c r="K80" s="6">
        <f t="shared" si="14"/>
        <v>0.15</v>
      </c>
      <c r="L80" s="32">
        <v>0.05</v>
      </c>
      <c r="M80" s="32">
        <v>0.05</v>
      </c>
      <c r="N80" s="31">
        <f t="shared" si="2"/>
        <v>0.01815330516</v>
      </c>
      <c r="O80" s="33">
        <f t="shared" si="3"/>
        <v>0.001457196519</v>
      </c>
      <c r="P80" s="29">
        <f t="shared" si="4"/>
        <v>0.03817324349</v>
      </c>
      <c r="Q80" s="6">
        <f t="shared" si="5"/>
        <v>0.4257774209</v>
      </c>
    </row>
    <row r="81">
      <c r="J81" s="31">
        <f t="shared" si="13"/>
        <v>0.8</v>
      </c>
      <c r="K81" s="6">
        <f t="shared" si="14"/>
        <v>0.1</v>
      </c>
      <c r="L81" s="32">
        <v>0.05</v>
      </c>
      <c r="M81" s="32">
        <v>0.05</v>
      </c>
      <c r="N81" s="31">
        <f t="shared" si="2"/>
        <v>0.01838609818</v>
      </c>
      <c r="O81" s="33">
        <f t="shared" si="3"/>
        <v>0.00152669436</v>
      </c>
      <c r="P81" s="29">
        <f t="shared" si="4"/>
        <v>0.03907293641</v>
      </c>
      <c r="Q81" s="6">
        <f t="shared" si="5"/>
        <v>0.4219313852</v>
      </c>
    </row>
    <row r="82">
      <c r="J82" s="31">
        <f t="shared" si="13"/>
        <v>0.85</v>
      </c>
      <c r="K82" s="6">
        <f t="shared" si="14"/>
        <v>0.05</v>
      </c>
      <c r="L82" s="32">
        <v>0.05</v>
      </c>
      <c r="M82" s="32">
        <v>0.05</v>
      </c>
      <c r="N82" s="31">
        <f t="shared" si="2"/>
        <v>0.01861889121</v>
      </c>
      <c r="O82" s="33">
        <f t="shared" si="3"/>
        <v>0.001607059682</v>
      </c>
      <c r="P82" s="29">
        <f t="shared" si="4"/>
        <v>0.04008814889</v>
      </c>
      <c r="Q82" s="6">
        <f t="shared" si="5"/>
        <v>0.4170532107</v>
      </c>
    </row>
    <row r="83">
      <c r="J83" s="31">
        <f t="shared" si="13"/>
        <v>0.9</v>
      </c>
      <c r="K83" s="6">
        <f t="shared" si="14"/>
        <v>0</v>
      </c>
      <c r="L83" s="32">
        <v>0.05</v>
      </c>
      <c r="M83" s="32">
        <v>0.05</v>
      </c>
      <c r="N83" s="31">
        <f t="shared" si="2"/>
        <v>0.01885168423</v>
      </c>
      <c r="O83" s="33">
        <f t="shared" si="3"/>
        <v>0.001698292485</v>
      </c>
      <c r="P83" s="29">
        <f t="shared" si="4"/>
        <v>0.04121034439</v>
      </c>
      <c r="Q83" s="6">
        <f t="shared" si="5"/>
        <v>0.4113453667</v>
      </c>
    </row>
    <row r="84">
      <c r="J84" s="30">
        <v>0.0</v>
      </c>
      <c r="K84" s="32">
        <v>0.9</v>
      </c>
      <c r="L84" s="32">
        <v>0.1</v>
      </c>
      <c r="M84" s="32">
        <v>0.0</v>
      </c>
      <c r="N84" s="31">
        <f t="shared" si="2"/>
        <v>0.02353295189</v>
      </c>
      <c r="O84" s="33">
        <f t="shared" si="3"/>
        <v>0.004840006883</v>
      </c>
      <c r="P84" s="29">
        <f t="shared" si="4"/>
        <v>0.06957015799</v>
      </c>
      <c r="Q84" s="6">
        <f t="shared" si="5"/>
        <v>0.3109515993</v>
      </c>
    </row>
    <row r="85">
      <c r="J85" s="31">
        <f t="shared" ref="J85:J102" si="15">J84+5%</f>
        <v>0.05</v>
      </c>
      <c r="K85" s="6">
        <f t="shared" ref="K85:K102" si="16">K84-0.05</f>
        <v>0.85</v>
      </c>
      <c r="L85" s="32">
        <v>0.1</v>
      </c>
      <c r="M85" s="32">
        <v>0.0</v>
      </c>
      <c r="N85" s="31">
        <f t="shared" si="2"/>
        <v>0.02376574491</v>
      </c>
      <c r="O85" s="33">
        <f t="shared" si="3"/>
        <v>0.004726615484</v>
      </c>
      <c r="P85" s="29">
        <f t="shared" si="4"/>
        <v>0.06875038534</v>
      </c>
      <c r="Q85" s="6">
        <f t="shared" si="5"/>
        <v>0.3180454161</v>
      </c>
    </row>
    <row r="86">
      <c r="J86" s="31">
        <f t="shared" si="15"/>
        <v>0.1</v>
      </c>
      <c r="K86" s="6">
        <f t="shared" si="16"/>
        <v>0.8</v>
      </c>
      <c r="L86" s="32">
        <v>0.1</v>
      </c>
      <c r="M86" s="32">
        <v>0.0</v>
      </c>
      <c r="N86" s="31">
        <f t="shared" si="2"/>
        <v>0.02399853793</v>
      </c>
      <c r="O86" s="33">
        <f t="shared" si="3"/>
        <v>0.004624091567</v>
      </c>
      <c r="P86" s="29">
        <f t="shared" si="4"/>
        <v>0.06800067328</v>
      </c>
      <c r="Q86" s="6">
        <f t="shared" si="5"/>
        <v>0.3249752814</v>
      </c>
    </row>
    <row r="87">
      <c r="J87" s="31">
        <f t="shared" si="15"/>
        <v>0.15</v>
      </c>
      <c r="K87" s="6">
        <f t="shared" si="16"/>
        <v>0.75</v>
      </c>
      <c r="L87" s="32">
        <v>0.1</v>
      </c>
      <c r="M87" s="32">
        <v>0.0</v>
      </c>
      <c r="N87" s="31">
        <f t="shared" si="2"/>
        <v>0.02423133096</v>
      </c>
      <c r="O87" s="33">
        <f t="shared" si="3"/>
        <v>0.00453243513</v>
      </c>
      <c r="P87" s="29">
        <f t="shared" si="4"/>
        <v>0.06732336244</v>
      </c>
      <c r="Q87" s="6">
        <f t="shared" si="5"/>
        <v>0.3317025494</v>
      </c>
    </row>
    <row r="88">
      <c r="J88" s="31">
        <f t="shared" si="15"/>
        <v>0.2</v>
      </c>
      <c r="K88" s="6">
        <f t="shared" si="16"/>
        <v>0.7</v>
      </c>
      <c r="L88" s="32">
        <v>0.1</v>
      </c>
      <c r="M88" s="32">
        <v>0.0</v>
      </c>
      <c r="N88" s="31">
        <f t="shared" si="2"/>
        <v>0.02446412398</v>
      </c>
      <c r="O88" s="33">
        <f t="shared" si="3"/>
        <v>0.004451646175</v>
      </c>
      <c r="P88" s="29">
        <f t="shared" si="4"/>
        <v>0.06672065778</v>
      </c>
      <c r="Q88" s="6">
        <f t="shared" si="5"/>
        <v>0.3381879725</v>
      </c>
    </row>
    <row r="89">
      <c r="J89" s="31">
        <f t="shared" si="15"/>
        <v>0.25</v>
      </c>
      <c r="K89" s="6">
        <f t="shared" si="16"/>
        <v>0.65</v>
      </c>
      <c r="L89" s="32">
        <v>0.1</v>
      </c>
      <c r="M89" s="32">
        <v>0.0</v>
      </c>
      <c r="N89" s="31">
        <f t="shared" si="2"/>
        <v>0.024696917</v>
      </c>
      <c r="O89" s="33">
        <f t="shared" si="3"/>
        <v>0.004381724701</v>
      </c>
      <c r="P89" s="29">
        <f t="shared" si="4"/>
        <v>0.06619459722</v>
      </c>
      <c r="Q89" s="6">
        <f t="shared" si="5"/>
        <v>0.344392412</v>
      </c>
    </row>
    <row r="90">
      <c r="J90" s="31">
        <f t="shared" si="15"/>
        <v>0.3</v>
      </c>
      <c r="K90" s="6">
        <f t="shared" si="16"/>
        <v>0.6</v>
      </c>
      <c r="L90" s="32">
        <v>0.1</v>
      </c>
      <c r="M90" s="32">
        <v>0.0</v>
      </c>
      <c r="N90" s="31">
        <f t="shared" si="2"/>
        <v>0.02492971002</v>
      </c>
      <c r="O90" s="33">
        <f t="shared" si="3"/>
        <v>0.004322670708</v>
      </c>
      <c r="P90" s="29">
        <f t="shared" si="4"/>
        <v>0.06574702053</v>
      </c>
      <c r="Q90" s="6">
        <f t="shared" si="5"/>
        <v>0.3502776223</v>
      </c>
    </row>
    <row r="91">
      <c r="J91" s="31">
        <f t="shared" si="15"/>
        <v>0.35</v>
      </c>
      <c r="K91" s="6">
        <f t="shared" si="16"/>
        <v>0.55</v>
      </c>
      <c r="L91" s="32">
        <v>0.1</v>
      </c>
      <c r="M91" s="32">
        <v>0.0</v>
      </c>
      <c r="N91" s="31">
        <f t="shared" si="2"/>
        <v>0.02516250304</v>
      </c>
      <c r="O91" s="33">
        <f t="shared" si="3"/>
        <v>0.004274484196</v>
      </c>
      <c r="P91" s="29">
        <f t="shared" si="4"/>
        <v>0.06537953959</v>
      </c>
      <c r="Q91" s="6">
        <f t="shared" si="5"/>
        <v>0.3558070796</v>
      </c>
    </row>
    <row r="92">
      <c r="J92" s="31">
        <f t="shared" si="15"/>
        <v>0.4</v>
      </c>
      <c r="K92" s="6">
        <f t="shared" si="16"/>
        <v>0.5</v>
      </c>
      <c r="L92" s="32">
        <v>0.1</v>
      </c>
      <c r="M92" s="32">
        <v>0.0</v>
      </c>
      <c r="N92" s="31">
        <f t="shared" si="2"/>
        <v>0.02539529607</v>
      </c>
      <c r="O92" s="33">
        <f t="shared" si="3"/>
        <v>0.004237165166</v>
      </c>
      <c r="P92" s="29">
        <f t="shared" si="4"/>
        <v>0.06509351094</v>
      </c>
      <c r="Q92" s="6">
        <f t="shared" si="5"/>
        <v>0.3609468245</v>
      </c>
    </row>
    <row r="93">
      <c r="J93" s="31">
        <f t="shared" si="15"/>
        <v>0.45</v>
      </c>
      <c r="K93" s="6">
        <f t="shared" si="16"/>
        <v>0.45</v>
      </c>
      <c r="L93" s="32">
        <v>0.1</v>
      </c>
      <c r="M93" s="32">
        <v>0.0</v>
      </c>
      <c r="N93" s="31">
        <f t="shared" si="2"/>
        <v>0.02562808909</v>
      </c>
      <c r="O93" s="33">
        <f t="shared" si="3"/>
        <v>0.004210713617</v>
      </c>
      <c r="P93" s="29">
        <f t="shared" si="4"/>
        <v>0.06489001169</v>
      </c>
      <c r="Q93" s="6">
        <f t="shared" si="5"/>
        <v>0.3656662785</v>
      </c>
    </row>
    <row r="94">
      <c r="J94" s="31">
        <f t="shared" si="15"/>
        <v>0.5</v>
      </c>
      <c r="K94" s="6">
        <f t="shared" si="16"/>
        <v>0.4</v>
      </c>
      <c r="L94" s="32">
        <v>0.1</v>
      </c>
      <c r="M94" s="32">
        <v>0.0</v>
      </c>
      <c r="N94" s="31">
        <f t="shared" si="2"/>
        <v>0.02586088211</v>
      </c>
      <c r="O94" s="33">
        <f t="shared" si="3"/>
        <v>0.004195129549</v>
      </c>
      <c r="P94" s="29">
        <f t="shared" si="4"/>
        <v>0.06476981974</v>
      </c>
      <c r="Q94" s="6">
        <f t="shared" si="5"/>
        <v>0.3699389964</v>
      </c>
    </row>
    <row r="95">
      <c r="J95" s="31">
        <f t="shared" si="15"/>
        <v>0.55</v>
      </c>
      <c r="K95" s="6">
        <f t="shared" si="16"/>
        <v>0.35</v>
      </c>
      <c r="L95" s="32">
        <v>0.1</v>
      </c>
      <c r="M95" s="32">
        <v>0.0</v>
      </c>
      <c r="N95" s="31">
        <f t="shared" si="2"/>
        <v>0.02609367513</v>
      </c>
      <c r="O95" s="33">
        <f t="shared" si="3"/>
        <v>0.004190412963</v>
      </c>
      <c r="P95" s="29">
        <f t="shared" si="4"/>
        <v>0.06473339913</v>
      </c>
      <c r="Q95" s="6">
        <f t="shared" si="5"/>
        <v>0.3737433142</v>
      </c>
    </row>
    <row r="96">
      <c r="J96" s="31">
        <f t="shared" si="15"/>
        <v>0.6</v>
      </c>
      <c r="K96" s="6">
        <f t="shared" si="16"/>
        <v>0.3</v>
      </c>
      <c r="L96" s="32">
        <v>0.1</v>
      </c>
      <c r="M96" s="32">
        <v>0.0</v>
      </c>
      <c r="N96" s="31">
        <f t="shared" si="2"/>
        <v>0.02632646815</v>
      </c>
      <c r="O96" s="33">
        <f t="shared" si="3"/>
        <v>0.004196563858</v>
      </c>
      <c r="P96" s="29">
        <f t="shared" si="4"/>
        <v>0.06478089115</v>
      </c>
      <c r="Q96" s="6">
        <f t="shared" si="5"/>
        <v>0.377062861</v>
      </c>
    </row>
    <row r="97">
      <c r="J97" s="31">
        <f t="shared" si="15"/>
        <v>0.65</v>
      </c>
      <c r="K97" s="6">
        <f t="shared" si="16"/>
        <v>0.25</v>
      </c>
      <c r="L97" s="32">
        <v>0.1</v>
      </c>
      <c r="M97" s="32">
        <v>0.0</v>
      </c>
      <c r="N97" s="31">
        <f t="shared" si="2"/>
        <v>0.02655926117</v>
      </c>
      <c r="O97" s="33">
        <f t="shared" si="3"/>
        <v>0.004213582234</v>
      </c>
      <c r="P97" s="29">
        <f t="shared" si="4"/>
        <v>0.06491211161</v>
      </c>
      <c r="Q97" s="6">
        <f t="shared" si="5"/>
        <v>0.379886905</v>
      </c>
    </row>
    <row r="98">
      <c r="J98" s="31">
        <f t="shared" si="15"/>
        <v>0.7</v>
      </c>
      <c r="K98" s="6">
        <f t="shared" si="16"/>
        <v>0.2</v>
      </c>
      <c r="L98" s="32">
        <v>0.1</v>
      </c>
      <c r="M98" s="32">
        <v>0.0</v>
      </c>
      <c r="N98" s="31">
        <f t="shared" si="2"/>
        <v>0.0267920542</v>
      </c>
      <c r="O98" s="33">
        <f t="shared" si="3"/>
        <v>0.004241468091</v>
      </c>
      <c r="P98" s="29">
        <f t="shared" si="4"/>
        <v>0.06512655442</v>
      </c>
      <c r="Q98" s="6">
        <f t="shared" si="5"/>
        <v>0.3822105195</v>
      </c>
    </row>
    <row r="99">
      <c r="J99" s="31">
        <f t="shared" si="15"/>
        <v>0.75</v>
      </c>
      <c r="K99" s="6">
        <f t="shared" si="16"/>
        <v>0.15</v>
      </c>
      <c r="L99" s="32">
        <v>0.1</v>
      </c>
      <c r="M99" s="32">
        <v>0.0</v>
      </c>
      <c r="N99" s="31">
        <f t="shared" si="2"/>
        <v>0.02702484722</v>
      </c>
      <c r="O99" s="33">
        <f t="shared" si="3"/>
        <v>0.004280221429</v>
      </c>
      <c r="P99" s="29">
        <f t="shared" si="4"/>
        <v>0.06542340124</v>
      </c>
      <c r="Q99" s="6">
        <f t="shared" si="5"/>
        <v>0.3840345617</v>
      </c>
    </row>
    <row r="100">
      <c r="J100" s="31">
        <f t="shared" si="15"/>
        <v>0.8</v>
      </c>
      <c r="K100" s="6">
        <f t="shared" si="16"/>
        <v>0.1</v>
      </c>
      <c r="L100" s="32">
        <v>0.1</v>
      </c>
      <c r="M100" s="32">
        <v>0.0</v>
      </c>
      <c r="N100" s="31">
        <f t="shared" si="2"/>
        <v>0.02725764024</v>
      </c>
      <c r="O100" s="33">
        <f t="shared" si="3"/>
        <v>0.004329842249</v>
      </c>
      <c r="P100" s="29">
        <f t="shared" si="4"/>
        <v>0.06580153683</v>
      </c>
      <c r="Q100" s="6">
        <f t="shared" si="5"/>
        <v>0.3853654711</v>
      </c>
    </row>
    <row r="101">
      <c r="J101" s="31">
        <f t="shared" si="15"/>
        <v>0.85</v>
      </c>
      <c r="K101" s="6">
        <f t="shared" si="16"/>
        <v>0.05</v>
      </c>
      <c r="L101" s="32">
        <v>0.1</v>
      </c>
      <c r="M101" s="32">
        <v>0.0</v>
      </c>
      <c r="N101" s="31">
        <f t="shared" si="2"/>
        <v>0.02749043326</v>
      </c>
      <c r="O101" s="33">
        <f t="shared" si="3"/>
        <v>0.00439033055</v>
      </c>
      <c r="P101" s="29">
        <f t="shared" si="4"/>
        <v>0.0662595695</v>
      </c>
      <c r="Q101" s="6">
        <f t="shared" si="5"/>
        <v>0.3862149038</v>
      </c>
    </row>
    <row r="102">
      <c r="J102" s="31">
        <f t="shared" si="15"/>
        <v>0.9</v>
      </c>
      <c r="K102" s="6">
        <f t="shared" si="16"/>
        <v>0</v>
      </c>
      <c r="L102" s="32">
        <v>0.1</v>
      </c>
      <c r="M102" s="32">
        <v>0.0</v>
      </c>
      <c r="N102" s="31">
        <f t="shared" si="2"/>
        <v>0.02772322628</v>
      </c>
      <c r="O102" s="33">
        <f t="shared" si="3"/>
        <v>0.004461686332</v>
      </c>
      <c r="P102" s="29">
        <f t="shared" si="4"/>
        <v>0.06679585565</v>
      </c>
      <c r="Q102" s="6">
        <f t="shared" si="5"/>
        <v>0.3865992288</v>
      </c>
    </row>
    <row r="103">
      <c r="J103" s="30">
        <v>0.0</v>
      </c>
      <c r="K103" s="32">
        <v>0.9</v>
      </c>
      <c r="L103" s="32">
        <v>0.0</v>
      </c>
      <c r="M103" s="32">
        <v>0.1</v>
      </c>
      <c r="N103" s="31">
        <f t="shared" si="2"/>
        <v>0.005789867779</v>
      </c>
      <c r="O103" s="33">
        <f t="shared" si="3"/>
        <v>0.0006615066239</v>
      </c>
      <c r="P103" s="29">
        <f t="shared" si="4"/>
        <v>0.02571977107</v>
      </c>
      <c r="Q103" s="6">
        <f t="shared" si="5"/>
        <v>0.1512403734</v>
      </c>
      <c r="R103" s="29">
        <v>0.310951599290284</v>
      </c>
      <c r="S103" s="6">
        <f t="shared" ref="S103:S121" si="17">R103-Q103</f>
        <v>0.1597112259</v>
      </c>
    </row>
    <row r="104">
      <c r="J104" s="31">
        <f t="shared" ref="J104:J121" si="18">J103+5%</f>
        <v>0.05</v>
      </c>
      <c r="K104" s="6">
        <f t="shared" ref="K104:K121" si="19">K103-0.05</f>
        <v>0.85</v>
      </c>
      <c r="L104" s="32">
        <v>0.0</v>
      </c>
      <c r="M104" s="32">
        <v>0.1</v>
      </c>
      <c r="N104" s="31">
        <f t="shared" si="2"/>
        <v>0.006022660801</v>
      </c>
      <c r="O104" s="33">
        <f t="shared" si="3"/>
        <v>0.000587869267</v>
      </c>
      <c r="P104" s="29">
        <f t="shared" si="4"/>
        <v>0.02424601549</v>
      </c>
      <c r="Q104" s="6">
        <f t="shared" si="5"/>
        <v>0.1700345693</v>
      </c>
      <c r="R104" s="29">
        <v>0.3180454161096495</v>
      </c>
      <c r="S104" s="6">
        <f t="shared" si="17"/>
        <v>0.1480108468</v>
      </c>
    </row>
    <row r="105">
      <c r="J105" s="31">
        <f t="shared" si="18"/>
        <v>0.1</v>
      </c>
      <c r="K105" s="6">
        <f t="shared" si="19"/>
        <v>0.8</v>
      </c>
      <c r="L105" s="32">
        <v>0.0</v>
      </c>
      <c r="M105" s="32">
        <v>0.1</v>
      </c>
      <c r="N105" s="31">
        <f t="shared" si="2"/>
        <v>0.006255453823</v>
      </c>
      <c r="O105" s="33">
        <f t="shared" si="3"/>
        <v>0.0005250993914</v>
      </c>
      <c r="P105" s="29">
        <f t="shared" si="4"/>
        <v>0.02291504727</v>
      </c>
      <c r="Q105" s="6">
        <f t="shared" si="5"/>
        <v>0.190069598</v>
      </c>
      <c r="R105" s="29">
        <v>0.32497528140264353</v>
      </c>
      <c r="S105" s="6">
        <f t="shared" si="17"/>
        <v>0.1349056834</v>
      </c>
    </row>
    <row r="106">
      <c r="J106" s="31">
        <f t="shared" si="18"/>
        <v>0.15</v>
      </c>
      <c r="K106" s="6">
        <f t="shared" si="19"/>
        <v>0.75</v>
      </c>
      <c r="L106" s="32">
        <v>0.0</v>
      </c>
      <c r="M106" s="32">
        <v>0.1</v>
      </c>
      <c r="N106" s="31">
        <f t="shared" si="2"/>
        <v>0.006488246845</v>
      </c>
      <c r="O106" s="33">
        <f t="shared" si="3"/>
        <v>0.000473196997</v>
      </c>
      <c r="P106" s="29">
        <f t="shared" si="4"/>
        <v>0.02175309167</v>
      </c>
      <c r="Q106" s="6">
        <f t="shared" si="5"/>
        <v>0.210923896</v>
      </c>
      <c r="R106" s="29">
        <v>0.33170254942281685</v>
      </c>
      <c r="S106" s="6">
        <f t="shared" si="17"/>
        <v>0.1207786534</v>
      </c>
    </row>
    <row r="107">
      <c r="J107" s="31">
        <f t="shared" si="18"/>
        <v>0.2</v>
      </c>
      <c r="K107" s="6">
        <f t="shared" si="19"/>
        <v>0.7</v>
      </c>
      <c r="L107" s="32">
        <v>0.0</v>
      </c>
      <c r="M107" s="32">
        <v>0.1</v>
      </c>
      <c r="N107" s="31">
        <f t="shared" si="2"/>
        <v>0.006721039866</v>
      </c>
      <c r="O107" s="33">
        <f t="shared" si="3"/>
        <v>0.0004321620839</v>
      </c>
      <c r="P107" s="29">
        <f t="shared" si="4"/>
        <v>0.02078850846</v>
      </c>
      <c r="Q107" s="6">
        <f t="shared" si="5"/>
        <v>0.2319088874</v>
      </c>
      <c r="R107" s="29">
        <v>0.3381879724921773</v>
      </c>
      <c r="S107" s="6">
        <f t="shared" si="17"/>
        <v>0.1062790851</v>
      </c>
    </row>
    <row r="108">
      <c r="J108" s="31">
        <f t="shared" si="18"/>
        <v>0.25</v>
      </c>
      <c r="K108" s="6">
        <f t="shared" si="19"/>
        <v>0.65</v>
      </c>
      <c r="L108" s="32">
        <v>0.0</v>
      </c>
      <c r="M108" s="32">
        <v>0.1</v>
      </c>
      <c r="N108" s="31">
        <f t="shared" si="2"/>
        <v>0.006953832888</v>
      </c>
      <c r="O108" s="33">
        <f t="shared" si="3"/>
        <v>0.000401994652</v>
      </c>
      <c r="P108" s="29">
        <f t="shared" si="4"/>
        <v>0.02004980429</v>
      </c>
      <c r="Q108" s="6">
        <f t="shared" si="5"/>
        <v>0.2520639511</v>
      </c>
      <c r="R108" s="29">
        <v>0.34439241204833027</v>
      </c>
      <c r="S108" s="6">
        <f t="shared" si="17"/>
        <v>0.09232846093</v>
      </c>
    </row>
    <row r="109">
      <c r="J109" s="31">
        <f t="shared" si="18"/>
        <v>0.3</v>
      </c>
      <c r="K109" s="6">
        <f t="shared" si="19"/>
        <v>0.6</v>
      </c>
      <c r="L109" s="32">
        <v>0.0</v>
      </c>
      <c r="M109" s="32">
        <v>0.1</v>
      </c>
      <c r="N109" s="31">
        <f t="shared" si="2"/>
        <v>0.00718662591</v>
      </c>
      <c r="O109" s="33">
        <f t="shared" si="3"/>
        <v>0.0003826947014</v>
      </c>
      <c r="P109" s="29">
        <f t="shared" si="4"/>
        <v>0.01956258422</v>
      </c>
      <c r="Q109" s="6">
        <f t="shared" si="5"/>
        <v>0.2702416946</v>
      </c>
      <c r="R109" s="29">
        <v>0.3502776222852237</v>
      </c>
      <c r="S109" s="6">
        <f t="shared" si="17"/>
        <v>0.08003592771</v>
      </c>
    </row>
    <row r="110">
      <c r="J110" s="31">
        <f t="shared" si="18"/>
        <v>0.35</v>
      </c>
      <c r="K110" s="6">
        <f t="shared" si="19"/>
        <v>0.55</v>
      </c>
      <c r="L110" s="32">
        <v>0.0</v>
      </c>
      <c r="M110" s="32">
        <v>0.1</v>
      </c>
      <c r="N110" s="31">
        <f t="shared" si="2"/>
        <v>0.007419418932</v>
      </c>
      <c r="O110" s="33">
        <f t="shared" si="3"/>
        <v>0.000374262232</v>
      </c>
      <c r="P110" s="29">
        <f t="shared" si="4"/>
        <v>0.01934585826</v>
      </c>
      <c r="Q110" s="6">
        <f t="shared" si="5"/>
        <v>0.2853023555</v>
      </c>
      <c r="R110" s="29">
        <v>0.35580707957202445</v>
      </c>
      <c r="S110" s="6">
        <f t="shared" si="17"/>
        <v>0.07050472409</v>
      </c>
    </row>
    <row r="111">
      <c r="J111" s="31">
        <f t="shared" si="18"/>
        <v>0.4</v>
      </c>
      <c r="K111" s="6">
        <f t="shared" si="19"/>
        <v>0.5</v>
      </c>
      <c r="L111" s="32">
        <v>0.0</v>
      </c>
      <c r="M111" s="32">
        <v>0.1</v>
      </c>
      <c r="N111" s="31">
        <f t="shared" si="2"/>
        <v>0.007652211953</v>
      </c>
      <c r="O111" s="33">
        <f t="shared" si="3"/>
        <v>0.0003766972439</v>
      </c>
      <c r="P111" s="29">
        <f t="shared" si="4"/>
        <v>0.01940868991</v>
      </c>
      <c r="Q111" s="6">
        <f t="shared" si="5"/>
        <v>0.2963730155</v>
      </c>
      <c r="R111" s="29">
        <v>0.3609468244556399</v>
      </c>
      <c r="S111" s="6">
        <f t="shared" si="17"/>
        <v>0.064573809</v>
      </c>
    </row>
    <row r="112">
      <c r="J112" s="31">
        <f t="shared" si="18"/>
        <v>0.45</v>
      </c>
      <c r="K112" s="6">
        <f t="shared" si="19"/>
        <v>0.45</v>
      </c>
      <c r="L112" s="32">
        <v>0.0</v>
      </c>
      <c r="M112" s="32">
        <v>0.1</v>
      </c>
      <c r="N112" s="31">
        <f t="shared" si="2"/>
        <v>0.007885004975</v>
      </c>
      <c r="O112" s="33">
        <f t="shared" si="3"/>
        <v>0.000389999737</v>
      </c>
      <c r="P112" s="29">
        <f t="shared" si="4"/>
        <v>0.019748411</v>
      </c>
      <c r="Q112" s="6">
        <f t="shared" si="5"/>
        <v>0.3030626097</v>
      </c>
      <c r="R112" s="29">
        <v>0.36566627851223693</v>
      </c>
      <c r="S112" s="6">
        <f t="shared" si="17"/>
        <v>0.06260366879</v>
      </c>
    </row>
    <row r="113">
      <c r="J113" s="31">
        <f t="shared" si="18"/>
        <v>0.5</v>
      </c>
      <c r="K113" s="6">
        <f t="shared" si="19"/>
        <v>0.4</v>
      </c>
      <c r="L113" s="32">
        <v>0.0</v>
      </c>
      <c r="M113" s="32">
        <v>0.1</v>
      </c>
      <c r="N113" s="31">
        <f t="shared" si="2"/>
        <v>0.008117797997</v>
      </c>
      <c r="O113" s="33">
        <f t="shared" si="3"/>
        <v>0.0004141697114</v>
      </c>
      <c r="P113" s="29">
        <f t="shared" si="4"/>
        <v>0.02035115995</v>
      </c>
      <c r="Q113" s="6">
        <f t="shared" si="5"/>
        <v>0.3055254841</v>
      </c>
      <c r="R113" s="29">
        <v>0.36993899635189154</v>
      </c>
      <c r="S113" s="6">
        <f t="shared" si="17"/>
        <v>0.06441351221</v>
      </c>
    </row>
    <row r="114">
      <c r="J114" s="31">
        <f t="shared" si="18"/>
        <v>0.55</v>
      </c>
      <c r="K114" s="6">
        <f t="shared" si="19"/>
        <v>0.35</v>
      </c>
      <c r="L114" s="32">
        <v>0.0</v>
      </c>
      <c r="M114" s="32">
        <v>0.1</v>
      </c>
      <c r="N114" s="31">
        <f t="shared" si="2"/>
        <v>0.008350591019</v>
      </c>
      <c r="O114" s="33">
        <f t="shared" si="3"/>
        <v>0.000449207167</v>
      </c>
      <c r="P114" s="29">
        <f t="shared" si="4"/>
        <v>0.02119450794</v>
      </c>
      <c r="Q114" s="6">
        <f t="shared" si="5"/>
        <v>0.3043520065</v>
      </c>
      <c r="R114" s="29">
        <v>0.3737433142133779</v>
      </c>
      <c r="S114" s="6">
        <f t="shared" si="17"/>
        <v>0.06939130775</v>
      </c>
    </row>
    <row r="115">
      <c r="J115" s="31">
        <f t="shared" si="18"/>
        <v>0.6</v>
      </c>
      <c r="K115" s="6">
        <f t="shared" si="19"/>
        <v>0.3</v>
      </c>
      <c r="L115" s="32">
        <v>0.0</v>
      </c>
      <c r="M115" s="32">
        <v>0.1</v>
      </c>
      <c r="N115" s="31">
        <f t="shared" si="2"/>
        <v>0.008583384041</v>
      </c>
      <c r="O115" s="33">
        <f t="shared" si="3"/>
        <v>0.0004951121039</v>
      </c>
      <c r="P115" s="29">
        <f t="shared" si="4"/>
        <v>0.02225111467</v>
      </c>
      <c r="Q115" s="6">
        <f t="shared" si="5"/>
        <v>0.3003617635</v>
      </c>
      <c r="R115" s="29">
        <v>0.37706286098997</v>
      </c>
      <c r="S115" s="6">
        <f t="shared" si="17"/>
        <v>0.0767010975</v>
      </c>
    </row>
    <row r="116">
      <c r="J116" s="31">
        <f t="shared" si="18"/>
        <v>0.65</v>
      </c>
      <c r="K116" s="6">
        <f t="shared" si="19"/>
        <v>0.25</v>
      </c>
      <c r="L116" s="32">
        <v>0.0</v>
      </c>
      <c r="M116" s="32">
        <v>0.1</v>
      </c>
      <c r="N116" s="31">
        <f t="shared" si="2"/>
        <v>0.008816177062</v>
      </c>
      <c r="O116" s="33">
        <f t="shared" si="3"/>
        <v>0.000551884522</v>
      </c>
      <c r="P116" s="29">
        <f t="shared" si="4"/>
        <v>0.02349222259</v>
      </c>
      <c r="Q116" s="6">
        <f t="shared" si="5"/>
        <v>0.2944028407</v>
      </c>
      <c r="R116" s="29">
        <v>0.3798869049739389</v>
      </c>
      <c r="S116" s="6">
        <f t="shared" si="17"/>
        <v>0.08548406432</v>
      </c>
    </row>
    <row r="117">
      <c r="J117" s="31">
        <f t="shared" si="18"/>
        <v>0.7</v>
      </c>
      <c r="K117" s="6">
        <f t="shared" si="19"/>
        <v>0.2</v>
      </c>
      <c r="L117" s="32">
        <v>0.0</v>
      </c>
      <c r="M117" s="32">
        <v>0.1</v>
      </c>
      <c r="N117" s="31">
        <f t="shared" si="2"/>
        <v>0.009048970084</v>
      </c>
      <c r="O117" s="33">
        <f t="shared" si="3"/>
        <v>0.0006195244214</v>
      </c>
      <c r="P117" s="29">
        <f t="shared" si="4"/>
        <v>0.02489024752</v>
      </c>
      <c r="Q117" s="6">
        <f t="shared" si="5"/>
        <v>0.2872197265</v>
      </c>
      <c r="R117" s="29">
        <v>0.3822105194649064</v>
      </c>
      <c r="S117" s="6">
        <f t="shared" si="17"/>
        <v>0.09499079295</v>
      </c>
    </row>
    <row r="118">
      <c r="J118" s="31">
        <f t="shared" si="18"/>
        <v>0.75</v>
      </c>
      <c r="K118" s="6">
        <f t="shared" si="19"/>
        <v>0.15</v>
      </c>
      <c r="L118" s="32">
        <v>0.0</v>
      </c>
      <c r="M118" s="32">
        <v>0.1</v>
      </c>
      <c r="N118" s="31">
        <f t="shared" si="2"/>
        <v>0.009281763106</v>
      </c>
      <c r="O118" s="33">
        <f t="shared" si="3"/>
        <v>0.000698031802</v>
      </c>
      <c r="P118" s="29">
        <f t="shared" si="4"/>
        <v>0.02642029148</v>
      </c>
      <c r="Q118" s="6">
        <f t="shared" si="5"/>
        <v>0.2793974893</v>
      </c>
      <c r="R118" s="29">
        <v>0.38403456169352473</v>
      </c>
      <c r="S118" s="6">
        <f t="shared" si="17"/>
        <v>0.1046370724</v>
      </c>
    </row>
    <row r="119">
      <c r="J119" s="31">
        <f t="shared" si="18"/>
        <v>0.8</v>
      </c>
      <c r="K119" s="6">
        <f t="shared" si="19"/>
        <v>0.1</v>
      </c>
      <c r="L119" s="32">
        <v>0.0</v>
      </c>
      <c r="M119" s="32">
        <v>0.1</v>
      </c>
      <c r="N119" s="31">
        <f t="shared" si="2"/>
        <v>0.009514556128</v>
      </c>
      <c r="O119" s="33">
        <f t="shared" si="3"/>
        <v>0.0007874066639</v>
      </c>
      <c r="P119" s="29">
        <f t="shared" si="4"/>
        <v>0.02806076734</v>
      </c>
      <c r="Q119" s="6">
        <f t="shared" si="5"/>
        <v>0.2713595118</v>
      </c>
      <c r="R119" s="29">
        <v>0.3853654711132301</v>
      </c>
      <c r="S119" s="6">
        <f t="shared" si="17"/>
        <v>0.1140059593</v>
      </c>
    </row>
    <row r="120">
      <c r="J120" s="31">
        <f t="shared" si="18"/>
        <v>0.85</v>
      </c>
      <c r="K120" s="6">
        <f t="shared" si="19"/>
        <v>0.05</v>
      </c>
      <c r="L120" s="32">
        <v>0.0</v>
      </c>
      <c r="M120" s="32">
        <v>0.1</v>
      </c>
      <c r="N120" s="31">
        <f t="shared" si="2"/>
        <v>0.009747349149</v>
      </c>
      <c r="O120" s="33">
        <f t="shared" si="3"/>
        <v>0.000887649007</v>
      </c>
      <c r="P120" s="29">
        <f t="shared" si="4"/>
        <v>0.02979343899</v>
      </c>
      <c r="Q120" s="6">
        <f t="shared" si="5"/>
        <v>0.2633918545</v>
      </c>
      <c r="R120" s="29">
        <v>0.38621490383679663</v>
      </c>
      <c r="S120" s="6">
        <f t="shared" si="17"/>
        <v>0.1228230493</v>
      </c>
    </row>
    <row r="121">
      <c r="J121" s="31">
        <f t="shared" si="18"/>
        <v>0.9</v>
      </c>
      <c r="K121" s="6">
        <f t="shared" si="19"/>
        <v>0</v>
      </c>
      <c r="L121" s="32">
        <v>0.0</v>
      </c>
      <c r="M121" s="32">
        <v>0.1</v>
      </c>
      <c r="N121" s="31">
        <f t="shared" si="2"/>
        <v>0.009980142171</v>
      </c>
      <c r="O121" s="33">
        <f t="shared" si="3"/>
        <v>0.0009987588314</v>
      </c>
      <c r="P121" s="29">
        <f t="shared" si="4"/>
        <v>0.03160314591</v>
      </c>
      <c r="Q121" s="6">
        <f t="shared" si="5"/>
        <v>0.2556752481</v>
      </c>
      <c r="R121" s="29">
        <v>0.3865992288240342</v>
      </c>
      <c r="S121" s="6">
        <f t="shared" si="17"/>
        <v>0.1309239807</v>
      </c>
    </row>
    <row r="122">
      <c r="J122" s="30">
        <v>0.0</v>
      </c>
      <c r="K122" s="32">
        <v>0.85</v>
      </c>
      <c r="L122" s="32">
        <v>0.1</v>
      </c>
      <c r="M122" s="32">
        <v>0.05</v>
      </c>
      <c r="N122" s="31">
        <f t="shared" si="2"/>
        <v>0.02329805269</v>
      </c>
      <c r="O122" s="33">
        <f t="shared" si="3"/>
        <v>0.004841104171</v>
      </c>
      <c r="P122" s="29">
        <f t="shared" si="4"/>
        <v>0.06957804374</v>
      </c>
      <c r="Q122" s="6">
        <f t="shared" si="5"/>
        <v>0.3075403036</v>
      </c>
    </row>
    <row r="123">
      <c r="J123" s="31">
        <f t="shared" ref="J123:J139" si="20">J122+5%</f>
        <v>0.05</v>
      </c>
      <c r="K123" s="6">
        <f t="shared" ref="K123:K139" si="21">K122-0.05</f>
        <v>0.8</v>
      </c>
      <c r="L123" s="32">
        <v>0.1</v>
      </c>
      <c r="M123" s="32">
        <v>0.05</v>
      </c>
      <c r="N123" s="31">
        <f t="shared" si="2"/>
        <v>0.02353084572</v>
      </c>
      <c r="O123" s="33">
        <f t="shared" si="3"/>
        <v>0.004730127609</v>
      </c>
      <c r="P123" s="29">
        <f t="shared" si="4"/>
        <v>0.06877592318</v>
      </c>
      <c r="Q123" s="6">
        <f t="shared" si="5"/>
        <v>0.3145118919</v>
      </c>
    </row>
    <row r="124">
      <c r="J124" s="31">
        <f t="shared" si="20"/>
        <v>0.1</v>
      </c>
      <c r="K124" s="6">
        <f t="shared" si="21"/>
        <v>0.75</v>
      </c>
      <c r="L124" s="32">
        <v>0.1</v>
      </c>
      <c r="M124" s="32">
        <v>0.05</v>
      </c>
      <c r="N124" s="31">
        <f t="shared" si="2"/>
        <v>0.02376363874</v>
      </c>
      <c r="O124" s="33">
        <f t="shared" si="3"/>
        <v>0.004630018529</v>
      </c>
      <c r="P124" s="29">
        <f t="shared" si="4"/>
        <v>0.0680442395</v>
      </c>
      <c r="Q124" s="6">
        <f t="shared" si="5"/>
        <v>0.3213150577</v>
      </c>
    </row>
    <row r="125">
      <c r="J125" s="31">
        <f t="shared" si="20"/>
        <v>0.15</v>
      </c>
      <c r="K125" s="6">
        <f t="shared" si="21"/>
        <v>0.7</v>
      </c>
      <c r="L125" s="32">
        <v>0.1</v>
      </c>
      <c r="M125" s="32">
        <v>0.05</v>
      </c>
      <c r="N125" s="31">
        <f t="shared" si="2"/>
        <v>0.02399643176</v>
      </c>
      <c r="O125" s="33">
        <f t="shared" si="3"/>
        <v>0.00454077693</v>
      </c>
      <c r="P125" s="29">
        <f t="shared" si="4"/>
        <v>0.06738528719</v>
      </c>
      <c r="Q125" s="6">
        <f t="shared" si="5"/>
        <v>0.327911814</v>
      </c>
    </row>
    <row r="126">
      <c r="J126" s="31">
        <f t="shared" si="20"/>
        <v>0.2</v>
      </c>
      <c r="K126" s="6">
        <f t="shared" si="21"/>
        <v>0.65</v>
      </c>
      <c r="L126" s="32">
        <v>0.1</v>
      </c>
      <c r="M126" s="32">
        <v>0.05</v>
      </c>
      <c r="N126" s="31">
        <f t="shared" si="2"/>
        <v>0.02422922478</v>
      </c>
      <c r="O126" s="33">
        <f t="shared" si="3"/>
        <v>0.004462402813</v>
      </c>
      <c r="P126" s="29">
        <f t="shared" si="4"/>
        <v>0.06680121865</v>
      </c>
      <c r="Q126" s="6">
        <f t="shared" si="5"/>
        <v>0.334263734</v>
      </c>
    </row>
    <row r="127">
      <c r="J127" s="31">
        <f t="shared" si="20"/>
        <v>0.25</v>
      </c>
      <c r="K127" s="6">
        <f t="shared" si="21"/>
        <v>0.6</v>
      </c>
      <c r="L127" s="32">
        <v>0.1</v>
      </c>
      <c r="M127" s="32">
        <v>0.05</v>
      </c>
      <c r="N127" s="31">
        <f t="shared" si="2"/>
        <v>0.0244620178</v>
      </c>
      <c r="O127" s="33">
        <f t="shared" si="3"/>
        <v>0.004394896176</v>
      </c>
      <c r="P127" s="29">
        <f t="shared" si="4"/>
        <v>0.06629401313</v>
      </c>
      <c r="Q127" s="6">
        <f t="shared" si="5"/>
        <v>0.3403326596</v>
      </c>
    </row>
    <row r="128">
      <c r="J128" s="31">
        <f t="shared" si="20"/>
        <v>0.3</v>
      </c>
      <c r="K128" s="6">
        <f t="shared" si="21"/>
        <v>0.55</v>
      </c>
      <c r="L128" s="32">
        <v>0.1</v>
      </c>
      <c r="M128" s="32">
        <v>0.05</v>
      </c>
      <c r="N128" s="31">
        <f t="shared" si="2"/>
        <v>0.02469481083</v>
      </c>
      <c r="O128" s="33">
        <f t="shared" si="3"/>
        <v>0.004338257021</v>
      </c>
      <c r="P128" s="29">
        <f t="shared" si="4"/>
        <v>0.06586544634</v>
      </c>
      <c r="Q128" s="6">
        <f t="shared" si="5"/>
        <v>0.3460814751</v>
      </c>
    </row>
    <row r="129">
      <c r="J129" s="31">
        <f t="shared" si="20"/>
        <v>0.35</v>
      </c>
      <c r="K129" s="6">
        <f t="shared" si="21"/>
        <v>0.5</v>
      </c>
      <c r="L129" s="32">
        <v>0.1</v>
      </c>
      <c r="M129" s="32">
        <v>0.05</v>
      </c>
      <c r="N129" s="31">
        <f t="shared" si="2"/>
        <v>0.02492760385</v>
      </c>
      <c r="O129" s="33">
        <f t="shared" si="3"/>
        <v>0.004292485347</v>
      </c>
      <c r="P129" s="29">
        <f t="shared" si="4"/>
        <v>0.0655170615</v>
      </c>
      <c r="Q129" s="6">
        <f t="shared" si="5"/>
        <v>0.3514749185</v>
      </c>
    </row>
    <row r="130">
      <c r="J130" s="31">
        <f t="shared" si="20"/>
        <v>0.4</v>
      </c>
      <c r="K130" s="6">
        <f t="shared" si="21"/>
        <v>0.45</v>
      </c>
      <c r="L130" s="32">
        <v>0.1</v>
      </c>
      <c r="M130" s="32">
        <v>0.05</v>
      </c>
      <c r="N130" s="31">
        <f t="shared" si="2"/>
        <v>0.02516039687</v>
      </c>
      <c r="O130" s="33">
        <f t="shared" si="3"/>
        <v>0.004257581155</v>
      </c>
      <c r="P130" s="29">
        <f t="shared" si="4"/>
        <v>0.06525014295</v>
      </c>
      <c r="Q130" s="6">
        <f t="shared" si="5"/>
        <v>0.3564803971</v>
      </c>
    </row>
    <row r="131">
      <c r="J131" s="31">
        <f t="shared" si="20"/>
        <v>0.45</v>
      </c>
      <c r="K131" s="6">
        <f t="shared" si="21"/>
        <v>0.4</v>
      </c>
      <c r="L131" s="32">
        <v>0.1</v>
      </c>
      <c r="M131" s="32">
        <v>0.05</v>
      </c>
      <c r="N131" s="31">
        <f t="shared" si="2"/>
        <v>0.02539318989</v>
      </c>
      <c r="O131" s="33">
        <f t="shared" si="3"/>
        <v>0.004233544443</v>
      </c>
      <c r="P131" s="29">
        <f t="shared" si="4"/>
        <v>0.06506569329</v>
      </c>
      <c r="Q131" s="6">
        <f t="shared" si="5"/>
        <v>0.3610687707</v>
      </c>
    </row>
    <row r="132">
      <c r="J132" s="31">
        <f t="shared" si="20"/>
        <v>0.5</v>
      </c>
      <c r="K132" s="6">
        <f t="shared" si="21"/>
        <v>0.35</v>
      </c>
      <c r="L132" s="32">
        <v>0.1</v>
      </c>
      <c r="M132" s="32">
        <v>0.05</v>
      </c>
      <c r="N132" s="31">
        <f t="shared" si="2"/>
        <v>0.02562598291</v>
      </c>
      <c r="O132" s="33">
        <f t="shared" si="3"/>
        <v>0.004220375213</v>
      </c>
      <c r="P132" s="29">
        <f t="shared" si="4"/>
        <v>0.06496441498</v>
      </c>
      <c r="Q132" s="6">
        <f t="shared" si="5"/>
        <v>0.3652150631</v>
      </c>
    </row>
    <row r="133">
      <c r="J133" s="31">
        <f t="shared" si="20"/>
        <v>0.55</v>
      </c>
      <c r="K133" s="6">
        <f t="shared" si="21"/>
        <v>0.3</v>
      </c>
      <c r="L133" s="32">
        <v>0.1</v>
      </c>
      <c r="M133" s="32">
        <v>0.05</v>
      </c>
      <c r="N133" s="31">
        <f t="shared" si="2"/>
        <v>0.02585877593</v>
      </c>
      <c r="O133" s="33">
        <f t="shared" si="3"/>
        <v>0.004218073464</v>
      </c>
      <c r="P133" s="29">
        <f t="shared" si="4"/>
        <v>0.0649466971</v>
      </c>
      <c r="Q133" s="6">
        <f t="shared" si="5"/>
        <v>0.3688990665</v>
      </c>
    </row>
    <row r="134">
      <c r="J134" s="31">
        <f t="shared" si="20"/>
        <v>0.6</v>
      </c>
      <c r="K134" s="6">
        <f t="shared" si="21"/>
        <v>0.25</v>
      </c>
      <c r="L134" s="32">
        <v>0.1</v>
      </c>
      <c r="M134" s="32">
        <v>0.05</v>
      </c>
      <c r="N134" s="31">
        <f t="shared" si="2"/>
        <v>0.02609156896</v>
      </c>
      <c r="O134" s="33">
        <f t="shared" si="3"/>
        <v>0.004226639197</v>
      </c>
      <c r="P134" s="29">
        <f t="shared" si="4"/>
        <v>0.06501260798</v>
      </c>
      <c r="Q134" s="6">
        <f t="shared" si="5"/>
        <v>0.372105807</v>
      </c>
    </row>
    <row r="135">
      <c r="J135" s="31">
        <f t="shared" si="20"/>
        <v>0.65</v>
      </c>
      <c r="K135" s="6">
        <f t="shared" si="21"/>
        <v>0.2</v>
      </c>
      <c r="L135" s="32">
        <v>0.1</v>
      </c>
      <c r="M135" s="32">
        <v>0.05</v>
      </c>
      <c r="N135" s="31">
        <f t="shared" si="2"/>
        <v>0.02632436198</v>
      </c>
      <c r="O135" s="33">
        <f t="shared" si="3"/>
        <v>0.004246072411</v>
      </c>
      <c r="P135" s="29">
        <f t="shared" si="4"/>
        <v>0.06516189385</v>
      </c>
      <c r="Q135" s="6">
        <f t="shared" si="5"/>
        <v>0.3748258458</v>
      </c>
    </row>
    <row r="136">
      <c r="J136" s="31">
        <f t="shared" si="20"/>
        <v>0.7</v>
      </c>
      <c r="K136" s="6">
        <f t="shared" si="21"/>
        <v>0.15</v>
      </c>
      <c r="L136" s="32">
        <v>0.1</v>
      </c>
      <c r="M136" s="32">
        <v>0.05</v>
      </c>
      <c r="N136" s="31">
        <f t="shared" si="2"/>
        <v>0.026557155</v>
      </c>
      <c r="O136" s="33">
        <f t="shared" si="3"/>
        <v>0.004276373105</v>
      </c>
      <c r="P136" s="29">
        <f t="shared" si="4"/>
        <v>0.06539398371</v>
      </c>
      <c r="Q136" s="6">
        <f t="shared" si="5"/>
        <v>0.3770554048</v>
      </c>
    </row>
    <row r="137">
      <c r="J137" s="31">
        <f t="shared" si="20"/>
        <v>0.75</v>
      </c>
      <c r="K137" s="6">
        <f t="shared" si="21"/>
        <v>0.1</v>
      </c>
      <c r="L137" s="32">
        <v>0.1</v>
      </c>
      <c r="M137" s="32">
        <v>0.05</v>
      </c>
      <c r="N137" s="31">
        <f t="shared" si="2"/>
        <v>0.02678994802</v>
      </c>
      <c r="O137" s="33">
        <f t="shared" si="3"/>
        <v>0.004317541282</v>
      </c>
      <c r="P137" s="29">
        <f t="shared" si="4"/>
        <v>0.06570800013</v>
      </c>
      <c r="Q137" s="6">
        <f t="shared" si="5"/>
        <v>0.3787963105</v>
      </c>
    </row>
    <row r="138">
      <c r="J138" s="31">
        <f t="shared" si="20"/>
        <v>0.8</v>
      </c>
      <c r="K138" s="6">
        <f t="shared" si="21"/>
        <v>0.05</v>
      </c>
      <c r="L138" s="32">
        <v>0.1</v>
      </c>
      <c r="M138" s="32">
        <v>0.05</v>
      </c>
      <c r="N138" s="31">
        <f t="shared" si="2"/>
        <v>0.02702274104</v>
      </c>
      <c r="O138" s="33">
        <f t="shared" si="3"/>
        <v>0.004369576939</v>
      </c>
      <c r="P138" s="29">
        <f t="shared" si="4"/>
        <v>0.06610277558</v>
      </c>
      <c r="Q138" s="6">
        <f t="shared" si="5"/>
        <v>0.3800557666</v>
      </c>
    </row>
    <row r="139">
      <c r="J139" s="31">
        <f t="shared" si="20"/>
        <v>0.85</v>
      </c>
      <c r="K139" s="6">
        <f t="shared" si="21"/>
        <v>0</v>
      </c>
      <c r="L139" s="32">
        <v>0.1</v>
      </c>
      <c r="M139" s="32">
        <v>0.05</v>
      </c>
      <c r="N139" s="31">
        <f t="shared" si="2"/>
        <v>0.02725553407</v>
      </c>
      <c r="O139" s="33">
        <f t="shared" si="3"/>
        <v>0.004432480078</v>
      </c>
      <c r="P139" s="29">
        <f t="shared" si="4"/>
        <v>0.06657687344</v>
      </c>
      <c r="Q139" s="6">
        <f t="shared" si="5"/>
        <v>0.3808459718</v>
      </c>
    </row>
    <row r="140">
      <c r="J140" s="30">
        <v>0.0</v>
      </c>
      <c r="K140" s="32">
        <v>0.85</v>
      </c>
      <c r="L140" s="32">
        <v>0.05</v>
      </c>
      <c r="M140" s="32">
        <v>0.1</v>
      </c>
      <c r="N140" s="31">
        <f t="shared" si="2"/>
        <v>0.01442651064</v>
      </c>
      <c r="O140" s="33">
        <f t="shared" si="3"/>
        <v>0.001721464606</v>
      </c>
      <c r="P140" s="29">
        <f t="shared" si="4"/>
        <v>0.04149053635</v>
      </c>
      <c r="Q140" s="6">
        <f t="shared" si="5"/>
        <v>0.3019124779</v>
      </c>
    </row>
    <row r="141">
      <c r="J141" s="31">
        <f t="shared" ref="J141:J157" si="22">J140+5%</f>
        <v>0.05</v>
      </c>
      <c r="K141" s="6">
        <f t="shared" ref="K141:K157" si="23">K140-0.05</f>
        <v>0.8</v>
      </c>
      <c r="L141" s="32">
        <v>0.05</v>
      </c>
      <c r="M141" s="32">
        <v>0.1</v>
      </c>
      <c r="N141" s="31">
        <f t="shared" si="2"/>
        <v>0.01465930366</v>
      </c>
      <c r="O141" s="33">
        <f t="shared" si="3"/>
        <v>0.001630365066</v>
      </c>
      <c r="P141" s="29">
        <f t="shared" si="4"/>
        <v>0.04037777936</v>
      </c>
      <c r="Q141" s="6">
        <f t="shared" si="5"/>
        <v>0.315998152</v>
      </c>
    </row>
    <row r="142">
      <c r="J142" s="31">
        <f t="shared" si="22"/>
        <v>0.1</v>
      </c>
      <c r="K142" s="6">
        <f t="shared" si="23"/>
        <v>0.75</v>
      </c>
      <c r="L142" s="32">
        <v>0.05</v>
      </c>
      <c r="M142" s="32">
        <v>0.1</v>
      </c>
      <c r="N142" s="31">
        <f t="shared" si="2"/>
        <v>0.01489209668</v>
      </c>
      <c r="O142" s="33">
        <f t="shared" si="3"/>
        <v>0.001550133007</v>
      </c>
      <c r="P142" s="29">
        <f t="shared" si="4"/>
        <v>0.03937172852</v>
      </c>
      <c r="Q142" s="6">
        <f t="shared" si="5"/>
        <v>0.3299854279</v>
      </c>
    </row>
    <row r="143">
      <c r="J143" s="31">
        <f t="shared" si="22"/>
        <v>0.15</v>
      </c>
      <c r="K143" s="6">
        <f t="shared" si="23"/>
        <v>0.7</v>
      </c>
      <c r="L143" s="32">
        <v>0.05</v>
      </c>
      <c r="M143" s="32">
        <v>0.1</v>
      </c>
      <c r="N143" s="31">
        <f t="shared" si="2"/>
        <v>0.0151248897</v>
      </c>
      <c r="O143" s="33">
        <f t="shared" si="3"/>
        <v>0.001480768429</v>
      </c>
      <c r="P143" s="29">
        <f t="shared" si="4"/>
        <v>0.03848075401</v>
      </c>
      <c r="Q143" s="6">
        <f t="shared" si="5"/>
        <v>0.3436754306</v>
      </c>
    </row>
    <row r="144">
      <c r="J144" s="31">
        <f t="shared" si="22"/>
        <v>0.2</v>
      </c>
      <c r="K144" s="6">
        <f t="shared" si="23"/>
        <v>0.65</v>
      </c>
      <c r="L144" s="32">
        <v>0.05</v>
      </c>
      <c r="M144" s="32">
        <v>0.1</v>
      </c>
      <c r="N144" s="31">
        <f t="shared" si="2"/>
        <v>0.01535768273</v>
      </c>
      <c r="O144" s="33">
        <f t="shared" si="3"/>
        <v>0.001422271333</v>
      </c>
      <c r="P144" s="29">
        <f t="shared" si="4"/>
        <v>0.03771301278</v>
      </c>
      <c r="Q144" s="6">
        <f t="shared" si="5"/>
        <v>0.3568445408</v>
      </c>
    </row>
    <row r="145">
      <c r="J145" s="31">
        <f t="shared" si="22"/>
        <v>0.25</v>
      </c>
      <c r="K145" s="6">
        <f t="shared" si="23"/>
        <v>0.6</v>
      </c>
      <c r="L145" s="32">
        <v>0.05</v>
      </c>
      <c r="M145" s="32">
        <v>0.1</v>
      </c>
      <c r="N145" s="31">
        <f t="shared" si="2"/>
        <v>0.01559047575</v>
      </c>
      <c r="O145" s="33">
        <f t="shared" si="3"/>
        <v>0.001374641717</v>
      </c>
      <c r="P145" s="29">
        <f t="shared" si="4"/>
        <v>0.03707616104</v>
      </c>
      <c r="Q145" s="6">
        <f t="shared" si="5"/>
        <v>0.3692527857</v>
      </c>
    </row>
    <row r="146">
      <c r="J146" s="31">
        <f t="shared" si="22"/>
        <v>0.3</v>
      </c>
      <c r="K146" s="6">
        <f t="shared" si="23"/>
        <v>0.55</v>
      </c>
      <c r="L146" s="32">
        <v>0.05</v>
      </c>
      <c r="M146" s="32">
        <v>0.1</v>
      </c>
      <c r="N146" s="31">
        <f t="shared" si="2"/>
        <v>0.01582326877</v>
      </c>
      <c r="O146" s="33">
        <f t="shared" si="3"/>
        <v>0.001337879583</v>
      </c>
      <c r="P146" s="29">
        <f t="shared" si="4"/>
        <v>0.03657703628</v>
      </c>
      <c r="Q146" s="6">
        <f t="shared" si="5"/>
        <v>0.3806560122</v>
      </c>
    </row>
    <row r="147">
      <c r="J147" s="31">
        <f t="shared" si="22"/>
        <v>0.35</v>
      </c>
      <c r="K147" s="6">
        <f t="shared" si="23"/>
        <v>0.5</v>
      </c>
      <c r="L147" s="32">
        <v>0.05</v>
      </c>
      <c r="M147" s="32">
        <v>0.1</v>
      </c>
      <c r="N147" s="31">
        <f t="shared" si="2"/>
        <v>0.01605606179</v>
      </c>
      <c r="O147" s="33">
        <f t="shared" si="3"/>
        <v>0.001311984931</v>
      </c>
      <c r="P147" s="29">
        <f t="shared" si="4"/>
        <v>0.03622133253</v>
      </c>
      <c r="Q147" s="6">
        <f t="shared" si="5"/>
        <v>0.3908211212</v>
      </c>
    </row>
    <row r="148">
      <c r="J148" s="31">
        <f t="shared" si="22"/>
        <v>0.4</v>
      </c>
      <c r="K148" s="6">
        <f t="shared" si="23"/>
        <v>0.45</v>
      </c>
      <c r="L148" s="32">
        <v>0.05</v>
      </c>
      <c r="M148" s="32">
        <v>0.1</v>
      </c>
      <c r="N148" s="31">
        <f t="shared" si="2"/>
        <v>0.01628885481</v>
      </c>
      <c r="O148" s="33">
        <f t="shared" si="3"/>
        <v>0.001296957759</v>
      </c>
      <c r="P148" s="29">
        <f t="shared" si="4"/>
        <v>0.03601329975</v>
      </c>
      <c r="Q148" s="6">
        <f t="shared" si="5"/>
        <v>0.3995428054</v>
      </c>
    </row>
    <row r="149">
      <c r="J149" s="31">
        <f t="shared" si="22"/>
        <v>0.45</v>
      </c>
      <c r="K149" s="6">
        <f t="shared" si="23"/>
        <v>0.4</v>
      </c>
      <c r="L149" s="32">
        <v>0.05</v>
      </c>
      <c r="M149" s="32">
        <v>0.1</v>
      </c>
      <c r="N149" s="31">
        <f t="shared" si="2"/>
        <v>0.01652164783</v>
      </c>
      <c r="O149" s="33">
        <f t="shared" si="3"/>
        <v>0.001292798069</v>
      </c>
      <c r="P149" s="29">
        <f t="shared" si="4"/>
        <v>0.03595550123</v>
      </c>
      <c r="Q149" s="6">
        <f t="shared" si="5"/>
        <v>0.4066595468</v>
      </c>
    </row>
    <row r="150">
      <c r="J150" s="31">
        <f t="shared" si="22"/>
        <v>0.5</v>
      </c>
      <c r="K150" s="6">
        <f t="shared" si="23"/>
        <v>0.35</v>
      </c>
      <c r="L150" s="32">
        <v>0.05</v>
      </c>
      <c r="M150" s="32">
        <v>0.1</v>
      </c>
      <c r="N150" s="31">
        <f t="shared" si="2"/>
        <v>0.01675444086</v>
      </c>
      <c r="O150" s="33">
        <f t="shared" si="3"/>
        <v>0.00129950586</v>
      </c>
      <c r="P150" s="29">
        <f t="shared" si="4"/>
        <v>0.03604865961</v>
      </c>
      <c r="Q150" s="6">
        <f t="shared" si="5"/>
        <v>0.4120663852</v>
      </c>
    </row>
    <row r="151">
      <c r="J151" s="31">
        <f t="shared" si="22"/>
        <v>0.55</v>
      </c>
      <c r="K151" s="6">
        <f t="shared" si="23"/>
        <v>0.3</v>
      </c>
      <c r="L151" s="32">
        <v>0.05</v>
      </c>
      <c r="M151" s="32">
        <v>0.1</v>
      </c>
      <c r="N151" s="31">
        <f t="shared" si="2"/>
        <v>0.01698723388</v>
      </c>
      <c r="O151" s="33">
        <f t="shared" si="3"/>
        <v>0.001317081132</v>
      </c>
      <c r="P151" s="29">
        <f t="shared" si="4"/>
        <v>0.03629161242</v>
      </c>
      <c r="Q151" s="6">
        <f t="shared" si="5"/>
        <v>0.4157223356</v>
      </c>
    </row>
    <row r="152">
      <c r="J152" s="31">
        <f t="shared" si="22"/>
        <v>0.6</v>
      </c>
      <c r="K152" s="6">
        <f t="shared" si="23"/>
        <v>0.25</v>
      </c>
      <c r="L152" s="32">
        <v>0.05</v>
      </c>
      <c r="M152" s="32">
        <v>0.1</v>
      </c>
      <c r="N152" s="31">
        <f t="shared" si="2"/>
        <v>0.0172200269</v>
      </c>
      <c r="O152" s="33">
        <f t="shared" si="3"/>
        <v>0.001345523885</v>
      </c>
      <c r="P152" s="29">
        <f t="shared" si="4"/>
        <v>0.03668138336</v>
      </c>
      <c r="Q152" s="6">
        <f t="shared" si="5"/>
        <v>0.4176512851</v>
      </c>
    </row>
    <row r="153">
      <c r="J153" s="31">
        <f t="shared" si="22"/>
        <v>0.65</v>
      </c>
      <c r="K153" s="6">
        <f t="shared" si="23"/>
        <v>0.2</v>
      </c>
      <c r="L153" s="32">
        <v>0.05</v>
      </c>
      <c r="M153" s="32">
        <v>0.1</v>
      </c>
      <c r="N153" s="31">
        <f t="shared" si="2"/>
        <v>0.01745281992</v>
      </c>
      <c r="O153" s="33">
        <f t="shared" si="3"/>
        <v>0.00138483412</v>
      </c>
      <c r="P153" s="29">
        <f t="shared" si="4"/>
        <v>0.03721335943</v>
      </c>
      <c r="Q153" s="6">
        <f t="shared" si="5"/>
        <v>0.4179364658</v>
      </c>
    </row>
    <row r="154">
      <c r="J154" s="31">
        <f t="shared" si="22"/>
        <v>0.7</v>
      </c>
      <c r="K154" s="6">
        <f t="shared" si="23"/>
        <v>0.15</v>
      </c>
      <c r="L154" s="32">
        <v>0.05</v>
      </c>
      <c r="M154" s="32">
        <v>0.1</v>
      </c>
      <c r="N154" s="31">
        <f t="shared" si="2"/>
        <v>0.01768561294</v>
      </c>
      <c r="O154" s="33">
        <f t="shared" si="3"/>
        <v>0.001435011836</v>
      </c>
      <c r="P154" s="29">
        <f t="shared" si="4"/>
        <v>0.03788155007</v>
      </c>
      <c r="Q154" s="6">
        <f t="shared" si="5"/>
        <v>0.4167097944</v>
      </c>
    </row>
    <row r="155">
      <c r="J155" s="31">
        <f t="shared" si="22"/>
        <v>0.75</v>
      </c>
      <c r="K155" s="6">
        <f t="shared" si="23"/>
        <v>0.1</v>
      </c>
      <c r="L155" s="32">
        <v>0.05</v>
      </c>
      <c r="M155" s="32">
        <v>0.1</v>
      </c>
      <c r="N155" s="31">
        <f t="shared" si="2"/>
        <v>0.01791840597</v>
      </c>
      <c r="O155" s="33">
        <f t="shared" si="3"/>
        <v>0.001496057033</v>
      </c>
      <c r="P155" s="29">
        <f t="shared" si="4"/>
        <v>0.03867889648</v>
      </c>
      <c r="Q155" s="6">
        <f t="shared" si="5"/>
        <v>0.4141381327</v>
      </c>
    </row>
    <row r="156">
      <c r="J156" s="31">
        <f t="shared" si="22"/>
        <v>0.8</v>
      </c>
      <c r="K156" s="6">
        <f t="shared" si="23"/>
        <v>0.05</v>
      </c>
      <c r="L156" s="32">
        <v>0.05</v>
      </c>
      <c r="M156" s="32">
        <v>0.1</v>
      </c>
      <c r="N156" s="31">
        <f t="shared" si="2"/>
        <v>0.01815119899</v>
      </c>
      <c r="O156" s="33">
        <f t="shared" si="3"/>
        <v>0.001567969712</v>
      </c>
      <c r="P156" s="29">
        <f t="shared" si="4"/>
        <v>0.0395975973</v>
      </c>
      <c r="Q156" s="6">
        <f t="shared" si="5"/>
        <v>0.4104087141</v>
      </c>
    </row>
    <row r="157">
      <c r="J157" s="31">
        <f t="shared" si="22"/>
        <v>0.85</v>
      </c>
      <c r="K157" s="6">
        <f t="shared" si="23"/>
        <v>0</v>
      </c>
      <c r="L157" s="32">
        <v>0.05</v>
      </c>
      <c r="M157" s="32">
        <v>0.1</v>
      </c>
      <c r="N157" s="31">
        <f t="shared" si="2"/>
        <v>0.01838399201</v>
      </c>
      <c r="O157" s="33">
        <f t="shared" si="3"/>
        <v>0.001650749871</v>
      </c>
      <c r="P157" s="29">
        <f t="shared" si="4"/>
        <v>0.04062942125</v>
      </c>
      <c r="Q157" s="6">
        <f t="shared" si="5"/>
        <v>0.4057156489</v>
      </c>
    </row>
    <row r="158">
      <c r="J158" s="30">
        <v>0.0</v>
      </c>
      <c r="K158" s="32">
        <v>0.8</v>
      </c>
      <c r="L158" s="32">
        <v>0.1</v>
      </c>
      <c r="M158" s="32">
        <v>0.1</v>
      </c>
      <c r="N158" s="31">
        <f t="shared" si="2"/>
        <v>0.0230631535</v>
      </c>
      <c r="O158" s="33">
        <f t="shared" si="3"/>
        <v>0.004853552063</v>
      </c>
      <c r="P158" s="29">
        <f t="shared" si="4"/>
        <v>0.06966743905</v>
      </c>
      <c r="Q158" s="6">
        <f t="shared" si="5"/>
        <v>0.3037739551</v>
      </c>
    </row>
    <row r="159">
      <c r="J159" s="31">
        <f t="shared" ref="J159:J174" si="24">J158+5%</f>
        <v>0.05</v>
      </c>
      <c r="K159" s="6">
        <f t="shared" ref="K159:K174" si="25">K158-0.05</f>
        <v>0.75</v>
      </c>
      <c r="L159" s="32">
        <v>0.1</v>
      </c>
      <c r="M159" s="32">
        <v>0.1</v>
      </c>
      <c r="N159" s="31">
        <f t="shared" si="2"/>
        <v>0.02329594652</v>
      </c>
      <c r="O159" s="33">
        <f t="shared" si="3"/>
        <v>0.00474499034</v>
      </c>
      <c r="P159" s="29">
        <f t="shared" si="4"/>
        <v>0.06888389028</v>
      </c>
      <c r="Q159" s="6">
        <f t="shared" si="5"/>
        <v>0.3106088584</v>
      </c>
    </row>
    <row r="160">
      <c r="J160" s="31">
        <f t="shared" si="24"/>
        <v>0.1</v>
      </c>
      <c r="K160" s="6">
        <f t="shared" si="25"/>
        <v>0.7</v>
      </c>
      <c r="L160" s="32">
        <v>0.1</v>
      </c>
      <c r="M160" s="32">
        <v>0.1</v>
      </c>
      <c r="N160" s="31">
        <f t="shared" si="2"/>
        <v>0.02352873954</v>
      </c>
      <c r="O160" s="33">
        <f t="shared" si="3"/>
        <v>0.004647296097</v>
      </c>
      <c r="P160" s="29">
        <f t="shared" si="4"/>
        <v>0.06817107963</v>
      </c>
      <c r="Q160" s="6">
        <f t="shared" si="5"/>
        <v>0.3172714832</v>
      </c>
    </row>
    <row r="161">
      <c r="J161" s="31">
        <f t="shared" si="24"/>
        <v>0.15</v>
      </c>
      <c r="K161" s="6">
        <f t="shared" si="25"/>
        <v>0.65</v>
      </c>
      <c r="L161" s="32">
        <v>0.1</v>
      </c>
      <c r="M161" s="32">
        <v>0.1</v>
      </c>
      <c r="N161" s="31">
        <f t="shared" si="2"/>
        <v>0.02376153256</v>
      </c>
      <c r="O161" s="33">
        <f t="shared" si="3"/>
        <v>0.004560469336</v>
      </c>
      <c r="P161" s="29">
        <f t="shared" si="4"/>
        <v>0.06753124711</v>
      </c>
      <c r="Q161" s="6">
        <f t="shared" si="5"/>
        <v>0.3237246978</v>
      </c>
    </row>
    <row r="162">
      <c r="J162" s="31">
        <f t="shared" si="24"/>
        <v>0.2</v>
      </c>
      <c r="K162" s="6">
        <f t="shared" si="25"/>
        <v>0.6</v>
      </c>
      <c r="L162" s="32">
        <v>0.1</v>
      </c>
      <c r="M162" s="32">
        <v>0.1</v>
      </c>
      <c r="N162" s="31">
        <f t="shared" si="2"/>
        <v>0.02399432559</v>
      </c>
      <c r="O162" s="33">
        <f t="shared" si="3"/>
        <v>0.004484510056</v>
      </c>
      <c r="P162" s="29">
        <f t="shared" si="4"/>
        <v>0.06696648457</v>
      </c>
      <c r="Q162" s="6">
        <f t="shared" si="5"/>
        <v>0.329931095</v>
      </c>
    </row>
    <row r="163">
      <c r="J163" s="31">
        <f t="shared" si="24"/>
        <v>0.25</v>
      </c>
      <c r="K163" s="6">
        <f t="shared" si="25"/>
        <v>0.55</v>
      </c>
      <c r="L163" s="32">
        <v>0.1</v>
      </c>
      <c r="M163" s="32">
        <v>0.1</v>
      </c>
      <c r="N163" s="31">
        <f t="shared" si="2"/>
        <v>0.02422711861</v>
      </c>
      <c r="O163" s="33">
        <f t="shared" si="3"/>
        <v>0.004419418257</v>
      </c>
      <c r="P163" s="29">
        <f t="shared" si="4"/>
        <v>0.06647870529</v>
      </c>
      <c r="Q163" s="6">
        <f t="shared" si="5"/>
        <v>0.3358536919</v>
      </c>
    </row>
    <row r="164">
      <c r="J164" s="31">
        <f t="shared" si="24"/>
        <v>0.3</v>
      </c>
      <c r="K164" s="6">
        <f t="shared" si="25"/>
        <v>0.5</v>
      </c>
      <c r="L164" s="32">
        <v>0.1</v>
      </c>
      <c r="M164" s="32">
        <v>0.1</v>
      </c>
      <c r="N164" s="31">
        <f t="shared" si="2"/>
        <v>0.02445991163</v>
      </c>
      <c r="O164" s="33">
        <f t="shared" si="3"/>
        <v>0.00436519394</v>
      </c>
      <c r="P164" s="29">
        <f t="shared" si="4"/>
        <v>0.06606961435</v>
      </c>
      <c r="Q164" s="6">
        <f t="shared" si="5"/>
        <v>0.341456687</v>
      </c>
    </row>
    <row r="165">
      <c r="J165" s="31">
        <f t="shared" si="24"/>
        <v>0.35</v>
      </c>
      <c r="K165" s="6">
        <f t="shared" si="25"/>
        <v>0.45</v>
      </c>
      <c r="L165" s="32">
        <v>0.1</v>
      </c>
      <c r="M165" s="32">
        <v>0.1</v>
      </c>
      <c r="N165" s="31">
        <f t="shared" si="2"/>
        <v>0.02469270465</v>
      </c>
      <c r="O165" s="33">
        <f t="shared" si="3"/>
        <v>0.004321837104</v>
      </c>
      <c r="P165" s="29">
        <f t="shared" si="4"/>
        <v>0.06574068074</v>
      </c>
      <c r="Q165" s="6">
        <f t="shared" si="5"/>
        <v>0.3467062463</v>
      </c>
    </row>
    <row r="166">
      <c r="J166" s="31">
        <f t="shared" si="24"/>
        <v>0.4</v>
      </c>
      <c r="K166" s="6">
        <f t="shared" si="25"/>
        <v>0.4</v>
      </c>
      <c r="L166" s="32">
        <v>0.1</v>
      </c>
      <c r="M166" s="32">
        <v>0.1</v>
      </c>
      <c r="N166" s="31">
        <f t="shared" si="2"/>
        <v>0.02492549767</v>
      </c>
      <c r="O166" s="33">
        <f t="shared" si="3"/>
        <v>0.004289347749</v>
      </c>
      <c r="P166" s="29">
        <f t="shared" si="4"/>
        <v>0.06549311222</v>
      </c>
      <c r="Q166" s="6">
        <f t="shared" si="5"/>
        <v>0.3515712858</v>
      </c>
    </row>
    <row r="167">
      <c r="J167" s="31">
        <f t="shared" si="24"/>
        <v>0.45</v>
      </c>
      <c r="K167" s="6">
        <f t="shared" si="25"/>
        <v>0.35</v>
      </c>
      <c r="L167" s="32">
        <v>0.1</v>
      </c>
      <c r="M167" s="32">
        <v>0.1</v>
      </c>
      <c r="N167" s="31">
        <f t="shared" si="2"/>
        <v>0.02515829069</v>
      </c>
      <c r="O167" s="33">
        <f t="shared" si="3"/>
        <v>0.004267725875</v>
      </c>
      <c r="P167" s="29">
        <f t="shared" si="4"/>
        <v>0.06532783385</v>
      </c>
      <c r="Q167" s="6">
        <f t="shared" si="5"/>
        <v>0.3560242139</v>
      </c>
    </row>
    <row r="168">
      <c r="J168" s="31">
        <f t="shared" si="24"/>
        <v>0.5</v>
      </c>
      <c r="K168" s="6">
        <f t="shared" si="25"/>
        <v>0.3</v>
      </c>
      <c r="L168" s="32">
        <v>0.1</v>
      </c>
      <c r="M168" s="32">
        <v>0.1</v>
      </c>
      <c r="N168" s="31">
        <f t="shared" si="2"/>
        <v>0.02539108372</v>
      </c>
      <c r="O168" s="33">
        <f t="shared" si="3"/>
        <v>0.004256971483</v>
      </c>
      <c r="P168" s="29">
        <f t="shared" si="4"/>
        <v>0.06524547098</v>
      </c>
      <c r="Q168" s="6">
        <f t="shared" si="5"/>
        <v>0.3600415993</v>
      </c>
    </row>
    <row r="169">
      <c r="J169" s="31">
        <f t="shared" si="24"/>
        <v>0.55</v>
      </c>
      <c r="K169" s="6">
        <f t="shared" si="25"/>
        <v>0.25</v>
      </c>
      <c r="L169" s="32">
        <v>0.1</v>
      </c>
      <c r="M169" s="32">
        <v>0.1</v>
      </c>
      <c r="N169" s="31">
        <f t="shared" si="2"/>
        <v>0.02562387674</v>
      </c>
      <c r="O169" s="33">
        <f t="shared" si="3"/>
        <v>0.004257084572</v>
      </c>
      <c r="P169" s="29">
        <f t="shared" si="4"/>
        <v>0.06524633761</v>
      </c>
      <c r="Q169" s="6">
        <f t="shared" si="5"/>
        <v>0.3636047264</v>
      </c>
    </row>
    <row r="170">
      <c r="J170" s="31">
        <f t="shared" si="24"/>
        <v>0.6</v>
      </c>
      <c r="K170" s="6">
        <f t="shared" si="25"/>
        <v>0.2</v>
      </c>
      <c r="L170" s="32">
        <v>0.1</v>
      </c>
      <c r="M170" s="32">
        <v>0.1</v>
      </c>
      <c r="N170" s="31">
        <f t="shared" si="2"/>
        <v>0.02585666976</v>
      </c>
      <c r="O170" s="33">
        <f t="shared" si="3"/>
        <v>0.004268065142</v>
      </c>
      <c r="P170" s="29">
        <f t="shared" si="4"/>
        <v>0.06533043044</v>
      </c>
      <c r="Q170" s="6">
        <f t="shared" si="5"/>
        <v>0.366700014</v>
      </c>
    </row>
    <row r="171">
      <c r="J171" s="31">
        <f t="shared" si="24"/>
        <v>0.65</v>
      </c>
      <c r="K171" s="6">
        <f t="shared" si="25"/>
        <v>0.15</v>
      </c>
      <c r="L171" s="32">
        <v>0.1</v>
      </c>
      <c r="M171" s="32">
        <v>0.1</v>
      </c>
      <c r="N171" s="31">
        <f t="shared" si="2"/>
        <v>0.02608946278</v>
      </c>
      <c r="O171" s="33">
        <f t="shared" si="3"/>
        <v>0.004289913193</v>
      </c>
      <c r="P171" s="29">
        <f t="shared" si="4"/>
        <v>0.0654974289</v>
      </c>
      <c r="Q171" s="6">
        <f t="shared" si="5"/>
        <v>0.3693192723</v>
      </c>
    </row>
    <row r="172">
      <c r="J172" s="31">
        <f t="shared" si="24"/>
        <v>0.7</v>
      </c>
      <c r="K172" s="6">
        <f t="shared" si="25"/>
        <v>0.1</v>
      </c>
      <c r="L172" s="32">
        <v>0.1</v>
      </c>
      <c r="M172" s="32">
        <v>0.1</v>
      </c>
      <c r="N172" s="31">
        <f t="shared" si="2"/>
        <v>0.0263222558</v>
      </c>
      <c r="O172" s="33">
        <f t="shared" si="3"/>
        <v>0.004322628726</v>
      </c>
      <c r="P172" s="29">
        <f t="shared" si="4"/>
        <v>0.06574670125</v>
      </c>
      <c r="Q172" s="6">
        <f t="shared" si="5"/>
        <v>0.3714597894</v>
      </c>
    </row>
    <row r="173">
      <c r="J173" s="31">
        <f t="shared" si="24"/>
        <v>0.75</v>
      </c>
      <c r="K173" s="6">
        <f t="shared" si="25"/>
        <v>0.05</v>
      </c>
      <c r="L173" s="32">
        <v>0.1</v>
      </c>
      <c r="M173" s="32">
        <v>0.1</v>
      </c>
      <c r="N173" s="31">
        <f t="shared" si="2"/>
        <v>0.02655504883</v>
      </c>
      <c r="O173" s="33">
        <f t="shared" si="3"/>
        <v>0.004366211739</v>
      </c>
      <c r="P173" s="29">
        <f t="shared" si="4"/>
        <v>0.06607731638</v>
      </c>
      <c r="Q173" s="6">
        <f t="shared" si="5"/>
        <v>0.3731242456</v>
      </c>
    </row>
    <row r="174">
      <c r="J174" s="31">
        <f t="shared" si="24"/>
        <v>0.8</v>
      </c>
      <c r="K174" s="6">
        <f t="shared" si="25"/>
        <v>0</v>
      </c>
      <c r="L174" s="32">
        <v>0.1</v>
      </c>
      <c r="M174" s="32">
        <v>0.1</v>
      </c>
      <c r="N174" s="31">
        <f t="shared" si="2"/>
        <v>0.02678784185</v>
      </c>
      <c r="O174" s="33">
        <f t="shared" si="3"/>
        <v>0.004420662234</v>
      </c>
      <c r="P174" s="29">
        <f t="shared" si="4"/>
        <v>0.06648806084</v>
      </c>
      <c r="Q174" s="6">
        <f t="shared" si="5"/>
        <v>0.3743204649</v>
      </c>
    </row>
    <row r="175">
      <c r="Q175" s="6"/>
    </row>
    <row r="176">
      <c r="Q176" s="6"/>
    </row>
    <row r="177">
      <c r="Q177" s="6"/>
    </row>
    <row r="178">
      <c r="Q178" s="6"/>
    </row>
    <row r="179">
      <c r="Q179" s="6"/>
    </row>
    <row r="180">
      <c r="Q180" s="6"/>
    </row>
    <row r="181">
      <c r="Q181" s="6"/>
    </row>
    <row r="182">
      <c r="Q182" s="6"/>
    </row>
    <row r="183">
      <c r="Q183" s="6"/>
    </row>
    <row r="184">
      <c r="Q184" s="6"/>
    </row>
    <row r="185">
      <c r="Q185" s="6"/>
    </row>
    <row r="186">
      <c r="Q186" s="6"/>
    </row>
    <row r="187">
      <c r="Q187" s="6"/>
    </row>
    <row r="188">
      <c r="Q188" s="6"/>
    </row>
    <row r="189">
      <c r="Q189" s="6"/>
    </row>
    <row r="190">
      <c r="Q190" s="6"/>
    </row>
    <row r="191">
      <c r="Q191" s="6"/>
    </row>
    <row r="192">
      <c r="Q192" s="6"/>
    </row>
    <row r="193">
      <c r="Q193" s="6"/>
    </row>
    <row r="194">
      <c r="Q194" s="6"/>
    </row>
    <row r="195">
      <c r="Q195" s="6"/>
    </row>
    <row r="196">
      <c r="Q196" s="6"/>
    </row>
    <row r="197">
      <c r="Q197" s="6"/>
    </row>
    <row r="198">
      <c r="Q198" s="6"/>
    </row>
    <row r="199">
      <c r="Q199" s="6"/>
    </row>
    <row r="200">
      <c r="Q200" s="6"/>
    </row>
    <row r="201">
      <c r="Q201" s="6"/>
    </row>
    <row r="202">
      <c r="Q202" s="6"/>
    </row>
    <row r="203">
      <c r="Q203" s="6"/>
    </row>
    <row r="204">
      <c r="Q204" s="6"/>
    </row>
    <row r="205">
      <c r="Q205" s="6"/>
    </row>
    <row r="206">
      <c r="Q206" s="6"/>
    </row>
    <row r="207">
      <c r="Q207" s="6"/>
    </row>
    <row r="208">
      <c r="Q208" s="6"/>
    </row>
    <row r="209">
      <c r="Q209" s="6"/>
    </row>
    <row r="210">
      <c r="Q210" s="6"/>
    </row>
    <row r="211">
      <c r="Q211" s="6"/>
    </row>
    <row r="212">
      <c r="Q212" s="6"/>
    </row>
    <row r="213">
      <c r="Q213" s="6"/>
    </row>
    <row r="214">
      <c r="Q214" s="6"/>
    </row>
    <row r="215">
      <c r="Q215" s="6"/>
    </row>
    <row r="216">
      <c r="Q216" s="6"/>
    </row>
    <row r="217">
      <c r="Q217" s="6"/>
    </row>
    <row r="218">
      <c r="Q218" s="6"/>
    </row>
    <row r="219">
      <c r="Q219" s="6"/>
    </row>
    <row r="220">
      <c r="Q220" s="6"/>
    </row>
    <row r="221">
      <c r="Q221" s="6"/>
    </row>
    <row r="222">
      <c r="Q222" s="6"/>
    </row>
    <row r="223">
      <c r="Q223" s="6"/>
    </row>
    <row r="224">
      <c r="Q224" s="6"/>
    </row>
    <row r="225">
      <c r="Q225" s="6"/>
    </row>
    <row r="226">
      <c r="Q226" s="6"/>
    </row>
    <row r="227">
      <c r="Q227" s="6"/>
    </row>
    <row r="228">
      <c r="Q228" s="6"/>
    </row>
    <row r="229">
      <c r="Q229" s="6"/>
    </row>
    <row r="230">
      <c r="Q230" s="6"/>
    </row>
    <row r="231">
      <c r="Q231" s="6"/>
    </row>
    <row r="232">
      <c r="Q232" s="6"/>
    </row>
    <row r="233">
      <c r="Q233" s="6"/>
    </row>
    <row r="234">
      <c r="Q234" s="6"/>
    </row>
    <row r="235">
      <c r="Q235" s="6"/>
    </row>
    <row r="236">
      <c r="Q236" s="6"/>
    </row>
    <row r="237">
      <c r="Q237" s="6"/>
    </row>
    <row r="238">
      <c r="Q238" s="6"/>
    </row>
    <row r="239">
      <c r="Q239" s="6"/>
    </row>
    <row r="240">
      <c r="Q240" s="6"/>
    </row>
    <row r="241">
      <c r="Q241" s="6"/>
    </row>
    <row r="242">
      <c r="Q242" s="6"/>
    </row>
    <row r="243">
      <c r="Q243" s="6"/>
    </row>
    <row r="244">
      <c r="Q244" s="6"/>
    </row>
    <row r="245">
      <c r="Q245" s="6"/>
    </row>
    <row r="246">
      <c r="Q246" s="6"/>
    </row>
    <row r="247">
      <c r="Q247" s="6"/>
    </row>
    <row r="248">
      <c r="Q248" s="6"/>
    </row>
    <row r="249">
      <c r="Q249" s="6"/>
    </row>
    <row r="250">
      <c r="Q250" s="6"/>
    </row>
    <row r="251">
      <c r="Q251" s="6"/>
    </row>
    <row r="252">
      <c r="Q252" s="6"/>
    </row>
    <row r="253">
      <c r="Q253" s="6"/>
    </row>
    <row r="254">
      <c r="Q254" s="6"/>
    </row>
    <row r="255">
      <c r="Q255" s="6"/>
    </row>
    <row r="256">
      <c r="Q256" s="6"/>
    </row>
    <row r="257">
      <c r="Q257" s="6"/>
    </row>
    <row r="258">
      <c r="Q258" s="6"/>
    </row>
    <row r="259">
      <c r="Q259" s="6"/>
    </row>
    <row r="260">
      <c r="Q260" s="6"/>
    </row>
    <row r="261">
      <c r="Q261" s="6"/>
    </row>
    <row r="262">
      <c r="Q262" s="6"/>
    </row>
    <row r="263">
      <c r="Q263" s="6"/>
    </row>
    <row r="264">
      <c r="Q264" s="6"/>
    </row>
    <row r="265">
      <c r="Q265" s="6"/>
    </row>
    <row r="266">
      <c r="Q266" s="6"/>
    </row>
    <row r="267">
      <c r="Q267" s="6"/>
    </row>
    <row r="268">
      <c r="Q268" s="6"/>
    </row>
    <row r="269">
      <c r="Q269" s="6"/>
    </row>
    <row r="270">
      <c r="Q270" s="6"/>
    </row>
    <row r="271">
      <c r="Q271" s="6"/>
    </row>
    <row r="272">
      <c r="Q272" s="6"/>
    </row>
    <row r="273">
      <c r="Q273" s="6"/>
    </row>
    <row r="274">
      <c r="Q274" s="6"/>
    </row>
    <row r="275">
      <c r="Q275" s="6"/>
    </row>
    <row r="276">
      <c r="Q276" s="6"/>
    </row>
    <row r="277">
      <c r="Q277" s="6"/>
    </row>
    <row r="278">
      <c r="Q278" s="6"/>
    </row>
    <row r="279">
      <c r="Q279" s="6"/>
    </row>
    <row r="280">
      <c r="Q280" s="6"/>
    </row>
    <row r="281">
      <c r="Q281" s="6"/>
    </row>
    <row r="282">
      <c r="Q282" s="6"/>
    </row>
    <row r="283">
      <c r="Q283" s="6"/>
    </row>
    <row r="284">
      <c r="Q284" s="6"/>
    </row>
    <row r="285">
      <c r="Q285" s="6"/>
    </row>
    <row r="286">
      <c r="Q286" s="6"/>
    </row>
    <row r="287">
      <c r="Q287" s="6"/>
    </row>
    <row r="288">
      <c r="Q288" s="6"/>
    </row>
    <row r="289">
      <c r="Q289" s="6"/>
    </row>
    <row r="290">
      <c r="Q290" s="6"/>
    </row>
    <row r="291">
      <c r="Q291" s="6"/>
    </row>
    <row r="292">
      <c r="Q292" s="6"/>
    </row>
    <row r="293">
      <c r="Q293" s="6"/>
    </row>
    <row r="294">
      <c r="Q294" s="6"/>
    </row>
    <row r="295">
      <c r="Q295" s="6"/>
    </row>
    <row r="296">
      <c r="Q296" s="6"/>
    </row>
    <row r="297">
      <c r="Q297" s="6"/>
    </row>
    <row r="298">
      <c r="Q298" s="6"/>
    </row>
    <row r="299">
      <c r="Q299" s="6"/>
    </row>
    <row r="300">
      <c r="Q300" s="6"/>
    </row>
    <row r="301">
      <c r="Q301" s="6"/>
    </row>
    <row r="302">
      <c r="Q302" s="6"/>
    </row>
    <row r="303">
      <c r="Q303" s="6"/>
    </row>
    <row r="304">
      <c r="Q304" s="6"/>
    </row>
    <row r="305">
      <c r="Q305" s="6"/>
    </row>
    <row r="306">
      <c r="Q306" s="6"/>
    </row>
    <row r="307">
      <c r="Q307" s="6"/>
    </row>
    <row r="308">
      <c r="Q308" s="6"/>
    </row>
    <row r="309">
      <c r="Q309" s="6"/>
    </row>
    <row r="310">
      <c r="Q310" s="6"/>
    </row>
    <row r="311">
      <c r="Q311" s="6"/>
    </row>
    <row r="312">
      <c r="Q312" s="6"/>
    </row>
    <row r="313">
      <c r="Q313" s="6"/>
    </row>
    <row r="314">
      <c r="Q314" s="6"/>
    </row>
    <row r="315">
      <c r="Q315" s="6"/>
    </row>
    <row r="316">
      <c r="Q316" s="6"/>
    </row>
    <row r="317">
      <c r="Q317" s="6"/>
    </row>
    <row r="318">
      <c r="Q318" s="6"/>
    </row>
    <row r="319">
      <c r="Q319" s="6"/>
    </row>
    <row r="320">
      <c r="Q320" s="6"/>
    </row>
    <row r="321">
      <c r="Q321" s="6"/>
    </row>
    <row r="322">
      <c r="Q322" s="6"/>
    </row>
    <row r="323">
      <c r="Q323" s="6"/>
    </row>
    <row r="324">
      <c r="Q324" s="6"/>
    </row>
    <row r="325">
      <c r="Q325" s="6"/>
    </row>
    <row r="326">
      <c r="Q326" s="6"/>
    </row>
    <row r="327">
      <c r="Q327" s="6"/>
    </row>
    <row r="328">
      <c r="Q328" s="6"/>
    </row>
    <row r="329">
      <c r="Q329" s="6"/>
    </row>
    <row r="330">
      <c r="Q330" s="6"/>
    </row>
    <row r="331">
      <c r="Q331" s="6"/>
    </row>
    <row r="332">
      <c r="Q332" s="6"/>
    </row>
    <row r="333">
      <c r="Q333" s="6"/>
    </row>
    <row r="334">
      <c r="Q334" s="6"/>
    </row>
    <row r="335">
      <c r="Q335" s="6"/>
    </row>
    <row r="336">
      <c r="Q336" s="6"/>
    </row>
    <row r="337">
      <c r="Q337" s="6"/>
    </row>
    <row r="338">
      <c r="Q338" s="6"/>
    </row>
    <row r="339">
      <c r="Q339" s="6"/>
    </row>
    <row r="340">
      <c r="Q340" s="6"/>
    </row>
    <row r="341">
      <c r="Q341" s="6"/>
    </row>
    <row r="342">
      <c r="Q342" s="6"/>
    </row>
    <row r="343">
      <c r="Q343" s="6"/>
    </row>
    <row r="344">
      <c r="Q344" s="6"/>
    </row>
    <row r="345">
      <c r="Q345" s="6"/>
    </row>
    <row r="346">
      <c r="Q346" s="6"/>
    </row>
    <row r="347">
      <c r="Q347" s="6"/>
    </row>
    <row r="348">
      <c r="Q348" s="6"/>
    </row>
    <row r="349">
      <c r="Q349" s="6"/>
    </row>
    <row r="350">
      <c r="Q350" s="6"/>
    </row>
    <row r="351">
      <c r="Q351" s="6"/>
    </row>
    <row r="352">
      <c r="Q352" s="6"/>
    </row>
    <row r="353">
      <c r="Q353" s="6"/>
    </row>
    <row r="354">
      <c r="Q354" s="6"/>
    </row>
    <row r="355">
      <c r="Q355" s="6"/>
    </row>
    <row r="356">
      <c r="Q356" s="6"/>
    </row>
    <row r="357">
      <c r="Q357" s="6"/>
    </row>
    <row r="358">
      <c r="Q358" s="6"/>
    </row>
    <row r="359">
      <c r="Q359" s="6"/>
    </row>
    <row r="360">
      <c r="Q360" s="6"/>
    </row>
    <row r="361">
      <c r="Q361" s="6"/>
    </row>
    <row r="362">
      <c r="Q362" s="6"/>
    </row>
    <row r="363">
      <c r="Q363" s="6"/>
    </row>
    <row r="364">
      <c r="Q364" s="6"/>
    </row>
    <row r="365">
      <c r="Q365" s="6"/>
    </row>
    <row r="366">
      <c r="Q366" s="6"/>
    </row>
    <row r="367">
      <c r="Q367" s="6"/>
    </row>
    <row r="368">
      <c r="Q368" s="6"/>
    </row>
    <row r="369">
      <c r="Q369" s="6"/>
    </row>
    <row r="370">
      <c r="Q370" s="6"/>
    </row>
    <row r="371">
      <c r="Q371" s="6"/>
    </row>
    <row r="372">
      <c r="Q372" s="6"/>
    </row>
    <row r="373">
      <c r="Q373" s="6"/>
    </row>
    <row r="374">
      <c r="Q374" s="6"/>
    </row>
    <row r="375">
      <c r="Q375" s="6"/>
    </row>
    <row r="376">
      <c r="Q376" s="6"/>
    </row>
    <row r="377">
      <c r="Q377" s="6"/>
    </row>
    <row r="378">
      <c r="Q378" s="6"/>
    </row>
    <row r="379">
      <c r="Q379" s="6"/>
    </row>
    <row r="380">
      <c r="Q380" s="6"/>
    </row>
    <row r="381">
      <c r="Q381" s="6"/>
    </row>
    <row r="382">
      <c r="Q382" s="6"/>
    </row>
    <row r="383">
      <c r="Q383" s="6"/>
    </row>
    <row r="384">
      <c r="Q384" s="6"/>
    </row>
    <row r="385">
      <c r="Q385" s="6"/>
    </row>
    <row r="386">
      <c r="Q386" s="6"/>
    </row>
    <row r="387">
      <c r="Q387" s="6"/>
    </row>
    <row r="388">
      <c r="Q388" s="6"/>
    </row>
    <row r="389">
      <c r="Q389" s="6"/>
    </row>
    <row r="390">
      <c r="Q390" s="6"/>
    </row>
    <row r="391">
      <c r="Q391" s="6"/>
    </row>
    <row r="392">
      <c r="Q392" s="6"/>
    </row>
    <row r="393">
      <c r="Q393" s="6"/>
    </row>
    <row r="394">
      <c r="Q394" s="6"/>
    </row>
    <row r="395">
      <c r="Q395" s="6"/>
    </row>
    <row r="396">
      <c r="Q396" s="6"/>
    </row>
    <row r="397">
      <c r="Q397" s="6"/>
    </row>
    <row r="398">
      <c r="Q398" s="6"/>
    </row>
    <row r="399">
      <c r="Q399" s="6"/>
    </row>
    <row r="400">
      <c r="Q400" s="6"/>
    </row>
    <row r="401">
      <c r="Q401" s="6"/>
    </row>
    <row r="402">
      <c r="Q402" s="6"/>
    </row>
    <row r="403">
      <c r="Q403" s="6"/>
    </row>
    <row r="404">
      <c r="Q404" s="6"/>
    </row>
    <row r="405">
      <c r="Q405" s="6"/>
    </row>
    <row r="406">
      <c r="Q406" s="6"/>
    </row>
    <row r="407">
      <c r="Q407" s="6"/>
    </row>
    <row r="408">
      <c r="Q408" s="6"/>
    </row>
    <row r="409">
      <c r="Q409" s="6"/>
    </row>
    <row r="410">
      <c r="Q410" s="6"/>
    </row>
    <row r="411">
      <c r="Q411" s="6"/>
    </row>
    <row r="412">
      <c r="Q412" s="6"/>
    </row>
    <row r="413">
      <c r="Q413" s="6"/>
    </row>
    <row r="414">
      <c r="Q414" s="6"/>
    </row>
    <row r="415">
      <c r="Q415" s="6"/>
    </row>
    <row r="416">
      <c r="Q416" s="6"/>
    </row>
    <row r="417">
      <c r="Q417" s="6"/>
    </row>
    <row r="418">
      <c r="Q418" s="6"/>
    </row>
    <row r="419">
      <c r="Q419" s="6"/>
    </row>
    <row r="420">
      <c r="Q420" s="6"/>
    </row>
    <row r="421">
      <c r="Q421" s="6"/>
    </row>
    <row r="422">
      <c r="Q422" s="6"/>
    </row>
    <row r="423">
      <c r="Q423" s="6"/>
    </row>
    <row r="424">
      <c r="Q424" s="6"/>
    </row>
    <row r="425">
      <c r="Q425" s="6"/>
    </row>
    <row r="426">
      <c r="Q426" s="6"/>
    </row>
    <row r="427">
      <c r="Q427" s="6"/>
    </row>
    <row r="428">
      <c r="Q428" s="6"/>
    </row>
    <row r="429">
      <c r="Q429" s="6"/>
    </row>
    <row r="430">
      <c r="Q430" s="6"/>
    </row>
    <row r="431">
      <c r="Q431" s="6"/>
    </row>
    <row r="432">
      <c r="Q432" s="6"/>
    </row>
    <row r="433">
      <c r="Q433" s="6"/>
    </row>
    <row r="434">
      <c r="Q434" s="6"/>
    </row>
    <row r="435">
      <c r="Q435" s="6"/>
    </row>
    <row r="436">
      <c r="Q436" s="6"/>
    </row>
    <row r="437">
      <c r="Q437" s="6"/>
    </row>
    <row r="438">
      <c r="Q438" s="6"/>
    </row>
    <row r="439">
      <c r="Q439" s="6"/>
    </row>
    <row r="440">
      <c r="Q440" s="6"/>
    </row>
    <row r="441">
      <c r="Q441" s="6"/>
    </row>
    <row r="442">
      <c r="Q442" s="6"/>
    </row>
    <row r="443">
      <c r="Q443" s="6"/>
    </row>
    <row r="444">
      <c r="Q444" s="6"/>
    </row>
    <row r="445">
      <c r="Q445" s="6"/>
    </row>
    <row r="446">
      <c r="Q446" s="6"/>
    </row>
    <row r="447">
      <c r="Q447" s="6"/>
    </row>
    <row r="448">
      <c r="Q448" s="6"/>
    </row>
    <row r="449">
      <c r="Q449" s="6"/>
    </row>
    <row r="450">
      <c r="Q450" s="6"/>
    </row>
    <row r="451">
      <c r="Q451" s="6"/>
    </row>
    <row r="452">
      <c r="Q452" s="6"/>
    </row>
    <row r="453">
      <c r="Q453" s="6"/>
    </row>
    <row r="454">
      <c r="Q454" s="6"/>
    </row>
    <row r="455">
      <c r="Q455" s="6"/>
    </row>
    <row r="456">
      <c r="Q456" s="6"/>
    </row>
    <row r="457">
      <c r="Q457" s="6"/>
    </row>
    <row r="458">
      <c r="Q458" s="6"/>
    </row>
    <row r="459">
      <c r="Q459" s="6"/>
    </row>
    <row r="460">
      <c r="Q460" s="6"/>
    </row>
    <row r="461">
      <c r="Q461" s="6"/>
    </row>
    <row r="462">
      <c r="Q462" s="6"/>
    </row>
    <row r="463">
      <c r="Q463" s="6"/>
    </row>
    <row r="464">
      <c r="Q464" s="6"/>
    </row>
    <row r="465">
      <c r="Q465" s="6"/>
    </row>
    <row r="466">
      <c r="Q466" s="6"/>
    </row>
    <row r="467">
      <c r="Q467" s="6"/>
    </row>
    <row r="468">
      <c r="Q468" s="6"/>
    </row>
    <row r="469">
      <c r="Q469" s="6"/>
    </row>
    <row r="470">
      <c r="Q470" s="6"/>
    </row>
    <row r="471">
      <c r="Q471" s="6"/>
    </row>
    <row r="472">
      <c r="Q472" s="6"/>
    </row>
    <row r="473">
      <c r="Q473" s="6"/>
    </row>
    <row r="474">
      <c r="Q474" s="6"/>
    </row>
    <row r="475">
      <c r="Q475" s="6"/>
    </row>
    <row r="476">
      <c r="Q476" s="6"/>
    </row>
    <row r="477">
      <c r="Q477" s="6"/>
    </row>
    <row r="478">
      <c r="Q478" s="6"/>
    </row>
    <row r="479">
      <c r="Q479" s="6"/>
    </row>
    <row r="480">
      <c r="Q480" s="6"/>
    </row>
    <row r="481">
      <c r="Q481" s="6"/>
    </row>
    <row r="482">
      <c r="Q482" s="6"/>
    </row>
    <row r="483">
      <c r="Q483" s="6"/>
    </row>
    <row r="484">
      <c r="Q484" s="6"/>
    </row>
    <row r="485">
      <c r="Q485" s="6"/>
    </row>
    <row r="486">
      <c r="Q486" s="6"/>
    </row>
    <row r="487">
      <c r="Q487" s="6"/>
    </row>
    <row r="488">
      <c r="Q488" s="6"/>
    </row>
    <row r="489">
      <c r="Q489" s="6"/>
    </row>
    <row r="490">
      <c r="Q490" s="6"/>
    </row>
    <row r="491">
      <c r="Q491" s="6"/>
    </row>
    <row r="492">
      <c r="Q492" s="6"/>
    </row>
    <row r="493">
      <c r="Q493" s="6"/>
    </row>
    <row r="494">
      <c r="Q494" s="6"/>
    </row>
    <row r="495">
      <c r="Q495" s="6"/>
    </row>
    <row r="496">
      <c r="Q496" s="6"/>
    </row>
    <row r="497">
      <c r="Q497" s="6"/>
    </row>
    <row r="498">
      <c r="Q498" s="6"/>
    </row>
    <row r="499">
      <c r="Q499" s="6"/>
    </row>
    <row r="500">
      <c r="Q500" s="6"/>
    </row>
    <row r="501">
      <c r="Q501" s="6"/>
    </row>
    <row r="502">
      <c r="Q502" s="6"/>
    </row>
    <row r="503">
      <c r="Q503" s="6"/>
    </row>
    <row r="504">
      <c r="Q504" s="6"/>
    </row>
    <row r="505">
      <c r="Q505" s="6"/>
    </row>
    <row r="506">
      <c r="Q506" s="6"/>
    </row>
    <row r="507">
      <c r="Q507" s="6"/>
    </row>
    <row r="508">
      <c r="Q508" s="6"/>
    </row>
    <row r="509">
      <c r="Q509" s="6"/>
    </row>
    <row r="510">
      <c r="Q510" s="6"/>
    </row>
    <row r="511">
      <c r="Q511" s="6"/>
    </row>
    <row r="512">
      <c r="Q512" s="6"/>
    </row>
    <row r="513">
      <c r="Q513" s="6"/>
    </row>
    <row r="514">
      <c r="Q514" s="6"/>
    </row>
    <row r="515">
      <c r="Q515" s="6"/>
    </row>
    <row r="516">
      <c r="Q516" s="6"/>
    </row>
    <row r="517">
      <c r="Q517" s="6"/>
    </row>
    <row r="518">
      <c r="Q518" s="6"/>
    </row>
    <row r="519">
      <c r="Q519" s="6"/>
    </row>
    <row r="520">
      <c r="Q520" s="6"/>
    </row>
    <row r="521">
      <c r="Q521" s="6"/>
    </row>
    <row r="522">
      <c r="Q522" s="6"/>
    </row>
    <row r="523">
      <c r="Q523" s="6"/>
    </row>
    <row r="524">
      <c r="Q524" s="6"/>
    </row>
    <row r="525">
      <c r="Q525" s="6"/>
    </row>
    <row r="526">
      <c r="Q526" s="6"/>
    </row>
    <row r="527">
      <c r="Q527" s="6"/>
    </row>
    <row r="528">
      <c r="Q528" s="6"/>
    </row>
    <row r="529">
      <c r="Q529" s="6"/>
    </row>
    <row r="530">
      <c r="Q530" s="6"/>
    </row>
    <row r="531">
      <c r="Q531" s="6"/>
    </row>
    <row r="532">
      <c r="Q532" s="6"/>
    </row>
    <row r="533">
      <c r="Q533" s="6"/>
    </row>
    <row r="534">
      <c r="Q534" s="6"/>
    </row>
    <row r="535">
      <c r="Q535" s="6"/>
    </row>
    <row r="536">
      <c r="Q536" s="6"/>
    </row>
    <row r="537">
      <c r="Q537" s="6"/>
    </row>
    <row r="538">
      <c r="Q538" s="6"/>
    </row>
    <row r="539">
      <c r="Q539" s="6"/>
    </row>
    <row r="540">
      <c r="Q540" s="6"/>
    </row>
    <row r="541">
      <c r="Q541" s="6"/>
    </row>
    <row r="542">
      <c r="Q542" s="6"/>
    </row>
    <row r="543">
      <c r="Q543" s="6"/>
    </row>
    <row r="544">
      <c r="Q544" s="6"/>
    </row>
    <row r="545">
      <c r="Q545" s="6"/>
    </row>
    <row r="546">
      <c r="Q546" s="6"/>
    </row>
    <row r="547">
      <c r="Q547" s="6"/>
    </row>
    <row r="548">
      <c r="Q548" s="6"/>
    </row>
    <row r="549">
      <c r="Q549" s="6"/>
    </row>
    <row r="550">
      <c r="Q550" s="6"/>
    </row>
    <row r="551">
      <c r="Q551" s="6"/>
    </row>
    <row r="552">
      <c r="Q552" s="6"/>
    </row>
    <row r="553">
      <c r="Q553" s="6"/>
    </row>
    <row r="554">
      <c r="Q554" s="6"/>
    </row>
    <row r="555">
      <c r="Q555" s="6"/>
    </row>
    <row r="556">
      <c r="Q556" s="6"/>
    </row>
    <row r="557">
      <c r="Q557" s="6"/>
    </row>
    <row r="558">
      <c r="Q558" s="6"/>
    </row>
    <row r="559">
      <c r="Q559" s="6"/>
    </row>
    <row r="560">
      <c r="Q560" s="6"/>
    </row>
    <row r="561">
      <c r="Q561" s="6"/>
    </row>
    <row r="562">
      <c r="Q562" s="6"/>
    </row>
    <row r="563">
      <c r="Q563" s="6"/>
    </row>
    <row r="564">
      <c r="Q564" s="6"/>
    </row>
    <row r="565">
      <c r="Q565" s="6"/>
    </row>
    <row r="566">
      <c r="Q566" s="6"/>
    </row>
    <row r="567">
      <c r="Q567" s="6"/>
    </row>
    <row r="568">
      <c r="Q568" s="6"/>
    </row>
    <row r="569">
      <c r="Q569" s="6"/>
    </row>
    <row r="570">
      <c r="Q570" s="6"/>
    </row>
    <row r="571">
      <c r="Q571" s="6"/>
    </row>
    <row r="572">
      <c r="Q572" s="6"/>
    </row>
    <row r="573">
      <c r="Q573" s="6"/>
    </row>
    <row r="574">
      <c r="Q574" s="6"/>
    </row>
    <row r="575">
      <c r="Q575" s="6"/>
    </row>
    <row r="576">
      <c r="Q576" s="6"/>
    </row>
    <row r="577">
      <c r="Q577" s="6"/>
    </row>
    <row r="578">
      <c r="Q578" s="6"/>
    </row>
    <row r="579">
      <c r="Q579" s="6"/>
    </row>
    <row r="580">
      <c r="Q580" s="6"/>
    </row>
    <row r="581">
      <c r="Q581" s="6"/>
    </row>
    <row r="582">
      <c r="Q582" s="6"/>
    </row>
    <row r="583">
      <c r="Q583" s="6"/>
    </row>
    <row r="584">
      <c r="Q584" s="6"/>
    </row>
    <row r="585">
      <c r="Q585" s="6"/>
    </row>
    <row r="586">
      <c r="Q586" s="6"/>
    </row>
    <row r="587">
      <c r="Q587" s="6"/>
    </row>
    <row r="588">
      <c r="Q588" s="6"/>
    </row>
    <row r="589">
      <c r="Q589" s="6"/>
    </row>
    <row r="590">
      <c r="Q590" s="6"/>
    </row>
    <row r="591">
      <c r="Q591" s="6"/>
    </row>
    <row r="592">
      <c r="Q592" s="6"/>
    </row>
    <row r="593">
      <c r="Q593" s="6"/>
    </row>
    <row r="594">
      <c r="Q594" s="6"/>
    </row>
    <row r="595">
      <c r="Q595" s="6"/>
    </row>
    <row r="596">
      <c r="Q596" s="6"/>
    </row>
    <row r="597">
      <c r="Q597" s="6"/>
    </row>
    <row r="598">
      <c r="Q598" s="6"/>
    </row>
    <row r="599">
      <c r="Q599" s="6"/>
    </row>
    <row r="600">
      <c r="Q600" s="6"/>
    </row>
    <row r="601">
      <c r="Q601" s="6"/>
    </row>
    <row r="602">
      <c r="Q602" s="6"/>
    </row>
    <row r="603">
      <c r="Q603" s="6"/>
    </row>
    <row r="604">
      <c r="Q604" s="6"/>
    </row>
    <row r="605">
      <c r="Q605" s="6"/>
    </row>
    <row r="606">
      <c r="Q606" s="6"/>
    </row>
    <row r="607">
      <c r="Q607" s="6"/>
    </row>
    <row r="608">
      <c r="Q608" s="6"/>
    </row>
    <row r="609">
      <c r="Q609" s="6"/>
    </row>
    <row r="610">
      <c r="Q610" s="6"/>
    </row>
    <row r="611">
      <c r="Q611" s="6"/>
    </row>
    <row r="612">
      <c r="Q612" s="6"/>
    </row>
    <row r="613">
      <c r="Q613" s="6"/>
    </row>
    <row r="614">
      <c r="Q614" s="6"/>
    </row>
    <row r="615">
      <c r="Q615" s="6"/>
    </row>
    <row r="616">
      <c r="Q616" s="6"/>
    </row>
    <row r="617">
      <c r="Q617" s="6"/>
    </row>
    <row r="618">
      <c r="Q618" s="6"/>
    </row>
    <row r="619">
      <c r="Q619" s="6"/>
    </row>
    <row r="620">
      <c r="Q620" s="6"/>
    </row>
    <row r="621">
      <c r="Q621" s="6"/>
    </row>
    <row r="622">
      <c r="Q622" s="6"/>
    </row>
    <row r="623">
      <c r="Q623" s="6"/>
    </row>
    <row r="624">
      <c r="Q624" s="6"/>
    </row>
    <row r="625">
      <c r="Q625" s="6"/>
    </row>
    <row r="626">
      <c r="Q626" s="6"/>
    </row>
    <row r="627">
      <c r="Q627" s="6"/>
    </row>
    <row r="628">
      <c r="Q628" s="6"/>
    </row>
    <row r="629">
      <c r="Q629" s="6"/>
    </row>
    <row r="630">
      <c r="Q630" s="6"/>
    </row>
    <row r="631">
      <c r="Q631" s="6"/>
    </row>
    <row r="632">
      <c r="Q632" s="6"/>
    </row>
    <row r="633">
      <c r="Q633" s="6"/>
    </row>
    <row r="634">
      <c r="Q634" s="6"/>
    </row>
    <row r="635">
      <c r="Q635" s="6"/>
    </row>
    <row r="636">
      <c r="Q636" s="6"/>
    </row>
    <row r="637">
      <c r="Q637" s="6"/>
    </row>
    <row r="638">
      <c r="Q638" s="6"/>
    </row>
    <row r="639">
      <c r="Q639" s="6"/>
    </row>
    <row r="640">
      <c r="Q640" s="6"/>
    </row>
    <row r="641">
      <c r="Q641" s="6"/>
    </row>
    <row r="642">
      <c r="Q642" s="6"/>
    </row>
    <row r="643">
      <c r="Q643" s="6"/>
    </row>
    <row r="644">
      <c r="Q644" s="6"/>
    </row>
    <row r="645">
      <c r="Q645" s="6"/>
    </row>
    <row r="646">
      <c r="Q646" s="6"/>
    </row>
    <row r="647">
      <c r="Q647" s="6"/>
    </row>
    <row r="648">
      <c r="Q648" s="6"/>
    </row>
    <row r="649">
      <c r="Q649" s="6"/>
    </row>
    <row r="650">
      <c r="Q650" s="6"/>
    </row>
    <row r="651">
      <c r="Q651" s="6"/>
    </row>
    <row r="652">
      <c r="Q652" s="6"/>
    </row>
    <row r="653">
      <c r="Q653" s="6"/>
    </row>
    <row r="654">
      <c r="Q654" s="6"/>
    </row>
    <row r="655">
      <c r="Q655" s="6"/>
    </row>
    <row r="656">
      <c r="Q656" s="6"/>
    </row>
    <row r="657">
      <c r="Q657" s="6"/>
    </row>
    <row r="658">
      <c r="Q658" s="6"/>
    </row>
    <row r="659">
      <c r="Q659" s="6"/>
    </row>
    <row r="660">
      <c r="Q660" s="6"/>
    </row>
    <row r="661">
      <c r="Q661" s="6"/>
    </row>
    <row r="662">
      <c r="Q662" s="6"/>
    </row>
    <row r="663">
      <c r="Q663" s="6"/>
    </row>
    <row r="664">
      <c r="Q664" s="6"/>
    </row>
    <row r="665">
      <c r="Q665" s="6"/>
    </row>
    <row r="666">
      <c r="Q666" s="6"/>
    </row>
    <row r="667">
      <c r="Q667" s="6"/>
    </row>
    <row r="668">
      <c r="Q668" s="6"/>
    </row>
    <row r="669">
      <c r="Q669" s="6"/>
    </row>
    <row r="670">
      <c r="Q670" s="6"/>
    </row>
    <row r="671">
      <c r="Q671" s="6"/>
    </row>
    <row r="672">
      <c r="Q672" s="6"/>
    </row>
    <row r="673">
      <c r="Q673" s="6"/>
    </row>
    <row r="674">
      <c r="Q674" s="6"/>
    </row>
    <row r="675">
      <c r="Q675" s="6"/>
    </row>
    <row r="676">
      <c r="Q676" s="6"/>
    </row>
    <row r="677">
      <c r="Q677" s="6"/>
    </row>
    <row r="678">
      <c r="Q678" s="6"/>
    </row>
    <row r="679">
      <c r="Q679" s="6"/>
    </row>
    <row r="680">
      <c r="Q680" s="6"/>
    </row>
    <row r="681">
      <c r="Q681" s="6"/>
    </row>
    <row r="682">
      <c r="Q682" s="6"/>
    </row>
    <row r="683">
      <c r="Q683" s="6"/>
    </row>
    <row r="684">
      <c r="Q684" s="6"/>
    </row>
    <row r="685">
      <c r="Q685" s="6"/>
    </row>
    <row r="686">
      <c r="Q686" s="6"/>
    </row>
    <row r="687">
      <c r="Q687" s="6"/>
    </row>
    <row r="688">
      <c r="Q688" s="6"/>
    </row>
    <row r="689">
      <c r="Q689" s="6"/>
    </row>
    <row r="690">
      <c r="Q690" s="6"/>
    </row>
    <row r="691">
      <c r="Q691" s="6"/>
    </row>
    <row r="692">
      <c r="Q692" s="6"/>
    </row>
    <row r="693">
      <c r="Q693" s="6"/>
    </row>
    <row r="694">
      <c r="Q694" s="6"/>
    </row>
    <row r="695">
      <c r="Q695" s="6"/>
    </row>
    <row r="696">
      <c r="Q696" s="6"/>
    </row>
    <row r="697">
      <c r="Q697" s="6"/>
    </row>
    <row r="698">
      <c r="Q698" s="6"/>
    </row>
    <row r="699">
      <c r="Q699" s="6"/>
    </row>
    <row r="700">
      <c r="Q700" s="6"/>
    </row>
    <row r="701">
      <c r="Q701" s="6"/>
    </row>
    <row r="702">
      <c r="Q702" s="6"/>
    </row>
    <row r="703">
      <c r="Q703" s="6"/>
    </row>
    <row r="704">
      <c r="Q704" s="6"/>
    </row>
    <row r="705">
      <c r="Q705" s="6"/>
    </row>
    <row r="706">
      <c r="Q706" s="6"/>
    </row>
    <row r="707">
      <c r="Q707" s="6"/>
    </row>
    <row r="708">
      <c r="Q708" s="6"/>
    </row>
    <row r="709">
      <c r="Q709" s="6"/>
    </row>
    <row r="710">
      <c r="Q710" s="6"/>
    </row>
    <row r="711">
      <c r="Q711" s="6"/>
    </row>
    <row r="712">
      <c r="Q712" s="6"/>
    </row>
    <row r="713">
      <c r="Q713" s="6"/>
    </row>
    <row r="714">
      <c r="Q714" s="6"/>
    </row>
    <row r="715">
      <c r="Q715" s="6"/>
    </row>
    <row r="716">
      <c r="Q716" s="6"/>
    </row>
    <row r="717">
      <c r="Q717" s="6"/>
    </row>
    <row r="718">
      <c r="Q718" s="6"/>
    </row>
    <row r="719">
      <c r="Q719" s="6"/>
    </row>
    <row r="720">
      <c r="Q720" s="6"/>
    </row>
    <row r="721">
      <c r="Q721" s="6"/>
    </row>
    <row r="722">
      <c r="Q722" s="6"/>
    </row>
    <row r="723">
      <c r="Q723" s="6"/>
    </row>
    <row r="724">
      <c r="Q724" s="6"/>
    </row>
    <row r="725">
      <c r="Q725" s="6"/>
    </row>
    <row r="726">
      <c r="Q726" s="6"/>
    </row>
    <row r="727">
      <c r="Q727" s="6"/>
    </row>
    <row r="728">
      <c r="Q728" s="6"/>
    </row>
    <row r="729">
      <c r="Q729" s="6"/>
    </row>
    <row r="730">
      <c r="Q730" s="6"/>
    </row>
    <row r="731">
      <c r="Q731" s="6"/>
    </row>
    <row r="732">
      <c r="Q732" s="6"/>
    </row>
    <row r="733">
      <c r="Q733" s="6"/>
    </row>
    <row r="734">
      <c r="Q734" s="6"/>
    </row>
    <row r="735">
      <c r="Q735" s="6"/>
    </row>
    <row r="736">
      <c r="Q736" s="6"/>
    </row>
    <row r="737">
      <c r="Q737" s="6"/>
    </row>
    <row r="738">
      <c r="Q738" s="6"/>
    </row>
    <row r="739">
      <c r="Q739" s="6"/>
    </row>
    <row r="740">
      <c r="Q740" s="6"/>
    </row>
    <row r="741">
      <c r="Q741" s="6"/>
    </row>
    <row r="742">
      <c r="Q742" s="6"/>
    </row>
    <row r="743">
      <c r="Q743" s="6"/>
    </row>
    <row r="744">
      <c r="Q744" s="6"/>
    </row>
    <row r="745">
      <c r="Q745" s="6"/>
    </row>
    <row r="746">
      <c r="Q746" s="6"/>
    </row>
    <row r="747">
      <c r="Q747" s="6"/>
    </row>
    <row r="748">
      <c r="Q748" s="6"/>
    </row>
    <row r="749">
      <c r="Q749" s="6"/>
    </row>
    <row r="750">
      <c r="Q750" s="6"/>
    </row>
    <row r="751">
      <c r="Q751" s="6"/>
    </row>
    <row r="752">
      <c r="Q752" s="6"/>
    </row>
    <row r="753">
      <c r="Q753" s="6"/>
    </row>
    <row r="754">
      <c r="Q754" s="6"/>
    </row>
    <row r="755">
      <c r="Q755" s="6"/>
    </row>
    <row r="756">
      <c r="Q756" s="6"/>
    </row>
    <row r="757">
      <c r="Q757" s="6"/>
    </row>
    <row r="758">
      <c r="Q758" s="6"/>
    </row>
    <row r="759">
      <c r="Q759" s="6"/>
    </row>
    <row r="760">
      <c r="Q760" s="6"/>
    </row>
    <row r="761">
      <c r="Q761" s="6"/>
    </row>
    <row r="762">
      <c r="Q762" s="6"/>
    </row>
    <row r="763">
      <c r="Q763" s="6"/>
    </row>
    <row r="764">
      <c r="Q764" s="6"/>
    </row>
    <row r="765">
      <c r="Q765" s="6"/>
    </row>
    <row r="766">
      <c r="Q766" s="6"/>
    </row>
    <row r="767">
      <c r="Q767" s="6"/>
    </row>
    <row r="768">
      <c r="Q768" s="6"/>
    </row>
    <row r="769">
      <c r="Q769" s="6"/>
    </row>
    <row r="770">
      <c r="Q770" s="6"/>
    </row>
    <row r="771">
      <c r="Q771" s="6"/>
    </row>
    <row r="772">
      <c r="Q772" s="6"/>
    </row>
    <row r="773">
      <c r="Q773" s="6"/>
    </row>
    <row r="774">
      <c r="Q774" s="6"/>
    </row>
    <row r="775">
      <c r="Q775" s="6"/>
    </row>
    <row r="776">
      <c r="Q776" s="6"/>
    </row>
    <row r="777">
      <c r="Q777" s="6"/>
    </row>
    <row r="778">
      <c r="Q778" s="6"/>
    </row>
    <row r="779">
      <c r="Q779" s="6"/>
    </row>
    <row r="780">
      <c r="Q780" s="6"/>
    </row>
    <row r="781">
      <c r="Q781" s="6"/>
    </row>
    <row r="782">
      <c r="Q782" s="6"/>
    </row>
    <row r="783">
      <c r="Q783" s="6"/>
    </row>
    <row r="784">
      <c r="Q784" s="6"/>
    </row>
    <row r="785">
      <c r="Q785" s="6"/>
    </row>
    <row r="786">
      <c r="Q786" s="6"/>
    </row>
    <row r="787">
      <c r="Q787" s="6"/>
    </row>
    <row r="788">
      <c r="Q788" s="6"/>
    </row>
    <row r="789">
      <c r="Q789" s="6"/>
    </row>
    <row r="790">
      <c r="Q790" s="6"/>
    </row>
    <row r="791">
      <c r="Q791" s="6"/>
    </row>
    <row r="792">
      <c r="Q792" s="6"/>
    </row>
    <row r="793">
      <c r="Q793" s="6"/>
    </row>
    <row r="794">
      <c r="Q794" s="6"/>
    </row>
    <row r="795">
      <c r="Q795" s="6"/>
    </row>
    <row r="796">
      <c r="Q796" s="6"/>
    </row>
    <row r="797">
      <c r="Q797" s="6"/>
    </row>
    <row r="798">
      <c r="Q798" s="6"/>
    </row>
    <row r="799">
      <c r="Q799" s="6"/>
    </row>
    <row r="800">
      <c r="Q800" s="6"/>
    </row>
    <row r="801">
      <c r="Q801" s="6"/>
    </row>
    <row r="802">
      <c r="Q802" s="6"/>
    </row>
    <row r="803">
      <c r="Q803" s="6"/>
    </row>
    <row r="804">
      <c r="Q804" s="6"/>
    </row>
    <row r="805">
      <c r="Q805" s="6"/>
    </row>
    <row r="806">
      <c r="Q806" s="6"/>
    </row>
    <row r="807">
      <c r="Q807" s="6"/>
    </row>
    <row r="808">
      <c r="Q808" s="6"/>
    </row>
    <row r="809">
      <c r="Q809" s="6"/>
    </row>
    <row r="810">
      <c r="Q810" s="6"/>
    </row>
    <row r="811">
      <c r="Q811" s="6"/>
    </row>
    <row r="812">
      <c r="Q812" s="6"/>
    </row>
    <row r="813">
      <c r="Q813" s="6"/>
    </row>
    <row r="814">
      <c r="Q814" s="6"/>
    </row>
    <row r="815">
      <c r="Q815" s="6"/>
    </row>
    <row r="816">
      <c r="Q816" s="6"/>
    </row>
    <row r="817">
      <c r="Q817" s="6"/>
    </row>
    <row r="818">
      <c r="Q818" s="6"/>
    </row>
    <row r="819">
      <c r="Q819" s="6"/>
    </row>
    <row r="820">
      <c r="Q820" s="6"/>
    </row>
    <row r="821">
      <c r="Q821" s="6"/>
    </row>
    <row r="822">
      <c r="Q822" s="6"/>
    </row>
    <row r="823">
      <c r="Q823" s="6"/>
    </row>
    <row r="824">
      <c r="Q824" s="6"/>
    </row>
    <row r="825">
      <c r="Q825" s="6"/>
    </row>
    <row r="826">
      <c r="Q826" s="6"/>
    </row>
    <row r="827">
      <c r="Q827" s="6"/>
    </row>
    <row r="828">
      <c r="Q828" s="6"/>
    </row>
    <row r="829">
      <c r="Q829" s="6"/>
    </row>
    <row r="830">
      <c r="Q830" s="6"/>
    </row>
    <row r="831">
      <c r="Q831" s="6"/>
    </row>
    <row r="832">
      <c r="Q832" s="6"/>
    </row>
    <row r="833">
      <c r="Q833" s="6"/>
    </row>
    <row r="834">
      <c r="Q834" s="6"/>
    </row>
    <row r="835">
      <c r="Q835" s="6"/>
    </row>
    <row r="836">
      <c r="Q836" s="6"/>
    </row>
    <row r="837">
      <c r="Q837" s="6"/>
    </row>
    <row r="838">
      <c r="Q838" s="6"/>
    </row>
    <row r="839">
      <c r="Q839" s="6"/>
    </row>
    <row r="840">
      <c r="Q840" s="6"/>
    </row>
    <row r="841">
      <c r="Q841" s="6"/>
    </row>
    <row r="842">
      <c r="Q842" s="6"/>
    </row>
    <row r="843">
      <c r="Q843" s="6"/>
    </row>
    <row r="844">
      <c r="Q844" s="6"/>
    </row>
    <row r="845">
      <c r="Q845" s="6"/>
    </row>
    <row r="846">
      <c r="Q846" s="6"/>
    </row>
    <row r="847">
      <c r="Q847" s="6"/>
    </row>
    <row r="848">
      <c r="Q848" s="6"/>
    </row>
    <row r="849">
      <c r="Q849" s="6"/>
    </row>
    <row r="850">
      <c r="Q850" s="6"/>
    </row>
    <row r="851">
      <c r="Q851" s="6"/>
    </row>
    <row r="852">
      <c r="Q852" s="6"/>
    </row>
    <row r="853">
      <c r="Q853" s="6"/>
    </row>
    <row r="854">
      <c r="Q854" s="6"/>
    </row>
    <row r="855">
      <c r="Q855" s="6"/>
    </row>
    <row r="856">
      <c r="Q856" s="6"/>
    </row>
    <row r="857">
      <c r="Q857" s="6"/>
    </row>
    <row r="858">
      <c r="Q858" s="6"/>
    </row>
    <row r="859">
      <c r="Q859" s="6"/>
    </row>
    <row r="860">
      <c r="Q860" s="6"/>
    </row>
    <row r="861">
      <c r="Q861" s="6"/>
    </row>
    <row r="862">
      <c r="Q862" s="6"/>
    </row>
    <row r="863">
      <c r="Q863" s="6"/>
    </row>
    <row r="864">
      <c r="Q864" s="6"/>
    </row>
    <row r="865">
      <c r="Q865" s="6"/>
    </row>
    <row r="866">
      <c r="Q866" s="6"/>
    </row>
    <row r="867">
      <c r="Q867" s="6"/>
    </row>
    <row r="868">
      <c r="Q868" s="6"/>
    </row>
    <row r="869">
      <c r="Q869" s="6"/>
    </row>
    <row r="870">
      <c r="Q870" s="6"/>
    </row>
    <row r="871">
      <c r="Q871" s="6"/>
    </row>
    <row r="872">
      <c r="Q872" s="6"/>
    </row>
    <row r="873">
      <c r="Q873" s="6"/>
    </row>
    <row r="874">
      <c r="Q874" s="6"/>
    </row>
    <row r="875">
      <c r="Q875" s="6"/>
    </row>
    <row r="876">
      <c r="Q876" s="6"/>
    </row>
    <row r="877">
      <c r="Q877" s="6"/>
    </row>
    <row r="878">
      <c r="Q878" s="6"/>
    </row>
    <row r="879">
      <c r="Q879" s="6"/>
    </row>
    <row r="880">
      <c r="Q880" s="6"/>
    </row>
    <row r="881">
      <c r="Q881" s="6"/>
    </row>
    <row r="882">
      <c r="Q882" s="6"/>
    </row>
    <row r="883">
      <c r="Q883" s="6"/>
    </row>
    <row r="884">
      <c r="Q884" s="6"/>
    </row>
    <row r="885">
      <c r="Q885" s="6"/>
    </row>
    <row r="886">
      <c r="Q886" s="6"/>
    </row>
    <row r="887">
      <c r="Q887" s="6"/>
    </row>
    <row r="888">
      <c r="Q888" s="6"/>
    </row>
    <row r="889">
      <c r="Q889" s="6"/>
    </row>
    <row r="890">
      <c r="Q890" s="6"/>
    </row>
    <row r="891">
      <c r="Q891" s="6"/>
    </row>
    <row r="892">
      <c r="Q892" s="6"/>
    </row>
    <row r="893">
      <c r="Q893" s="6"/>
    </row>
    <row r="894">
      <c r="Q894" s="6"/>
    </row>
    <row r="895">
      <c r="Q895" s="6"/>
    </row>
    <row r="896">
      <c r="Q896" s="6"/>
    </row>
    <row r="897">
      <c r="Q897" s="6"/>
    </row>
    <row r="898">
      <c r="Q898" s="6"/>
    </row>
    <row r="899">
      <c r="Q899" s="6"/>
    </row>
    <row r="900">
      <c r="Q900" s="6"/>
    </row>
    <row r="901">
      <c r="Q901" s="6"/>
    </row>
    <row r="902">
      <c r="Q902" s="6"/>
    </row>
    <row r="903">
      <c r="Q903" s="6"/>
    </row>
    <row r="904">
      <c r="Q904" s="6"/>
    </row>
    <row r="905">
      <c r="Q905" s="6"/>
    </row>
    <row r="906">
      <c r="Q906" s="6"/>
    </row>
    <row r="907">
      <c r="Q907" s="6"/>
    </row>
    <row r="908">
      <c r="Q908" s="6"/>
    </row>
    <row r="909">
      <c r="Q909" s="6"/>
    </row>
    <row r="910">
      <c r="Q910" s="6"/>
    </row>
    <row r="911">
      <c r="Q911" s="6"/>
    </row>
    <row r="912">
      <c r="Q912" s="6"/>
    </row>
    <row r="913">
      <c r="Q913" s="6"/>
    </row>
    <row r="914">
      <c r="Q914" s="6"/>
    </row>
    <row r="915">
      <c r="Q915" s="6"/>
    </row>
    <row r="916">
      <c r="Q916" s="6"/>
    </row>
    <row r="917">
      <c r="Q917" s="6"/>
    </row>
    <row r="918">
      <c r="Q918" s="6"/>
    </row>
    <row r="919">
      <c r="Q919" s="6"/>
    </row>
    <row r="920">
      <c r="Q920" s="6"/>
    </row>
    <row r="921">
      <c r="Q921" s="6"/>
    </row>
    <row r="922">
      <c r="Q922" s="6"/>
    </row>
    <row r="923">
      <c r="Q923" s="6"/>
    </row>
    <row r="924">
      <c r="Q924" s="6"/>
    </row>
    <row r="925">
      <c r="Q925" s="6"/>
    </row>
    <row r="926">
      <c r="Q926" s="6"/>
    </row>
    <row r="927">
      <c r="Q927" s="6"/>
    </row>
    <row r="928">
      <c r="Q928" s="6"/>
    </row>
    <row r="929">
      <c r="Q929" s="6"/>
    </row>
    <row r="930">
      <c r="Q930" s="6"/>
    </row>
    <row r="931">
      <c r="Q931" s="6"/>
    </row>
    <row r="932">
      <c r="Q932" s="6"/>
    </row>
    <row r="933">
      <c r="Q933" s="6"/>
    </row>
    <row r="934">
      <c r="Q934" s="6"/>
    </row>
    <row r="935">
      <c r="Q935" s="6"/>
    </row>
    <row r="936">
      <c r="Q936" s="6"/>
    </row>
    <row r="937">
      <c r="Q937" s="6"/>
    </row>
    <row r="938">
      <c r="Q938" s="6"/>
    </row>
    <row r="939">
      <c r="Q939" s="6"/>
    </row>
    <row r="940">
      <c r="Q940" s="6"/>
    </row>
    <row r="941">
      <c r="Q941" s="6"/>
    </row>
    <row r="942">
      <c r="Q942" s="6"/>
    </row>
    <row r="943">
      <c r="Q943" s="6"/>
    </row>
    <row r="944">
      <c r="Q944" s="6"/>
    </row>
    <row r="945">
      <c r="Q945" s="6"/>
    </row>
    <row r="946">
      <c r="Q946" s="6"/>
    </row>
    <row r="947">
      <c r="Q947" s="6"/>
    </row>
    <row r="948">
      <c r="Q948" s="6"/>
    </row>
    <row r="949">
      <c r="Q949" s="6"/>
    </row>
    <row r="950">
      <c r="Q950" s="6"/>
    </row>
    <row r="951">
      <c r="Q951" s="6"/>
    </row>
    <row r="952">
      <c r="Q952" s="6"/>
    </row>
    <row r="953">
      <c r="Q953" s="6"/>
    </row>
    <row r="954">
      <c r="Q954" s="6"/>
    </row>
    <row r="955">
      <c r="Q955" s="6"/>
    </row>
    <row r="956">
      <c r="Q956" s="6"/>
    </row>
    <row r="957">
      <c r="Q957" s="6"/>
    </row>
    <row r="958">
      <c r="Q958" s="6"/>
    </row>
    <row r="959">
      <c r="Q959" s="6"/>
    </row>
    <row r="960">
      <c r="Q960" s="6"/>
    </row>
    <row r="961">
      <c r="Q961" s="6"/>
    </row>
    <row r="962">
      <c r="Q962" s="6"/>
    </row>
    <row r="963">
      <c r="Q963" s="6"/>
    </row>
    <row r="964">
      <c r="Q964" s="6"/>
    </row>
    <row r="965">
      <c r="Q965" s="6"/>
    </row>
    <row r="966">
      <c r="Q966" s="6"/>
    </row>
    <row r="967">
      <c r="Q967" s="6"/>
    </row>
    <row r="968">
      <c r="Q968" s="6"/>
    </row>
    <row r="969">
      <c r="Q969" s="6"/>
    </row>
    <row r="970">
      <c r="Q970" s="6"/>
    </row>
    <row r="971">
      <c r="Q971" s="6"/>
    </row>
    <row r="972">
      <c r="Q972" s="6"/>
    </row>
    <row r="973">
      <c r="Q973" s="6"/>
    </row>
    <row r="974">
      <c r="Q974" s="6"/>
    </row>
    <row r="975">
      <c r="Q975" s="6"/>
    </row>
    <row r="976">
      <c r="Q976" s="6"/>
    </row>
    <row r="977">
      <c r="Q977" s="6"/>
    </row>
    <row r="978">
      <c r="Q978" s="6"/>
    </row>
    <row r="979">
      <c r="Q979" s="6"/>
    </row>
    <row r="980">
      <c r="Q980" s="6"/>
    </row>
    <row r="981">
      <c r="Q981" s="6"/>
    </row>
    <row r="982">
      <c r="Q982" s="6"/>
    </row>
    <row r="983">
      <c r="Q983" s="6"/>
    </row>
    <row r="984">
      <c r="Q984" s="6"/>
    </row>
    <row r="985">
      <c r="Q985" s="6"/>
    </row>
    <row r="986">
      <c r="Q986" s="6"/>
    </row>
    <row r="987">
      <c r="Q987" s="6"/>
    </row>
    <row r="988">
      <c r="Q988" s="6"/>
    </row>
    <row r="989">
      <c r="Q989" s="6"/>
    </row>
    <row r="990">
      <c r="Q990" s="6"/>
    </row>
    <row r="991">
      <c r="Q991" s="6"/>
    </row>
    <row r="992">
      <c r="Q992" s="6"/>
    </row>
    <row r="993">
      <c r="Q993" s="6"/>
    </row>
    <row r="994">
      <c r="Q994" s="6"/>
    </row>
    <row r="995">
      <c r="Q995" s="6"/>
    </row>
    <row r="996">
      <c r="Q996" s="6"/>
    </row>
    <row r="997">
      <c r="Q997" s="6"/>
    </row>
    <row r="998">
      <c r="Q998" s="6"/>
    </row>
    <row r="999">
      <c r="Q999" s="6"/>
    </row>
    <row r="1000">
      <c r="Q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1" t="s">
        <v>244</v>
      </c>
      <c r="B1" s="29" t="b">
        <f>Sheet4!B31+B32 &lt;= 0.1</f>
        <v>1</v>
      </c>
      <c r="C1" s="29" t="b">
        <f>Sheet4!B31+B32 &lt;= 0.1</f>
        <v>1</v>
      </c>
      <c r="D1" s="51" t="s">
        <v>245</v>
      </c>
      <c r="J1" s="52">
        <v>1.0</v>
      </c>
    </row>
    <row r="2">
      <c r="A2" s="29">
        <f>Max(Sheet4!$E$28)</f>
        <v>0.4435313284</v>
      </c>
    </row>
    <row r="3">
      <c r="A3" s="29" t="str">
        <f>Sheet4!B29:B32</f>
        <v>#VALUE!</v>
      </c>
    </row>
    <row r="4">
      <c r="A4" s="51" t="s">
        <v>246</v>
      </c>
    </row>
    <row r="5">
      <c r="A5" s="8" t="s">
        <v>247</v>
      </c>
    </row>
    <row r="6">
      <c r="A6" s="51" t="s">
        <v>248</v>
      </c>
    </row>
    <row r="7">
      <c r="A7" s="29" t="b">
        <f>Sheet4!B33 &lt;= 1</f>
        <v>1</v>
      </c>
    </row>
    <row r="8">
      <c r="A8" s="29" t="b">
        <f>Sheet4!B32 &lt;= 0.1</f>
        <v>1</v>
      </c>
    </row>
    <row r="9">
      <c r="A9" s="29" t="b">
        <f>Sheet4!B31 &lt;= 0.1</f>
        <v>1</v>
      </c>
    </row>
    <row r="10">
      <c r="A10" s="29" t="b">
        <f>Sheet4!B31 &lt;= B32*-1+0.1</f>
        <v>1</v>
      </c>
    </row>
  </sheetData>
  <drawing r:id="rId1"/>
</worksheet>
</file>