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6512" windowHeight="11388" activeTab="1"/>
  </bookViews>
  <sheets>
    <sheet name="Statistics" sheetId="1" r:id="rId1"/>
    <sheet name="Error" sheetId="2" r:id="rId2"/>
    <sheet name="Elements" sheetId="3" r:id="rId3"/>
  </sheets>
  <definedNames>
    <definedName name="_xlnm._FilterDatabase" localSheetId="0" hidden="1">Statistics!$A$10:$O$14</definedName>
  </definedNames>
  <calcPr calcId="145621"/>
</workbook>
</file>

<file path=xl/calcChain.xml><?xml version="1.0" encoding="utf-8"?>
<calcChain xmlns="http://schemas.openxmlformats.org/spreadsheetml/2006/main">
  <c r="I32" i="1" l="1"/>
  <c r="J32" i="1"/>
  <c r="K32" i="1"/>
  <c r="H32" i="1"/>
  <c r="G32" i="1"/>
  <c r="F32" i="1"/>
  <c r="B32" i="1"/>
  <c r="C32" i="1"/>
  <c r="D32" i="1"/>
  <c r="E32" i="1"/>
  <c r="D7" i="2" l="1"/>
  <c r="E9" i="2"/>
  <c r="E10" i="2"/>
  <c r="E11" i="2"/>
  <c r="E12" i="2"/>
  <c r="E13" i="2"/>
  <c r="E14" i="2"/>
  <c r="E15" i="2"/>
  <c r="E8" i="2"/>
  <c r="G9" i="2"/>
  <c r="G10" i="2"/>
  <c r="G11" i="2"/>
  <c r="G12" i="2"/>
  <c r="G13" i="2"/>
  <c r="G14" i="2"/>
  <c r="G15" i="2"/>
  <c r="G8" i="2"/>
  <c r="D8" i="2"/>
  <c r="D9" i="2"/>
  <c r="D10" i="2"/>
  <c r="D11" i="2"/>
  <c r="D12" i="2"/>
  <c r="D13" i="2"/>
  <c r="D14" i="2"/>
  <c r="D15" i="2"/>
  <c r="F8" i="2"/>
  <c r="F9" i="2"/>
  <c r="F10" i="2"/>
  <c r="F11" i="2"/>
  <c r="F12" i="2"/>
  <c r="F13" i="2"/>
  <c r="F14" i="2"/>
  <c r="F15" i="2"/>
  <c r="F7" i="2"/>
  <c r="J15" i="2"/>
  <c r="K15" i="2" s="1"/>
  <c r="H15" i="2"/>
  <c r="I15" i="2" s="1"/>
  <c r="J14" i="2"/>
  <c r="K14" i="2" s="1"/>
  <c r="H14" i="2"/>
  <c r="I14" i="2" s="1"/>
  <c r="J13" i="2"/>
  <c r="K13" i="2" s="1"/>
  <c r="H13" i="2"/>
  <c r="I13" i="2" s="1"/>
  <c r="J12" i="2"/>
  <c r="K12" i="2" s="1"/>
  <c r="H12" i="2"/>
  <c r="I12" i="2" s="1"/>
  <c r="J11" i="2"/>
  <c r="K11" i="2" s="1"/>
  <c r="H11" i="2"/>
  <c r="I11" i="2" s="1"/>
  <c r="J10" i="2"/>
  <c r="K10" i="2" s="1"/>
  <c r="H10" i="2"/>
  <c r="I10" i="2" s="1"/>
  <c r="J9" i="2"/>
  <c r="K9" i="2" s="1"/>
  <c r="H9" i="2"/>
  <c r="I9" i="2" s="1"/>
  <c r="J8" i="2"/>
  <c r="K8" i="2" s="1"/>
  <c r="H8" i="2"/>
  <c r="I8" i="2" s="1"/>
  <c r="J21" i="1" l="1"/>
  <c r="J22" i="1"/>
  <c r="J23" i="1"/>
  <c r="J24" i="1"/>
  <c r="J25" i="1"/>
  <c r="J26" i="1"/>
  <c r="J27" i="1"/>
  <c r="J28" i="1"/>
  <c r="J15" i="1"/>
  <c r="J16" i="1"/>
  <c r="J17" i="1"/>
  <c r="J18" i="1"/>
  <c r="J12" i="1"/>
  <c r="J13" i="1"/>
  <c r="J14" i="1"/>
  <c r="J11" i="1"/>
  <c r="H22" i="1" l="1"/>
  <c r="H23" i="1"/>
  <c r="H24" i="1"/>
  <c r="H25" i="1"/>
  <c r="H26" i="1"/>
  <c r="K26" i="1" s="1"/>
  <c r="H27" i="1"/>
  <c r="L27" i="1" s="1"/>
  <c r="H28" i="1"/>
  <c r="L28" i="1" s="1"/>
  <c r="H21" i="1"/>
  <c r="K27" i="1" l="1"/>
  <c r="K28" i="1"/>
  <c r="H12" i="1"/>
  <c r="H13" i="1"/>
  <c r="H14" i="1"/>
  <c r="K14" i="1" s="1"/>
  <c r="H15" i="1"/>
  <c r="H16" i="1"/>
  <c r="H17" i="1"/>
  <c r="L17" i="1" s="1"/>
  <c r="H18" i="1"/>
  <c r="L18" i="1" s="1"/>
  <c r="H11" i="1"/>
  <c r="K12" i="1"/>
  <c r="K18" i="1" l="1"/>
  <c r="K17" i="1"/>
  <c r="K16" i="1"/>
  <c r="L13" i="1" l="1"/>
  <c r="L14" i="1"/>
  <c r="L16" i="1"/>
  <c r="L22" i="1"/>
  <c r="L23" i="1"/>
  <c r="L24" i="1"/>
  <c r="L25" i="1"/>
  <c r="L26" i="1"/>
  <c r="L21" i="1"/>
  <c r="K11" i="1"/>
  <c r="L12" i="1"/>
  <c r="K13" i="1"/>
  <c r="K15" i="1"/>
  <c r="L15" i="1"/>
  <c r="K21" i="1" l="1"/>
  <c r="K25" i="1"/>
  <c r="K22" i="1"/>
  <c r="K24" i="1"/>
  <c r="K23" i="1"/>
  <c r="L11" i="1"/>
</calcChain>
</file>

<file path=xl/sharedStrings.xml><?xml version="1.0" encoding="utf-8"?>
<sst xmlns="http://schemas.openxmlformats.org/spreadsheetml/2006/main" count="122" uniqueCount="36">
  <si>
    <t>Variable</t>
  </si>
  <si>
    <t>Unit</t>
  </si>
  <si>
    <t>Object</t>
  </si>
  <si>
    <t xml:space="preserve"> </t>
  </si>
  <si>
    <t>Max</t>
  </si>
  <si>
    <t>Mean</t>
  </si>
  <si>
    <t>True tension</t>
  </si>
  <si>
    <t>N</t>
  </si>
  <si>
    <t>ML_3</t>
  </si>
  <si>
    <t>R3 studless chain</t>
  </si>
  <si>
    <t>Sheated Spiral Strand</t>
  </si>
  <si>
    <t>Max [kN]</t>
  </si>
  <si>
    <t>ML_4</t>
  </si>
  <si>
    <t>MBL</t>
  </si>
  <si>
    <t>Segment</t>
  </si>
  <si>
    <t>new D</t>
  </si>
  <si>
    <t>new MBL</t>
  </si>
  <si>
    <t>default D</t>
  </si>
  <si>
    <t>default MBL</t>
  </si>
  <si>
    <t>top</t>
  </si>
  <si>
    <t>middle</t>
  </si>
  <si>
    <t>bottom</t>
  </si>
  <si>
    <t>env3 less elements</t>
  </si>
  <si>
    <t>env3 more elements</t>
  </si>
  <si>
    <t>MBL*60% [kN]</t>
  </si>
  <si>
    <t>Max [kN]-MBL*60% [kN]</t>
  </si>
  <si>
    <t>MBL_needed [kN]</t>
  </si>
  <si>
    <t>(high_elements) - (low_elements)</t>
  </si>
  <si>
    <t>ERROR_Max  [kN]</t>
  </si>
  <si>
    <t>(high_elements)</t>
  </si>
  <si>
    <t>(low_elements)</t>
  </si>
  <si>
    <t>Error_Mean [kN]</t>
  </si>
  <si>
    <t>Mean [kN]</t>
  </si>
  <si>
    <t>less elements</t>
  </si>
  <si>
    <t>!!!change to 140!!!!</t>
  </si>
  <si>
    <t xml:space="preserve">[ %]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</si>
</sst>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NumberFormat="1" applyBorder="1"/>
    <xf numFmtId="11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4" fontId="0" fillId="2" borderId="0" xfId="0" applyNumberFormat="1" applyFill="1" applyBorder="1"/>
    <xf numFmtId="164" fontId="0" fillId="3" borderId="0" xfId="0" applyNumberFormat="1" applyFill="1" applyBorder="1"/>
    <xf numFmtId="0" fontId="0" fillId="0" borderId="1" xfId="0" applyBorder="1"/>
    <xf numFmtId="0" fontId="0" fillId="0" borderId="0" xfId="0" applyBorder="1" applyAlignment="1"/>
    <xf numFmtId="3" fontId="0" fillId="0" borderId="0" xfId="0" applyNumberFormat="1" applyBorder="1"/>
    <xf numFmtId="164" fontId="0" fillId="0" borderId="0" xfId="0" applyNumberFormat="1" applyFill="1" applyBorder="1"/>
    <xf numFmtId="0" fontId="0" fillId="0" borderId="1" xfId="0" applyNumberFormat="1" applyBorder="1"/>
    <xf numFmtId="11" fontId="0" fillId="0" borderId="1" xfId="0" applyNumberFormat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" fontId="0" fillId="0" borderId="1" xfId="0" applyNumberFormat="1" applyBorder="1"/>
    <xf numFmtId="1" fontId="0" fillId="0" borderId="1" xfId="0" applyNumberFormat="1" applyFill="1" applyBorder="1"/>
    <xf numFmtId="0" fontId="0" fillId="0" borderId="0" xfId="0" applyFill="1" applyBorder="1"/>
    <xf numFmtId="164" fontId="0" fillId="0" borderId="1" xfId="0" applyNumberFormat="1" applyFill="1" applyBorder="1"/>
    <xf numFmtId="1" fontId="0" fillId="4" borderId="0" xfId="0" applyNumberFormat="1" applyFill="1" applyBorder="1"/>
    <xf numFmtId="0" fontId="0" fillId="5" borderId="0" xfId="0" applyFill="1" applyBorder="1"/>
    <xf numFmtId="0" fontId="0" fillId="0" borderId="0" xfId="0" applyBorder="1" applyAlignment="1">
      <alignment horizontal="center"/>
    </xf>
    <xf numFmtId="1" fontId="0" fillId="0" borderId="0" xfId="0" applyNumberFormat="1"/>
    <xf numFmtId="0" fontId="0" fillId="0" borderId="1" xfId="0" applyFill="1" applyBorder="1"/>
    <xf numFmtId="0" fontId="0" fillId="0" borderId="0" xfId="0" applyAlignmen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6"/>
  <sheetViews>
    <sheetView zoomScale="85" zoomScaleNormal="85" workbookViewId="0">
      <selection activeCell="B10" sqref="B10:E18"/>
    </sheetView>
  </sheetViews>
  <sheetFormatPr baseColWidth="10" defaultColWidth="11.44140625" defaultRowHeight="14.4" x14ac:dyDescent="0.3"/>
  <cols>
    <col min="1" max="1" width="11.44140625" style="1"/>
    <col min="2" max="2" width="14.109375" style="1" customWidth="1"/>
    <col min="3" max="3" width="11.44140625" style="1"/>
    <col min="4" max="4" width="12.109375" style="1" bestFit="1" customWidth="1"/>
    <col min="5" max="5" width="10.88671875" style="1" bestFit="1" customWidth="1"/>
    <col min="6" max="6" width="8.5546875" style="1" bestFit="1" customWidth="1"/>
    <col min="7" max="7" width="13.5546875" style="1" bestFit="1" customWidth="1"/>
    <col min="8" max="8" width="9.5546875" style="1" bestFit="1" customWidth="1"/>
    <col min="9" max="9" width="9.5546875" style="1" customWidth="1"/>
    <col min="10" max="10" width="13.5546875" style="1" bestFit="1" customWidth="1"/>
    <col min="11" max="11" width="22.5546875" style="1" bestFit="1" customWidth="1"/>
    <col min="12" max="12" width="17" style="1" bestFit="1" customWidth="1"/>
    <col min="13" max="13" width="14.5546875" style="1" customWidth="1"/>
    <col min="14" max="14" width="9" style="1" bestFit="1" customWidth="1"/>
    <col min="15" max="15" width="9" style="1" customWidth="1"/>
    <col min="16" max="16" width="16.109375" style="1" customWidth="1"/>
    <col min="17" max="17" width="16.44140625" style="1" bestFit="1" customWidth="1"/>
    <col min="18" max="18" width="15.5546875" style="1" bestFit="1" customWidth="1"/>
    <col min="19" max="19" width="17.6640625" style="1" bestFit="1" customWidth="1"/>
    <col min="20" max="16384" width="11.44140625" style="1"/>
  </cols>
  <sheetData>
    <row r="3" spans="1:17" ht="15" x14ac:dyDescent="0.25">
      <c r="C3" s="1" t="s">
        <v>17</v>
      </c>
      <c r="D3" s="1" t="s">
        <v>18</v>
      </c>
    </row>
    <row r="4" spans="1:17" ht="15" x14ac:dyDescent="0.25">
      <c r="A4" s="1" t="s">
        <v>21</v>
      </c>
      <c r="B4" s="1" t="s">
        <v>9</v>
      </c>
      <c r="C4" s="1">
        <v>135</v>
      </c>
      <c r="D4" s="1">
        <v>13494</v>
      </c>
    </row>
    <row r="5" spans="1:17" ht="15" x14ac:dyDescent="0.25">
      <c r="A5" s="1" t="s">
        <v>21</v>
      </c>
      <c r="B5" s="1" t="s">
        <v>9</v>
      </c>
      <c r="C5" s="1">
        <v>135</v>
      </c>
      <c r="D5" s="1">
        <v>13494</v>
      </c>
    </row>
    <row r="6" spans="1:17" ht="15" x14ac:dyDescent="0.25">
      <c r="A6" s="1" t="s">
        <v>20</v>
      </c>
      <c r="B6" s="1" t="s">
        <v>10</v>
      </c>
      <c r="C6" s="1">
        <v>114</v>
      </c>
      <c r="D6" s="1">
        <v>12775</v>
      </c>
    </row>
    <row r="7" spans="1:17" ht="15" x14ac:dyDescent="0.25">
      <c r="A7" s="1" t="s">
        <v>19</v>
      </c>
      <c r="B7" s="8" t="s">
        <v>9</v>
      </c>
      <c r="C7" s="8">
        <v>140</v>
      </c>
      <c r="D7" s="8">
        <v>14336</v>
      </c>
    </row>
    <row r="9" spans="1:17" ht="15" x14ac:dyDescent="0.25">
      <c r="A9" s="1" t="s">
        <v>22</v>
      </c>
    </row>
    <row r="10" spans="1:17" ht="15" x14ac:dyDescent="0.25">
      <c r="A10" s="9"/>
      <c r="B10" s="9" t="s">
        <v>0</v>
      </c>
      <c r="C10" s="9" t="s">
        <v>1</v>
      </c>
      <c r="D10" s="9" t="s">
        <v>2</v>
      </c>
      <c r="E10" s="9" t="s">
        <v>14</v>
      </c>
      <c r="F10" s="9" t="s">
        <v>4</v>
      </c>
      <c r="G10" s="9" t="s">
        <v>5</v>
      </c>
      <c r="H10" s="1" t="s">
        <v>11</v>
      </c>
      <c r="I10" s="18" t="s">
        <v>13</v>
      </c>
      <c r="J10" s="1" t="s">
        <v>24</v>
      </c>
      <c r="K10" s="1" t="s">
        <v>25</v>
      </c>
      <c r="L10" s="1" t="s">
        <v>26</v>
      </c>
      <c r="M10" s="1" t="s">
        <v>15</v>
      </c>
      <c r="N10" s="1" t="s">
        <v>16</v>
      </c>
    </row>
    <row r="11" spans="1:17" ht="15" x14ac:dyDescent="0.25">
      <c r="B11" s="1" t="s">
        <v>6</v>
      </c>
      <c r="C11" s="1" t="s">
        <v>7</v>
      </c>
      <c r="D11" s="1" t="s">
        <v>8</v>
      </c>
      <c r="E11" s="2">
        <v>3.2</v>
      </c>
      <c r="F11" s="3">
        <v>7266975</v>
      </c>
      <c r="G11" s="3">
        <v>7124228</v>
      </c>
      <c r="H11" s="7">
        <f t="shared" ref="H11:H18" si="0">F11/1000</f>
        <v>7266.9750000000004</v>
      </c>
      <c r="I11" s="11">
        <v>13494</v>
      </c>
      <c r="J11" s="5">
        <f t="shared" ref="J11:J18" si="1">0.6*I11</f>
        <v>8096.4</v>
      </c>
      <c r="K11" s="6">
        <f t="shared" ref="K11:K18" si="2">J11-H11</f>
        <v>829.42499999999927</v>
      </c>
      <c r="L11" s="5">
        <f t="shared" ref="L11:L18" si="3">H11/0.6</f>
        <v>12111.625000000002</v>
      </c>
      <c r="M11" s="18">
        <v>135</v>
      </c>
      <c r="N11" s="18">
        <v>13494</v>
      </c>
    </row>
    <row r="12" spans="1:17" ht="15" x14ac:dyDescent="0.25">
      <c r="B12" s="1" t="s">
        <v>6</v>
      </c>
      <c r="C12" s="1" t="s">
        <v>7</v>
      </c>
      <c r="D12" s="1" t="s">
        <v>8</v>
      </c>
      <c r="E12" s="2">
        <v>3.1</v>
      </c>
      <c r="F12" s="3">
        <v>7834925</v>
      </c>
      <c r="G12" s="3">
        <v>7559364</v>
      </c>
      <c r="H12" s="7">
        <f t="shared" si="0"/>
        <v>7834.9250000000002</v>
      </c>
      <c r="I12" s="11">
        <v>13494</v>
      </c>
      <c r="J12" s="5">
        <f t="shared" si="1"/>
        <v>8096.4</v>
      </c>
      <c r="K12" s="6">
        <f t="shared" si="2"/>
        <v>261.47499999999945</v>
      </c>
      <c r="L12" s="5">
        <f t="shared" si="3"/>
        <v>13058.208333333334</v>
      </c>
      <c r="M12" s="18">
        <v>135</v>
      </c>
      <c r="N12" s="18">
        <v>13494</v>
      </c>
    </row>
    <row r="13" spans="1:17" ht="15" x14ac:dyDescent="0.25">
      <c r="B13" s="1" t="s">
        <v>6</v>
      </c>
      <c r="C13" s="1" t="s">
        <v>7</v>
      </c>
      <c r="D13" s="1" t="s">
        <v>8</v>
      </c>
      <c r="E13" s="2">
        <v>2</v>
      </c>
      <c r="F13" s="3">
        <v>7981509</v>
      </c>
      <c r="G13" s="3">
        <v>7929100</v>
      </c>
      <c r="H13" s="7">
        <f t="shared" si="0"/>
        <v>7981.509</v>
      </c>
      <c r="I13" s="11">
        <v>12775</v>
      </c>
      <c r="J13" s="5">
        <f t="shared" si="1"/>
        <v>7665</v>
      </c>
      <c r="K13" s="6">
        <f t="shared" si="2"/>
        <v>-316.50900000000001</v>
      </c>
      <c r="L13" s="20">
        <f t="shared" si="3"/>
        <v>13302.515000000001</v>
      </c>
      <c r="M13" s="18">
        <v>121.5</v>
      </c>
      <c r="N13" s="18">
        <v>14362</v>
      </c>
    </row>
    <row r="14" spans="1:17" s="8" customFormat="1" ht="15" x14ac:dyDescent="0.25">
      <c r="B14" s="8" t="s">
        <v>6</v>
      </c>
      <c r="C14" s="8" t="s">
        <v>7</v>
      </c>
      <c r="D14" s="8" t="s">
        <v>8</v>
      </c>
      <c r="E14" s="12">
        <v>1</v>
      </c>
      <c r="F14" s="13">
        <v>8063035</v>
      </c>
      <c r="G14" s="13">
        <v>8029229</v>
      </c>
      <c r="H14" s="14">
        <f t="shared" si="0"/>
        <v>8063.0349999999999</v>
      </c>
      <c r="I14" s="19">
        <v>14336</v>
      </c>
      <c r="J14" s="16">
        <f t="shared" si="1"/>
        <v>8601.6</v>
      </c>
      <c r="K14" s="15">
        <f t="shared" si="2"/>
        <v>538.56500000000051</v>
      </c>
      <c r="L14" s="17">
        <f t="shared" si="3"/>
        <v>13438.391666666666</v>
      </c>
      <c r="M14" s="24">
        <v>137</v>
      </c>
      <c r="N14" s="24">
        <v>13829</v>
      </c>
    </row>
    <row r="15" spans="1:17" ht="15" x14ac:dyDescent="0.25">
      <c r="B15" s="1" t="s">
        <v>6</v>
      </c>
      <c r="C15" s="1" t="s">
        <v>7</v>
      </c>
      <c r="D15" s="1" t="s">
        <v>12</v>
      </c>
      <c r="E15" s="2">
        <v>3.2</v>
      </c>
      <c r="F15" s="3">
        <v>7841444</v>
      </c>
      <c r="G15" s="3">
        <v>7681279</v>
      </c>
      <c r="H15" s="7">
        <f t="shared" si="0"/>
        <v>7841.4440000000004</v>
      </c>
      <c r="I15" s="11">
        <v>13494</v>
      </c>
      <c r="J15" s="5">
        <f t="shared" si="1"/>
        <v>8096.4</v>
      </c>
      <c r="K15" s="6">
        <f t="shared" si="2"/>
        <v>254.95599999999922</v>
      </c>
      <c r="L15" s="20">
        <f t="shared" si="3"/>
        <v>13069.073333333334</v>
      </c>
      <c r="M15" s="21">
        <v>137</v>
      </c>
      <c r="N15" s="21">
        <v>13829</v>
      </c>
      <c r="O15" s="18" t="s">
        <v>21</v>
      </c>
    </row>
    <row r="16" spans="1:17" ht="15" x14ac:dyDescent="0.25">
      <c r="B16" s="1" t="s">
        <v>6</v>
      </c>
      <c r="C16" s="1" t="s">
        <v>7</v>
      </c>
      <c r="D16" s="1" t="s">
        <v>12</v>
      </c>
      <c r="E16" s="2">
        <v>3.1</v>
      </c>
      <c r="F16" s="3">
        <v>8406096</v>
      </c>
      <c r="G16" s="3">
        <v>8131546</v>
      </c>
      <c r="H16" s="7">
        <f t="shared" si="0"/>
        <v>8406.0959999999995</v>
      </c>
      <c r="I16" s="11">
        <v>13494</v>
      </c>
      <c r="J16" s="5">
        <f t="shared" si="1"/>
        <v>8096.4</v>
      </c>
      <c r="K16" s="6">
        <f t="shared" si="2"/>
        <v>-309.69599999999991</v>
      </c>
      <c r="L16" s="20">
        <f t="shared" si="3"/>
        <v>14010.16</v>
      </c>
      <c r="M16" s="21">
        <v>137</v>
      </c>
      <c r="N16" s="21">
        <v>13829</v>
      </c>
      <c r="O16" s="18" t="s">
        <v>21</v>
      </c>
      <c r="P16" s="1" t="s">
        <v>34</v>
      </c>
      <c r="Q16" s="1" t="s">
        <v>3</v>
      </c>
    </row>
    <row r="17" spans="1:20" ht="15" x14ac:dyDescent="0.25">
      <c r="B17" s="1" t="s">
        <v>6</v>
      </c>
      <c r="C17" s="1" t="s">
        <v>7</v>
      </c>
      <c r="D17" s="1" t="s">
        <v>12</v>
      </c>
      <c r="E17" s="2">
        <v>2</v>
      </c>
      <c r="F17" s="3">
        <v>8551666</v>
      </c>
      <c r="G17" s="3">
        <v>8499654</v>
      </c>
      <c r="H17" s="7">
        <f t="shared" si="0"/>
        <v>8551.6659999999993</v>
      </c>
      <c r="I17" s="11">
        <v>12775</v>
      </c>
      <c r="J17" s="5">
        <f t="shared" si="1"/>
        <v>7665</v>
      </c>
      <c r="K17" s="6">
        <f t="shared" si="2"/>
        <v>-886.66599999999926</v>
      </c>
      <c r="L17" s="20">
        <f t="shared" si="3"/>
        <v>14252.776666666667</v>
      </c>
      <c r="M17" s="21">
        <v>121.5</v>
      </c>
      <c r="N17" s="21">
        <v>14362</v>
      </c>
      <c r="O17" s="18" t="s">
        <v>20</v>
      </c>
    </row>
    <row r="18" spans="1:20" ht="15" x14ac:dyDescent="0.25">
      <c r="B18" s="1" t="s">
        <v>6</v>
      </c>
      <c r="C18" s="1" t="s">
        <v>7</v>
      </c>
      <c r="D18" s="1" t="s">
        <v>12</v>
      </c>
      <c r="E18" s="2">
        <v>1</v>
      </c>
      <c r="F18" s="3">
        <v>8632433</v>
      </c>
      <c r="G18" s="3">
        <v>8599003</v>
      </c>
      <c r="H18" s="7">
        <f t="shared" si="0"/>
        <v>8632.4330000000009</v>
      </c>
      <c r="I18" s="11">
        <v>14336</v>
      </c>
      <c r="J18" s="5">
        <f t="shared" si="1"/>
        <v>8601.6</v>
      </c>
      <c r="K18" s="6">
        <f t="shared" si="2"/>
        <v>-30.833000000000538</v>
      </c>
      <c r="L18" s="20">
        <f t="shared" si="3"/>
        <v>14387.388333333336</v>
      </c>
      <c r="M18" s="21">
        <v>142</v>
      </c>
      <c r="N18" s="21">
        <v>14677</v>
      </c>
      <c r="O18" s="18" t="s">
        <v>19</v>
      </c>
    </row>
    <row r="19" spans="1:20" ht="15" x14ac:dyDescent="0.25">
      <c r="A19" s="1" t="s">
        <v>23</v>
      </c>
      <c r="E19" s="10"/>
      <c r="F19" s="3"/>
      <c r="G19" s="3"/>
      <c r="H19" s="4"/>
      <c r="I19" s="11"/>
      <c r="J19" s="5"/>
      <c r="K19" s="11"/>
      <c r="L19" s="5"/>
    </row>
    <row r="20" spans="1:20" ht="15" x14ac:dyDescent="0.25">
      <c r="A20" s="9"/>
      <c r="B20" s="9" t="s">
        <v>0</v>
      </c>
      <c r="C20" s="9" t="s">
        <v>1</v>
      </c>
      <c r="D20" s="9" t="s">
        <v>2</v>
      </c>
      <c r="E20" s="9" t="s">
        <v>14</v>
      </c>
      <c r="F20" s="9" t="s">
        <v>4</v>
      </c>
      <c r="G20" s="9" t="s">
        <v>5</v>
      </c>
      <c r="H20" s="1" t="s">
        <v>11</v>
      </c>
      <c r="I20" s="18" t="s">
        <v>13</v>
      </c>
      <c r="J20" s="1" t="s">
        <v>24</v>
      </c>
      <c r="K20" s="1" t="s">
        <v>25</v>
      </c>
      <c r="L20" s="1" t="s">
        <v>26</v>
      </c>
      <c r="M20" s="1" t="s">
        <v>15</v>
      </c>
      <c r="N20" s="1" t="s">
        <v>16</v>
      </c>
    </row>
    <row r="21" spans="1:20" ht="15" x14ac:dyDescent="0.25">
      <c r="A21" s="1" t="s">
        <v>3</v>
      </c>
      <c r="B21" s="1" t="s">
        <v>6</v>
      </c>
      <c r="C21" s="1" t="s">
        <v>7</v>
      </c>
      <c r="D21" s="1" t="s">
        <v>8</v>
      </c>
      <c r="E21" s="2">
        <v>3.2</v>
      </c>
      <c r="F21" s="3">
        <v>7027469</v>
      </c>
      <c r="G21" s="3">
        <v>6850700</v>
      </c>
      <c r="H21" s="7">
        <f t="shared" ref="H21:H28" si="4">F21/1000</f>
        <v>7027.4690000000001</v>
      </c>
      <c r="I21" s="11">
        <v>13494</v>
      </c>
      <c r="J21" s="5">
        <f t="shared" ref="J21:J28" si="5">0.6*I21</f>
        <v>8096.4</v>
      </c>
      <c r="K21" s="6">
        <f t="shared" ref="K21:K28" si="6">J21-H21</f>
        <v>1068.9309999999996</v>
      </c>
      <c r="L21" s="5">
        <f t="shared" ref="L21:L28" si="7">H21/0.6</f>
        <v>11712.448333333334</v>
      </c>
      <c r="M21" s="1">
        <v>135</v>
      </c>
      <c r="N21" s="1">
        <v>13494</v>
      </c>
      <c r="T21" s="10"/>
    </row>
    <row r="22" spans="1:20" ht="15" x14ac:dyDescent="0.25">
      <c r="B22" s="1" t="s">
        <v>6</v>
      </c>
      <c r="C22" s="1" t="s">
        <v>7</v>
      </c>
      <c r="D22" s="1" t="s">
        <v>8</v>
      </c>
      <c r="E22" s="2">
        <v>3.1</v>
      </c>
      <c r="F22" s="3">
        <v>7610396</v>
      </c>
      <c r="G22" s="3">
        <v>7295463</v>
      </c>
      <c r="H22" s="7">
        <f t="shared" si="4"/>
        <v>7610.3959999999997</v>
      </c>
      <c r="I22" s="11">
        <v>13494</v>
      </c>
      <c r="J22" s="5">
        <f t="shared" si="5"/>
        <v>8096.4</v>
      </c>
      <c r="K22" s="6">
        <f t="shared" si="6"/>
        <v>486.00399999999991</v>
      </c>
      <c r="L22" s="5">
        <f t="shared" si="7"/>
        <v>12683.993333333334</v>
      </c>
      <c r="M22" s="1">
        <v>135</v>
      </c>
      <c r="N22" s="1">
        <v>13494</v>
      </c>
      <c r="T22" s="10"/>
    </row>
    <row r="23" spans="1:20" ht="15" x14ac:dyDescent="0.25">
      <c r="B23" s="1" t="s">
        <v>6</v>
      </c>
      <c r="C23" s="1" t="s">
        <v>7</v>
      </c>
      <c r="D23" s="1" t="s">
        <v>8</v>
      </c>
      <c r="E23" s="2">
        <v>2</v>
      </c>
      <c r="F23" s="3">
        <v>7732338</v>
      </c>
      <c r="G23" s="3">
        <v>7673125</v>
      </c>
      <c r="H23" s="7">
        <f t="shared" si="4"/>
        <v>7732.3379999999997</v>
      </c>
      <c r="I23" s="11">
        <v>12775</v>
      </c>
      <c r="J23" s="5">
        <f t="shared" si="5"/>
        <v>7665</v>
      </c>
      <c r="K23" s="6">
        <f t="shared" si="6"/>
        <v>-67.337999999999738</v>
      </c>
      <c r="L23" s="5">
        <f t="shared" si="7"/>
        <v>12887.23</v>
      </c>
      <c r="M23" s="1">
        <v>137</v>
      </c>
      <c r="N23" s="1">
        <v>13829</v>
      </c>
      <c r="T23" s="10"/>
    </row>
    <row r="24" spans="1:20" s="8" customFormat="1" ht="15" x14ac:dyDescent="0.25">
      <c r="B24" s="8" t="s">
        <v>6</v>
      </c>
      <c r="C24" s="8" t="s">
        <v>7</v>
      </c>
      <c r="D24" s="8" t="s">
        <v>8</v>
      </c>
      <c r="E24" s="12">
        <v>1</v>
      </c>
      <c r="F24" s="13">
        <v>7816252</v>
      </c>
      <c r="G24" s="13">
        <v>7775836</v>
      </c>
      <c r="H24" s="14">
        <f t="shared" si="4"/>
        <v>7816.2520000000004</v>
      </c>
      <c r="I24" s="19">
        <v>14336</v>
      </c>
      <c r="J24" s="16">
        <f t="shared" si="5"/>
        <v>8601.6</v>
      </c>
      <c r="K24" s="15">
        <f t="shared" si="6"/>
        <v>785.34799999999996</v>
      </c>
      <c r="L24" s="16">
        <f t="shared" si="7"/>
        <v>13027.086666666668</v>
      </c>
      <c r="M24" s="8">
        <v>135</v>
      </c>
      <c r="N24" s="8">
        <v>13494</v>
      </c>
      <c r="T24" s="10"/>
    </row>
    <row r="25" spans="1:20" ht="15" x14ac:dyDescent="0.25">
      <c r="B25" s="1" t="s">
        <v>6</v>
      </c>
      <c r="C25" s="1" t="s">
        <v>7</v>
      </c>
      <c r="D25" s="1" t="s">
        <v>12</v>
      </c>
      <c r="E25" s="2">
        <v>3.2</v>
      </c>
      <c r="F25" s="3">
        <v>7592206</v>
      </c>
      <c r="G25" s="3">
        <v>7398653</v>
      </c>
      <c r="H25" s="7">
        <f t="shared" si="4"/>
        <v>7592.2060000000001</v>
      </c>
      <c r="I25" s="11">
        <v>13494</v>
      </c>
      <c r="J25" s="5">
        <f t="shared" si="5"/>
        <v>8096.4</v>
      </c>
      <c r="K25" s="6">
        <f t="shared" si="6"/>
        <v>504.19399999999951</v>
      </c>
      <c r="L25" s="5">
        <f t="shared" si="7"/>
        <v>12653.676666666668</v>
      </c>
      <c r="M25" s="1">
        <v>135</v>
      </c>
      <c r="N25" s="1">
        <v>13494</v>
      </c>
      <c r="T25" s="10"/>
    </row>
    <row r="26" spans="1:20" ht="15" x14ac:dyDescent="0.25">
      <c r="B26" s="1" t="s">
        <v>6</v>
      </c>
      <c r="C26" s="1" t="s">
        <v>7</v>
      </c>
      <c r="D26" s="1" t="s">
        <v>12</v>
      </c>
      <c r="E26" s="2">
        <v>3.1</v>
      </c>
      <c r="F26" s="3">
        <v>8164007</v>
      </c>
      <c r="G26" s="3">
        <v>7858158</v>
      </c>
      <c r="H26" s="7">
        <f t="shared" si="4"/>
        <v>8164.0069999999996</v>
      </c>
      <c r="I26" s="11">
        <v>13494</v>
      </c>
      <c r="J26" s="5">
        <f t="shared" si="5"/>
        <v>8096.4</v>
      </c>
      <c r="K26" s="6">
        <f t="shared" si="6"/>
        <v>-67.606999999999971</v>
      </c>
      <c r="L26" s="5">
        <f t="shared" si="7"/>
        <v>13606.678333333333</v>
      </c>
      <c r="M26" s="1">
        <v>137</v>
      </c>
      <c r="N26" s="1">
        <v>13829</v>
      </c>
      <c r="T26" s="10"/>
    </row>
    <row r="27" spans="1:20" ht="15" x14ac:dyDescent="0.25">
      <c r="B27" s="1" t="s">
        <v>6</v>
      </c>
      <c r="C27" s="1" t="s">
        <v>7</v>
      </c>
      <c r="D27" s="1" t="s">
        <v>12</v>
      </c>
      <c r="E27" s="2">
        <v>2</v>
      </c>
      <c r="F27" s="3">
        <v>8281300</v>
      </c>
      <c r="G27" s="3">
        <v>8224379</v>
      </c>
      <c r="H27" s="7">
        <f t="shared" si="4"/>
        <v>8281.2999999999993</v>
      </c>
      <c r="I27" s="11">
        <v>12775</v>
      </c>
      <c r="J27" s="5">
        <f t="shared" si="5"/>
        <v>7665</v>
      </c>
      <c r="K27" s="6">
        <f t="shared" si="6"/>
        <v>-616.29999999999927</v>
      </c>
      <c r="L27" s="5">
        <f t="shared" si="7"/>
        <v>13802.166666666666</v>
      </c>
      <c r="M27" s="1">
        <v>121.5</v>
      </c>
      <c r="N27" s="1">
        <v>14362</v>
      </c>
      <c r="T27" s="10"/>
    </row>
    <row r="28" spans="1:20" ht="15" x14ac:dyDescent="0.25">
      <c r="B28" s="1" t="s">
        <v>6</v>
      </c>
      <c r="C28" s="1" t="s">
        <v>7</v>
      </c>
      <c r="D28" s="1" t="s">
        <v>12</v>
      </c>
      <c r="E28" s="2">
        <v>1</v>
      </c>
      <c r="F28" s="3">
        <v>8362125</v>
      </c>
      <c r="G28" s="3">
        <v>8323105</v>
      </c>
      <c r="H28" s="7">
        <f t="shared" si="4"/>
        <v>8362.125</v>
      </c>
      <c r="I28" s="11">
        <v>14336</v>
      </c>
      <c r="J28" s="5">
        <f t="shared" si="5"/>
        <v>8601.6</v>
      </c>
      <c r="K28" s="6">
        <f t="shared" si="6"/>
        <v>239.47500000000036</v>
      </c>
      <c r="L28" s="5">
        <f t="shared" si="7"/>
        <v>13936.875</v>
      </c>
      <c r="M28" s="1">
        <v>140</v>
      </c>
      <c r="N28" s="1">
        <v>14336</v>
      </c>
      <c r="T28" s="10"/>
    </row>
    <row r="29" spans="1:20" ht="15" x14ac:dyDescent="0.25">
      <c r="E29" s="10"/>
      <c r="H29" s="2"/>
      <c r="I29" s="2"/>
      <c r="J29" s="5"/>
      <c r="K29" s="11"/>
      <c r="L29" s="5"/>
      <c r="T29" s="10"/>
    </row>
    <row r="30" spans="1:20" ht="15" x14ac:dyDescent="0.25">
      <c r="E30" s="10"/>
      <c r="H30" s="2"/>
      <c r="I30" s="2"/>
      <c r="J30" s="5"/>
      <c r="K30" s="5"/>
      <c r="L30" s="5"/>
    </row>
    <row r="31" spans="1:20" ht="15" x14ac:dyDescent="0.25">
      <c r="E31" s="10"/>
      <c r="F31" s="3"/>
      <c r="G31" s="3"/>
      <c r="H31" s="2"/>
      <c r="I31" s="2"/>
      <c r="K31" s="5"/>
    </row>
    <row r="32" spans="1:20" ht="15" x14ac:dyDescent="0.25">
      <c r="B32" s="1" t="str">
        <f t="shared" ref="B32:F32" si="8">B10</f>
        <v>Variable</v>
      </c>
      <c r="C32" s="1" t="str">
        <f t="shared" si="8"/>
        <v>Unit</v>
      </c>
      <c r="D32" s="1" t="str">
        <f t="shared" si="8"/>
        <v>Object</v>
      </c>
      <c r="E32" s="1" t="str">
        <f>E10</f>
        <v>Segment</v>
      </c>
      <c r="F32" s="1" t="str">
        <f t="shared" si="8"/>
        <v>Max</v>
      </c>
      <c r="G32" s="3" t="str">
        <f>J10</f>
        <v>MBL*60% [kN]</v>
      </c>
      <c r="H32" s="3" t="str">
        <f>K10</f>
        <v>Max [kN]-MBL*60% [kN]</v>
      </c>
      <c r="I32" s="3" t="str">
        <f t="shared" ref="I32:K32" si="9">L10</f>
        <v>MBL_needed [kN]</v>
      </c>
      <c r="J32" s="3" t="str">
        <f t="shared" si="9"/>
        <v>new D</v>
      </c>
      <c r="K32" s="3" t="str">
        <f t="shared" si="9"/>
        <v>new MBL</v>
      </c>
    </row>
    <row r="33" spans="5:11" ht="15" x14ac:dyDescent="0.25">
      <c r="F33" s="3"/>
      <c r="G33" s="3"/>
    </row>
    <row r="34" spans="5:11" ht="15" x14ac:dyDescent="0.25">
      <c r="F34" s="3"/>
      <c r="G34" s="3"/>
    </row>
    <row r="35" spans="5:11" ht="15" x14ac:dyDescent="0.25">
      <c r="F35" s="3"/>
      <c r="G35" s="3"/>
    </row>
    <row r="36" spans="5:11" ht="15" x14ac:dyDescent="0.25">
      <c r="F36" s="3"/>
      <c r="G36" s="3"/>
    </row>
    <row r="37" spans="5:11" ht="15" x14ac:dyDescent="0.25">
      <c r="F37" s="3"/>
      <c r="G37" s="3"/>
    </row>
    <row r="38" spans="5:11" ht="15" x14ac:dyDescent="0.25">
      <c r="F38" s="3"/>
      <c r="G38" s="3"/>
    </row>
    <row r="39" spans="5:11" ht="15" x14ac:dyDescent="0.25">
      <c r="F39" s="3"/>
      <c r="G39" s="3"/>
    </row>
    <row r="40" spans="5:11" ht="15" x14ac:dyDescent="0.25">
      <c r="F40" s="3"/>
      <c r="G40" s="3"/>
    </row>
    <row r="41" spans="5:11" ht="15" x14ac:dyDescent="0.25">
      <c r="E41" s="10"/>
      <c r="F41" s="3"/>
      <c r="G41" s="3"/>
    </row>
    <row r="42" spans="5:11" ht="15" x14ac:dyDescent="0.25">
      <c r="E42" s="10"/>
      <c r="F42" s="3"/>
      <c r="G42" s="3"/>
      <c r="H42" s="2"/>
      <c r="I42" s="2"/>
      <c r="J42" s="5"/>
      <c r="K42" s="5"/>
    </row>
    <row r="43" spans="5:11" ht="15" x14ac:dyDescent="0.25">
      <c r="E43" s="10"/>
      <c r="F43" s="3"/>
      <c r="G43" s="3"/>
      <c r="H43" s="2"/>
      <c r="I43" s="2"/>
      <c r="K43" s="5"/>
    </row>
    <row r="44" spans="5:11" x14ac:dyDescent="0.3">
      <c r="E44" s="10"/>
      <c r="F44" s="3"/>
      <c r="G44" s="3"/>
      <c r="H44" s="2"/>
      <c r="I44" s="2"/>
      <c r="J44" s="5"/>
      <c r="K44" s="5"/>
    </row>
    <row r="45" spans="5:11" x14ac:dyDescent="0.3">
      <c r="E45" s="10"/>
      <c r="F45" s="3"/>
      <c r="G45" s="3"/>
      <c r="H45" s="2"/>
      <c r="I45" s="2"/>
      <c r="J45" s="5"/>
      <c r="K45" s="5"/>
    </row>
    <row r="46" spans="5:11" x14ac:dyDescent="0.3">
      <c r="E46" s="10"/>
      <c r="F46" s="3"/>
      <c r="G46" s="3"/>
      <c r="H46" s="2"/>
      <c r="I46" s="2"/>
      <c r="K46" s="5"/>
    </row>
    <row r="47" spans="5:11" x14ac:dyDescent="0.3">
      <c r="E47" s="10"/>
      <c r="F47" s="3"/>
      <c r="G47" s="3"/>
      <c r="H47" s="2"/>
      <c r="I47" s="2"/>
      <c r="J47" s="5"/>
      <c r="K47" s="5"/>
    </row>
    <row r="48" spans="5:11" x14ac:dyDescent="0.3">
      <c r="E48" s="10"/>
      <c r="F48" s="3"/>
      <c r="G48" s="3"/>
      <c r="H48" s="2"/>
      <c r="I48" s="2"/>
      <c r="J48" s="5"/>
    </row>
    <row r="50" spans="1:11" x14ac:dyDescent="0.3">
      <c r="A50" s="9"/>
      <c r="B50" s="9"/>
      <c r="C50" s="9"/>
      <c r="D50" s="9"/>
      <c r="E50" s="9"/>
      <c r="F50" s="9"/>
      <c r="G50" s="9"/>
    </row>
    <row r="51" spans="1:11" x14ac:dyDescent="0.3">
      <c r="E51" s="10"/>
      <c r="F51" s="3"/>
      <c r="G51" s="3"/>
      <c r="H51" s="2"/>
      <c r="I51" s="2"/>
      <c r="J51" s="5"/>
      <c r="K51" s="5"/>
    </row>
    <row r="52" spans="1:11" x14ac:dyDescent="0.3">
      <c r="E52" s="10"/>
      <c r="F52" s="3"/>
      <c r="G52" s="3"/>
      <c r="H52" s="2"/>
      <c r="I52" s="2"/>
      <c r="J52" s="5"/>
      <c r="K52" s="5"/>
    </row>
    <row r="53" spans="1:11" x14ac:dyDescent="0.3">
      <c r="E53" s="10"/>
      <c r="F53" s="3"/>
      <c r="G53" s="3"/>
      <c r="H53" s="2"/>
      <c r="I53" s="2"/>
      <c r="K53" s="5"/>
    </row>
    <row r="54" spans="1:11" x14ac:dyDescent="0.3">
      <c r="E54" s="10"/>
      <c r="F54" s="3"/>
      <c r="G54" s="3"/>
      <c r="H54" s="2"/>
      <c r="I54" s="2"/>
      <c r="J54" s="5"/>
      <c r="K54" s="5"/>
    </row>
    <row r="55" spans="1:11" x14ac:dyDescent="0.3">
      <c r="E55" s="10"/>
      <c r="F55" s="3"/>
      <c r="G55" s="3"/>
      <c r="H55" s="2"/>
      <c r="I55" s="2"/>
      <c r="J55" s="5"/>
      <c r="K55" s="5"/>
    </row>
    <row r="56" spans="1:11" x14ac:dyDescent="0.3">
      <c r="E56" s="10"/>
      <c r="F56" s="3"/>
      <c r="G56" s="3"/>
      <c r="H56" s="2"/>
      <c r="I56" s="2"/>
      <c r="K56" s="5"/>
    </row>
  </sheetData>
  <conditionalFormatting sqref="K11:K19 K21:K29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7"/>
  <sheetViews>
    <sheetView tabSelected="1" workbookViewId="0">
      <selection activeCell="A6" sqref="A6:K15"/>
    </sheetView>
  </sheetViews>
  <sheetFormatPr baseColWidth="10" defaultRowHeight="14.4" x14ac:dyDescent="0.3"/>
  <cols>
    <col min="1" max="1" width="8.5546875" bestFit="1" customWidth="1"/>
    <col min="2" max="2" width="9.6640625" bestFit="1" customWidth="1"/>
    <col min="3" max="3" width="8.5546875" bestFit="1" customWidth="1"/>
    <col min="4" max="4" width="9.6640625" bestFit="1" customWidth="1"/>
    <col min="5" max="5" width="15.5546875" bestFit="1" customWidth="1"/>
    <col min="6" max="6" width="5.109375" bestFit="1" customWidth="1"/>
    <col min="7" max="7" width="14.77734375" bestFit="1" customWidth="1"/>
    <col min="8" max="8" width="5.109375" bestFit="1" customWidth="1"/>
  </cols>
  <sheetData>
    <row r="6" spans="1:11" x14ac:dyDescent="0.3">
      <c r="D6" s="25" t="s">
        <v>30</v>
      </c>
      <c r="E6" s="25"/>
      <c r="F6" s="25" t="s">
        <v>29</v>
      </c>
      <c r="G6" s="25"/>
      <c r="H6" s="9" t="s">
        <v>27</v>
      </c>
      <c r="I6" s="9"/>
      <c r="J6" s="9"/>
      <c r="K6" s="9"/>
    </row>
    <row r="7" spans="1:11" x14ac:dyDescent="0.3">
      <c r="A7" s="9" t="s">
        <v>0</v>
      </c>
      <c r="B7" s="9" t="s">
        <v>2</v>
      </c>
      <c r="C7" s="9" t="s">
        <v>14</v>
      </c>
      <c r="D7" t="str">
        <f>Statistics!H10</f>
        <v>Max [kN]</v>
      </c>
      <c r="E7" t="s">
        <v>32</v>
      </c>
      <c r="F7" t="str">
        <f>Statistics!H20</f>
        <v>Max [kN]</v>
      </c>
      <c r="G7" t="s">
        <v>32</v>
      </c>
      <c r="H7" s="1" t="s">
        <v>28</v>
      </c>
      <c r="I7" s="1" t="s">
        <v>35</v>
      </c>
      <c r="J7" s="1" t="s">
        <v>31</v>
      </c>
      <c r="K7" s="18" t="s">
        <v>35</v>
      </c>
    </row>
    <row r="8" spans="1:11" x14ac:dyDescent="0.3">
      <c r="A8" s="1" t="s">
        <v>6</v>
      </c>
      <c r="B8" s="1" t="s">
        <v>8</v>
      </c>
      <c r="C8" s="2">
        <v>3.2</v>
      </c>
      <c r="D8" s="23">
        <f>Statistics!H11</f>
        <v>7266.9750000000004</v>
      </c>
      <c r="E8" s="23">
        <f>Statistics!G11/1000</f>
        <v>7124.2280000000001</v>
      </c>
      <c r="F8" s="23">
        <f>Statistics!H21</f>
        <v>7027.4690000000001</v>
      </c>
      <c r="G8" s="23">
        <f>Statistics!G21/1000</f>
        <v>6850.7</v>
      </c>
      <c r="H8" s="5">
        <f>Statistics!H21-Statistics!H11</f>
        <v>-239.50600000000031</v>
      </c>
      <c r="I8" s="4">
        <f>H8/Statistics!H21*100</f>
        <v>-3.4081402564707193</v>
      </c>
      <c r="J8" s="5">
        <f>(Statistics!G21-Statistics!G11)/1000</f>
        <v>-273.52800000000002</v>
      </c>
      <c r="K8" s="4">
        <f>J8/(Statistics!G21/1000)*100</f>
        <v>-3.9927014757616015</v>
      </c>
    </row>
    <row r="9" spans="1:11" x14ac:dyDescent="0.3">
      <c r="A9" s="1" t="s">
        <v>6</v>
      </c>
      <c r="B9" s="1" t="s">
        <v>8</v>
      </c>
      <c r="C9" s="2">
        <v>3.1</v>
      </c>
      <c r="D9" s="23">
        <f>Statistics!H12</f>
        <v>7834.9250000000002</v>
      </c>
      <c r="E9" s="23">
        <f>Statistics!G12/1000</f>
        <v>7559.3639999999996</v>
      </c>
      <c r="F9" s="23">
        <f>Statistics!H22</f>
        <v>7610.3959999999997</v>
      </c>
      <c r="G9" s="23">
        <f>Statistics!G22/1000</f>
        <v>7295.4629999999997</v>
      </c>
      <c r="H9" s="5">
        <f>Statistics!H22-Statistics!H12</f>
        <v>-224.52900000000045</v>
      </c>
      <c r="I9" s="4">
        <f>H9/Statistics!H22*100</f>
        <v>-2.9502932567503777</v>
      </c>
      <c r="J9" s="5">
        <f>(Statistics!G22-Statistics!G12)/1000</f>
        <v>-263.90100000000001</v>
      </c>
      <c r="K9" s="4">
        <f>J9/(Statistics!G22/1000)*100</f>
        <v>-3.6173303873928226</v>
      </c>
    </row>
    <row r="10" spans="1:11" x14ac:dyDescent="0.3">
      <c r="A10" s="1" t="s">
        <v>6</v>
      </c>
      <c r="B10" s="1" t="s">
        <v>8</v>
      </c>
      <c r="C10" s="2">
        <v>2</v>
      </c>
      <c r="D10" s="23">
        <f>Statistics!H13</f>
        <v>7981.509</v>
      </c>
      <c r="E10" s="23">
        <f>Statistics!G13/1000</f>
        <v>7929.1</v>
      </c>
      <c r="F10" s="23">
        <f>Statistics!H23</f>
        <v>7732.3379999999997</v>
      </c>
      <c r="G10" s="23">
        <f>Statistics!G23/1000</f>
        <v>7673.125</v>
      </c>
      <c r="H10" s="5">
        <f>Statistics!H23-Statistics!H13</f>
        <v>-249.17100000000028</v>
      </c>
      <c r="I10" s="4">
        <f>H10/Statistics!H23*100</f>
        <v>-3.2224535450985234</v>
      </c>
      <c r="J10" s="5">
        <f>(Statistics!G23-Statistics!G13)/1000</f>
        <v>-255.97499999999999</v>
      </c>
      <c r="K10" s="4">
        <f>J10/(Statistics!G23/1000)*100</f>
        <v>-3.3359941353750915</v>
      </c>
    </row>
    <row r="11" spans="1:11" x14ac:dyDescent="0.3">
      <c r="A11" s="8" t="s">
        <v>6</v>
      </c>
      <c r="B11" s="8" t="s">
        <v>8</v>
      </c>
      <c r="C11" s="12">
        <v>1</v>
      </c>
      <c r="D11" s="23">
        <f>Statistics!H14</f>
        <v>8063.0349999999999</v>
      </c>
      <c r="E11" s="23">
        <f>Statistics!G14/1000</f>
        <v>8029.2290000000003</v>
      </c>
      <c r="F11" s="23">
        <f>Statistics!H24</f>
        <v>7816.2520000000004</v>
      </c>
      <c r="G11" s="23">
        <f>Statistics!G24/1000</f>
        <v>7775.8360000000002</v>
      </c>
      <c r="H11" s="5">
        <f>Statistics!H24-Statistics!H14</f>
        <v>-246.78299999999945</v>
      </c>
      <c r="I11" s="4">
        <f>H11/Statistics!H24*100</f>
        <v>-3.1573060848089267</v>
      </c>
      <c r="J11" s="5">
        <f>(Statistics!G24-Statistics!G14)/1000</f>
        <v>-253.393</v>
      </c>
      <c r="K11" s="4">
        <f>J11/(Statistics!G24/1000)*100</f>
        <v>-3.2587235636142533</v>
      </c>
    </row>
    <row r="12" spans="1:11" x14ac:dyDescent="0.3">
      <c r="A12" s="1" t="s">
        <v>6</v>
      </c>
      <c r="B12" s="1" t="s">
        <v>12</v>
      </c>
      <c r="C12" s="2">
        <v>3.2</v>
      </c>
      <c r="D12" s="23">
        <f>Statistics!H15</f>
        <v>7841.4440000000004</v>
      </c>
      <c r="E12" s="23">
        <f>Statistics!G15/1000</f>
        <v>7681.2790000000005</v>
      </c>
      <c r="F12" s="23">
        <f>Statistics!H25</f>
        <v>7592.2060000000001</v>
      </c>
      <c r="G12" s="23">
        <f>Statistics!G25/1000</f>
        <v>7398.6530000000002</v>
      </c>
      <c r="H12" s="5">
        <f>Statistics!H25-Statistics!H15</f>
        <v>-249.23800000000028</v>
      </c>
      <c r="I12" s="4">
        <f>H12/Statistics!H25*100</f>
        <v>-3.2828139805479495</v>
      </c>
      <c r="J12" s="5">
        <f>(Statistics!G25-Statistics!G15)/1000</f>
        <v>-282.62599999999998</v>
      </c>
      <c r="K12" s="4">
        <f>J12/(Statistics!G25/1000)*100</f>
        <v>-3.8199656072531036</v>
      </c>
    </row>
    <row r="13" spans="1:11" x14ac:dyDescent="0.3">
      <c r="A13" s="1" t="s">
        <v>6</v>
      </c>
      <c r="B13" s="1" t="s">
        <v>12</v>
      </c>
      <c r="C13" s="2">
        <v>3.1</v>
      </c>
      <c r="D13" s="23">
        <f>Statistics!H16</f>
        <v>8406.0959999999995</v>
      </c>
      <c r="E13" s="23">
        <f>Statistics!G16/1000</f>
        <v>8131.5460000000003</v>
      </c>
      <c r="F13" s="23">
        <f>Statistics!H26</f>
        <v>8164.0069999999996</v>
      </c>
      <c r="G13" s="23">
        <f>Statistics!G26/1000</f>
        <v>7858.1580000000004</v>
      </c>
      <c r="H13" s="5">
        <f>Statistics!H26-Statistics!H16</f>
        <v>-242.08899999999994</v>
      </c>
      <c r="I13" s="4">
        <f>H13/Statistics!H26*100</f>
        <v>-2.9653208283628363</v>
      </c>
      <c r="J13" s="5">
        <f>(Statistics!G26-Statistics!G16)/1000</f>
        <v>-273.38799999999998</v>
      </c>
      <c r="K13" s="4">
        <f>J13/(Statistics!G26/1000)*100</f>
        <v>-3.4790341451520823</v>
      </c>
    </row>
    <row r="14" spans="1:11" x14ac:dyDescent="0.3">
      <c r="A14" s="1" t="s">
        <v>6</v>
      </c>
      <c r="B14" s="1" t="s">
        <v>12</v>
      </c>
      <c r="C14" s="2">
        <v>2</v>
      </c>
      <c r="D14" s="23">
        <f>Statistics!H17</f>
        <v>8551.6659999999993</v>
      </c>
      <c r="E14" s="23">
        <f>Statistics!G17/1000</f>
        <v>8499.6540000000005</v>
      </c>
      <c r="F14" s="23">
        <f>Statistics!H27</f>
        <v>8281.2999999999993</v>
      </c>
      <c r="G14" s="23">
        <f>Statistics!G27/1000</f>
        <v>8224.3790000000008</v>
      </c>
      <c r="H14" s="5">
        <f>Statistics!H27-Statistics!H17</f>
        <v>-270.36599999999999</v>
      </c>
      <c r="I14" s="4">
        <f>H14/Statistics!H27*100</f>
        <v>-3.264777269269318</v>
      </c>
      <c r="J14" s="5">
        <f>(Statistics!G27-Statistics!G17)/1000</f>
        <v>-275.27499999999998</v>
      </c>
      <c r="K14" s="4">
        <f>J14/(Statistics!G27/1000)*100</f>
        <v>-3.3470612188470397</v>
      </c>
    </row>
    <row r="15" spans="1:11" x14ac:dyDescent="0.3">
      <c r="A15" s="1" t="s">
        <v>6</v>
      </c>
      <c r="B15" s="1" t="s">
        <v>12</v>
      </c>
      <c r="C15" s="2">
        <v>1</v>
      </c>
      <c r="D15" s="23">
        <f>Statistics!H18</f>
        <v>8632.4330000000009</v>
      </c>
      <c r="E15" s="23">
        <f>Statistics!G18/1000</f>
        <v>8599.0030000000006</v>
      </c>
      <c r="F15" s="23">
        <f>Statistics!H28</f>
        <v>8362.125</v>
      </c>
      <c r="G15" s="23">
        <f>Statistics!G28/1000</f>
        <v>8323.1049999999996</v>
      </c>
      <c r="H15" s="5">
        <f>Statistics!H28-Statistics!H18</f>
        <v>-270.3080000000009</v>
      </c>
      <c r="I15" s="4">
        <f>H15/Statistics!H28*100</f>
        <v>-3.2325276170829893</v>
      </c>
      <c r="J15" s="5">
        <f>(Statistics!G28-Statistics!G18)/1000</f>
        <v>-275.89800000000002</v>
      </c>
      <c r="K15" s="4">
        <f>J15/(Statistics!G28/1000)*100</f>
        <v>-3.3148446403115184</v>
      </c>
    </row>
    <row r="17" spans="5:7" x14ac:dyDescent="0.3">
      <c r="E17" s="22"/>
      <c r="G17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baseColWidth="10" defaultRowHeight="14.4" x14ac:dyDescent="0.3"/>
  <cols>
    <col min="1" max="1" width="13.33203125" bestFit="1" customWidth="1"/>
  </cols>
  <sheetData>
    <row r="1" spans="1:1" x14ac:dyDescent="0.25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Statistics</vt:lpstr>
      <vt:lpstr>Error</vt:lpstr>
      <vt:lpstr>Elements</vt:lpstr>
    </vt:vector>
  </TitlesOfParts>
  <Company>Ecole Centrale Nantes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Ecole Centrale de Nantes</dc:creator>
  <cp:lastModifiedBy>sven fachinger</cp:lastModifiedBy>
  <dcterms:created xsi:type="dcterms:W3CDTF">2019-12-14T12:32:27Z</dcterms:created>
  <dcterms:modified xsi:type="dcterms:W3CDTF">2019-12-22T11:28:47Z</dcterms:modified>
</cp:coreProperties>
</file>