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89f6f42b2c227ac/Desktop/UofM_Bootcamp/Excel/"/>
    </mc:Choice>
  </mc:AlternateContent>
  <xr:revisionPtr revIDLastSave="372" documentId="8_{D44D8BF5-9578-4B6D-8713-38936A59AEE7}" xr6:coauthVersionLast="47" xr6:coauthVersionMax="47" xr10:uidLastSave="{F04259FC-B2E9-44A8-B86A-52741B03C62F}"/>
  <bookViews>
    <workbookView xWindow="28680" yWindow="-120" windowWidth="29040" windowHeight="15840" firstSheet="1" activeTab="3" xr2:uid="{00000000-000D-0000-FFFF-FFFF00000000}"/>
  </bookViews>
  <sheets>
    <sheet name="Crowdfunding" sheetId="1" r:id="rId1"/>
    <sheet name="Crowdfunding with Dates" sheetId="8" r:id="rId2"/>
    <sheet name="Outcomes Breakdown" sheetId="10" r:id="rId3"/>
    <sheet name="Statistics" sheetId="11" r:id="rId4"/>
    <sheet name="Pivot 1" sheetId="2" r:id="rId5"/>
    <sheet name="Pivot 2" sheetId="3" r:id="rId6"/>
    <sheet name="Pivot 3" sheetId="9" r:id="rId7"/>
    <sheet name="Sheet11" sheetId="12" r:id="rId8"/>
  </sheets>
  <definedNames>
    <definedName name="_xlnm._FilterDatabase" localSheetId="3" hidden="1">Statistics!$A$1:$B$1001</definedName>
    <definedName name="goal">'Crowdfunding with Dates'!$D$2:$D$1048576</definedName>
    <definedName name="outcome">'Crowdfunding with Dates'!$F$2:$F$1048576</definedName>
  </definedNames>
  <calcPr calcId="191029"/>
  <pivotCaches>
    <pivotCache cacheId="12" r:id="rId9"/>
    <pivotCache cacheId="17" r:id="rId10"/>
    <pivotCache cacheId="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1" l="1"/>
  <c r="Q3" i="11" l="1"/>
  <c r="P3" i="11"/>
  <c r="Q2" i="11"/>
  <c r="P2" i="11"/>
  <c r="O3" i="11"/>
  <c r="O2" i="11"/>
  <c r="N3" i="11"/>
  <c r="N2" i="11"/>
  <c r="M3" i="11"/>
  <c r="M2" i="11"/>
  <c r="L3" i="11"/>
  <c r="E3" i="10"/>
  <c r="F3" i="10" s="1"/>
  <c r="E4" i="10"/>
  <c r="E5" i="10"/>
  <c r="E6" i="10"/>
  <c r="E7" i="10"/>
  <c r="E8" i="10"/>
  <c r="E9" i="10"/>
  <c r="E10" i="10"/>
  <c r="E11" i="10"/>
  <c r="F11" i="10" s="1"/>
  <c r="E12" i="10"/>
  <c r="E13" i="10"/>
  <c r="E2" i="10"/>
  <c r="H9" i="10"/>
  <c r="H7" i="10"/>
  <c r="D13" i="10"/>
  <c r="D12" i="10"/>
  <c r="H12" i="10" s="1"/>
  <c r="D11" i="10"/>
  <c r="D10" i="10"/>
  <c r="D9" i="10"/>
  <c r="D8" i="10"/>
  <c r="H8" i="10" s="1"/>
  <c r="D7" i="10"/>
  <c r="D6" i="10"/>
  <c r="H6" i="10" s="1"/>
  <c r="D5" i="10"/>
  <c r="D4" i="10"/>
  <c r="D3" i="10"/>
  <c r="H3" i="10" s="1"/>
  <c r="C13" i="10"/>
  <c r="C12" i="10"/>
  <c r="C11" i="10"/>
  <c r="C10" i="10"/>
  <c r="C9" i="10"/>
  <c r="C8" i="10"/>
  <c r="G8" i="10" s="1"/>
  <c r="C7" i="10"/>
  <c r="C6" i="10"/>
  <c r="C5" i="10"/>
  <c r="C4" i="10"/>
  <c r="C3" i="10"/>
  <c r="G3" i="10" s="1"/>
  <c r="B13" i="10"/>
  <c r="B12" i="10"/>
  <c r="B11" i="10"/>
  <c r="B10" i="10"/>
  <c r="B9" i="10"/>
  <c r="B8" i="10"/>
  <c r="B7" i="10"/>
  <c r="B6" i="10"/>
  <c r="B5" i="10"/>
  <c r="B4" i="10"/>
  <c r="B3" i="10"/>
  <c r="H2" i="10"/>
  <c r="G2" i="10"/>
  <c r="F2" i="10"/>
  <c r="D2" i="10"/>
  <c r="C2" i="10"/>
  <c r="B2" i="10"/>
  <c r="T1001" i="8"/>
  <c r="S1001" i="8"/>
  <c r="O1001" i="8"/>
  <c r="M1001" i="8"/>
  <c r="I1001" i="8"/>
  <c r="G1001" i="8"/>
  <c r="T1000" i="8"/>
  <c r="S1000" i="8"/>
  <c r="O1000" i="8"/>
  <c r="M1000" i="8"/>
  <c r="I1000" i="8"/>
  <c r="G1000" i="8"/>
  <c r="T999" i="8"/>
  <c r="S999" i="8"/>
  <c r="O999" i="8"/>
  <c r="M999" i="8"/>
  <c r="I999" i="8"/>
  <c r="G999" i="8"/>
  <c r="T998" i="8"/>
  <c r="S998" i="8"/>
  <c r="O998" i="8"/>
  <c r="M998" i="8"/>
  <c r="I998" i="8"/>
  <c r="G998" i="8"/>
  <c r="T997" i="8"/>
  <c r="S997" i="8"/>
  <c r="O997" i="8"/>
  <c r="M997" i="8"/>
  <c r="I997" i="8"/>
  <c r="G997" i="8"/>
  <c r="T996" i="8"/>
  <c r="S996" i="8"/>
  <c r="O996" i="8"/>
  <c r="M996" i="8"/>
  <c r="I996" i="8"/>
  <c r="G996" i="8"/>
  <c r="T995" i="8"/>
  <c r="S995" i="8"/>
  <c r="O995" i="8"/>
  <c r="M995" i="8"/>
  <c r="I995" i="8"/>
  <c r="G995" i="8"/>
  <c r="T994" i="8"/>
  <c r="S994" i="8"/>
  <c r="O994" i="8"/>
  <c r="M994" i="8"/>
  <c r="I994" i="8"/>
  <c r="G994" i="8"/>
  <c r="T993" i="8"/>
  <c r="S993" i="8"/>
  <c r="O993" i="8"/>
  <c r="M993" i="8"/>
  <c r="I993" i="8"/>
  <c r="G993" i="8"/>
  <c r="T992" i="8"/>
  <c r="S992" i="8"/>
  <c r="O992" i="8"/>
  <c r="M992" i="8"/>
  <c r="I992" i="8"/>
  <c r="G992" i="8"/>
  <c r="T991" i="8"/>
  <c r="S991" i="8"/>
  <c r="O991" i="8"/>
  <c r="M991" i="8"/>
  <c r="I991" i="8"/>
  <c r="G991" i="8"/>
  <c r="T990" i="8"/>
  <c r="S990" i="8"/>
  <c r="O990" i="8"/>
  <c r="M990" i="8"/>
  <c r="I990" i="8"/>
  <c r="G990" i="8"/>
  <c r="T989" i="8"/>
  <c r="S989" i="8"/>
  <c r="O989" i="8"/>
  <c r="M989" i="8"/>
  <c r="I989" i="8"/>
  <c r="G989" i="8"/>
  <c r="T988" i="8"/>
  <c r="S988" i="8"/>
  <c r="O988" i="8"/>
  <c r="M988" i="8"/>
  <c r="I988" i="8"/>
  <c r="G988" i="8"/>
  <c r="T987" i="8"/>
  <c r="S987" i="8"/>
  <c r="O987" i="8"/>
  <c r="M987" i="8"/>
  <c r="I987" i="8"/>
  <c r="G987" i="8"/>
  <c r="T986" i="8"/>
  <c r="S986" i="8"/>
  <c r="O986" i="8"/>
  <c r="M986" i="8"/>
  <c r="I986" i="8"/>
  <c r="G986" i="8"/>
  <c r="T985" i="8"/>
  <c r="S985" i="8"/>
  <c r="O985" i="8"/>
  <c r="M985" i="8"/>
  <c r="I985" i="8"/>
  <c r="G985" i="8"/>
  <c r="T984" i="8"/>
  <c r="S984" i="8"/>
  <c r="O984" i="8"/>
  <c r="M984" i="8"/>
  <c r="I984" i="8"/>
  <c r="G984" i="8"/>
  <c r="T983" i="8"/>
  <c r="S983" i="8"/>
  <c r="O983" i="8"/>
  <c r="M983" i="8"/>
  <c r="I983" i="8"/>
  <c r="G983" i="8"/>
  <c r="T982" i="8"/>
  <c r="S982" i="8"/>
  <c r="O982" i="8"/>
  <c r="M982" i="8"/>
  <c r="I982" i="8"/>
  <c r="G982" i="8"/>
  <c r="T981" i="8"/>
  <c r="S981" i="8"/>
  <c r="O981" i="8"/>
  <c r="M981" i="8"/>
  <c r="I981" i="8"/>
  <c r="G981" i="8"/>
  <c r="T980" i="8"/>
  <c r="S980" i="8"/>
  <c r="O980" i="8"/>
  <c r="M980" i="8"/>
  <c r="I980" i="8"/>
  <c r="G980" i="8"/>
  <c r="T979" i="8"/>
  <c r="S979" i="8"/>
  <c r="O979" i="8"/>
  <c r="M979" i="8"/>
  <c r="I979" i="8"/>
  <c r="G979" i="8"/>
  <c r="T978" i="8"/>
  <c r="S978" i="8"/>
  <c r="O978" i="8"/>
  <c r="M978" i="8"/>
  <c r="I978" i="8"/>
  <c r="G978" i="8"/>
  <c r="T977" i="8"/>
  <c r="S977" i="8"/>
  <c r="O977" i="8"/>
  <c r="M977" i="8"/>
  <c r="I977" i="8"/>
  <c r="G977" i="8"/>
  <c r="T976" i="8"/>
  <c r="S976" i="8"/>
  <c r="O976" i="8"/>
  <c r="M976" i="8"/>
  <c r="I976" i="8"/>
  <c r="G976" i="8"/>
  <c r="T975" i="8"/>
  <c r="S975" i="8"/>
  <c r="O975" i="8"/>
  <c r="M975" i="8"/>
  <c r="I975" i="8"/>
  <c r="G975" i="8"/>
  <c r="T974" i="8"/>
  <c r="S974" i="8"/>
  <c r="O974" i="8"/>
  <c r="M974" i="8"/>
  <c r="I974" i="8"/>
  <c r="G974" i="8"/>
  <c r="T973" i="8"/>
  <c r="S973" i="8"/>
  <c r="O973" i="8"/>
  <c r="M973" i="8"/>
  <c r="I973" i="8"/>
  <c r="G973" i="8"/>
  <c r="T972" i="8"/>
  <c r="S972" i="8"/>
  <c r="O972" i="8"/>
  <c r="M972" i="8"/>
  <c r="I972" i="8"/>
  <c r="G972" i="8"/>
  <c r="T971" i="8"/>
  <c r="S971" i="8"/>
  <c r="O971" i="8"/>
  <c r="M971" i="8"/>
  <c r="I971" i="8"/>
  <c r="G971" i="8"/>
  <c r="T970" i="8"/>
  <c r="S970" i="8"/>
  <c r="O970" i="8"/>
  <c r="M970" i="8"/>
  <c r="I970" i="8"/>
  <c r="G970" i="8"/>
  <c r="T969" i="8"/>
  <c r="S969" i="8"/>
  <c r="O969" i="8"/>
  <c r="M969" i="8"/>
  <c r="I969" i="8"/>
  <c r="G969" i="8"/>
  <c r="T968" i="8"/>
  <c r="S968" i="8"/>
  <c r="O968" i="8"/>
  <c r="M968" i="8"/>
  <c r="I968" i="8"/>
  <c r="G968" i="8"/>
  <c r="T967" i="8"/>
  <c r="S967" i="8"/>
  <c r="O967" i="8"/>
  <c r="M967" i="8"/>
  <c r="I967" i="8"/>
  <c r="G967" i="8"/>
  <c r="T966" i="8"/>
  <c r="S966" i="8"/>
  <c r="O966" i="8"/>
  <c r="M966" i="8"/>
  <c r="I966" i="8"/>
  <c r="G966" i="8"/>
  <c r="T965" i="8"/>
  <c r="S965" i="8"/>
  <c r="O965" i="8"/>
  <c r="M965" i="8"/>
  <c r="I965" i="8"/>
  <c r="G965" i="8"/>
  <c r="T964" i="8"/>
  <c r="S964" i="8"/>
  <c r="O964" i="8"/>
  <c r="M964" i="8"/>
  <c r="I964" i="8"/>
  <c r="G964" i="8"/>
  <c r="T963" i="8"/>
  <c r="S963" i="8"/>
  <c r="O963" i="8"/>
  <c r="M963" i="8"/>
  <c r="I963" i="8"/>
  <c r="G963" i="8"/>
  <c r="T962" i="8"/>
  <c r="S962" i="8"/>
  <c r="O962" i="8"/>
  <c r="M962" i="8"/>
  <c r="I962" i="8"/>
  <c r="G962" i="8"/>
  <c r="T961" i="8"/>
  <c r="S961" i="8"/>
  <c r="O961" i="8"/>
  <c r="M961" i="8"/>
  <c r="I961" i="8"/>
  <c r="G961" i="8"/>
  <c r="T960" i="8"/>
  <c r="S960" i="8"/>
  <c r="O960" i="8"/>
  <c r="M960" i="8"/>
  <c r="I960" i="8"/>
  <c r="G960" i="8"/>
  <c r="T959" i="8"/>
  <c r="S959" i="8"/>
  <c r="O959" i="8"/>
  <c r="M959" i="8"/>
  <c r="I959" i="8"/>
  <c r="G959" i="8"/>
  <c r="T958" i="8"/>
  <c r="S958" i="8"/>
  <c r="O958" i="8"/>
  <c r="M958" i="8"/>
  <c r="I958" i="8"/>
  <c r="G958" i="8"/>
  <c r="T957" i="8"/>
  <c r="S957" i="8"/>
  <c r="O957" i="8"/>
  <c r="M957" i="8"/>
  <c r="I957" i="8"/>
  <c r="G957" i="8"/>
  <c r="T956" i="8"/>
  <c r="S956" i="8"/>
  <c r="O956" i="8"/>
  <c r="M956" i="8"/>
  <c r="I956" i="8"/>
  <c r="G956" i="8"/>
  <c r="T955" i="8"/>
  <c r="S955" i="8"/>
  <c r="O955" i="8"/>
  <c r="M955" i="8"/>
  <c r="I955" i="8"/>
  <c r="G955" i="8"/>
  <c r="T954" i="8"/>
  <c r="S954" i="8"/>
  <c r="O954" i="8"/>
  <c r="M954" i="8"/>
  <c r="I954" i="8"/>
  <c r="G954" i="8"/>
  <c r="T953" i="8"/>
  <c r="S953" i="8"/>
  <c r="O953" i="8"/>
  <c r="M953" i="8"/>
  <c r="I953" i="8"/>
  <c r="G953" i="8"/>
  <c r="T952" i="8"/>
  <c r="S952" i="8"/>
  <c r="O952" i="8"/>
  <c r="M952" i="8"/>
  <c r="I952" i="8"/>
  <c r="G952" i="8"/>
  <c r="T951" i="8"/>
  <c r="S951" i="8"/>
  <c r="O951" i="8"/>
  <c r="M951" i="8"/>
  <c r="I951" i="8"/>
  <c r="G951" i="8"/>
  <c r="T950" i="8"/>
  <c r="S950" i="8"/>
  <c r="O950" i="8"/>
  <c r="M950" i="8"/>
  <c r="I950" i="8"/>
  <c r="G950" i="8"/>
  <c r="T949" i="8"/>
  <c r="S949" i="8"/>
  <c r="O949" i="8"/>
  <c r="M949" i="8"/>
  <c r="I949" i="8"/>
  <c r="G949" i="8"/>
  <c r="T948" i="8"/>
  <c r="S948" i="8"/>
  <c r="O948" i="8"/>
  <c r="M948" i="8"/>
  <c r="I948" i="8"/>
  <c r="G948" i="8"/>
  <c r="T947" i="8"/>
  <c r="S947" i="8"/>
  <c r="O947" i="8"/>
  <c r="M947" i="8"/>
  <c r="I947" i="8"/>
  <c r="G947" i="8"/>
  <c r="T946" i="8"/>
  <c r="S946" i="8"/>
  <c r="O946" i="8"/>
  <c r="M946" i="8"/>
  <c r="I946" i="8"/>
  <c r="G946" i="8"/>
  <c r="T945" i="8"/>
  <c r="S945" i="8"/>
  <c r="O945" i="8"/>
  <c r="M945" i="8"/>
  <c r="I945" i="8"/>
  <c r="G945" i="8"/>
  <c r="T944" i="8"/>
  <c r="S944" i="8"/>
  <c r="O944" i="8"/>
  <c r="M944" i="8"/>
  <c r="I944" i="8"/>
  <c r="G944" i="8"/>
  <c r="T943" i="8"/>
  <c r="S943" i="8"/>
  <c r="O943" i="8"/>
  <c r="M943" i="8"/>
  <c r="I943" i="8"/>
  <c r="G943" i="8"/>
  <c r="T942" i="8"/>
  <c r="S942" i="8"/>
  <c r="O942" i="8"/>
  <c r="M942" i="8"/>
  <c r="I942" i="8"/>
  <c r="G942" i="8"/>
  <c r="T941" i="8"/>
  <c r="S941" i="8"/>
  <c r="O941" i="8"/>
  <c r="M941" i="8"/>
  <c r="I941" i="8"/>
  <c r="G941" i="8"/>
  <c r="T940" i="8"/>
  <c r="S940" i="8"/>
  <c r="O940" i="8"/>
  <c r="M940" i="8"/>
  <c r="I940" i="8"/>
  <c r="G940" i="8"/>
  <c r="T939" i="8"/>
  <c r="S939" i="8"/>
  <c r="O939" i="8"/>
  <c r="M939" i="8"/>
  <c r="I939" i="8"/>
  <c r="G939" i="8"/>
  <c r="T938" i="8"/>
  <c r="S938" i="8"/>
  <c r="O938" i="8"/>
  <c r="M938" i="8"/>
  <c r="I938" i="8"/>
  <c r="G938" i="8"/>
  <c r="T937" i="8"/>
  <c r="S937" i="8"/>
  <c r="O937" i="8"/>
  <c r="M937" i="8"/>
  <c r="I937" i="8"/>
  <c r="G937" i="8"/>
  <c r="T936" i="8"/>
  <c r="S936" i="8"/>
  <c r="O936" i="8"/>
  <c r="M936" i="8"/>
  <c r="I936" i="8"/>
  <c r="G936" i="8"/>
  <c r="T935" i="8"/>
  <c r="S935" i="8"/>
  <c r="O935" i="8"/>
  <c r="M935" i="8"/>
  <c r="I935" i="8"/>
  <c r="G935" i="8"/>
  <c r="T934" i="8"/>
  <c r="S934" i="8"/>
  <c r="O934" i="8"/>
  <c r="M934" i="8"/>
  <c r="I934" i="8"/>
  <c r="G934" i="8"/>
  <c r="T933" i="8"/>
  <c r="S933" i="8"/>
  <c r="O933" i="8"/>
  <c r="M933" i="8"/>
  <c r="I933" i="8"/>
  <c r="G933" i="8"/>
  <c r="T932" i="8"/>
  <c r="S932" i="8"/>
  <c r="O932" i="8"/>
  <c r="M932" i="8"/>
  <c r="I932" i="8"/>
  <c r="G932" i="8"/>
  <c r="T931" i="8"/>
  <c r="S931" i="8"/>
  <c r="O931" i="8"/>
  <c r="M931" i="8"/>
  <c r="I931" i="8"/>
  <c r="G931" i="8"/>
  <c r="T930" i="8"/>
  <c r="S930" i="8"/>
  <c r="O930" i="8"/>
  <c r="M930" i="8"/>
  <c r="I930" i="8"/>
  <c r="G930" i="8"/>
  <c r="T929" i="8"/>
  <c r="S929" i="8"/>
  <c r="O929" i="8"/>
  <c r="M929" i="8"/>
  <c r="I929" i="8"/>
  <c r="G929" i="8"/>
  <c r="T928" i="8"/>
  <c r="S928" i="8"/>
  <c r="O928" i="8"/>
  <c r="M928" i="8"/>
  <c r="I928" i="8"/>
  <c r="G928" i="8"/>
  <c r="T927" i="8"/>
  <c r="S927" i="8"/>
  <c r="O927" i="8"/>
  <c r="M927" i="8"/>
  <c r="I927" i="8"/>
  <c r="G927" i="8"/>
  <c r="T926" i="8"/>
  <c r="S926" i="8"/>
  <c r="O926" i="8"/>
  <c r="M926" i="8"/>
  <c r="I926" i="8"/>
  <c r="G926" i="8"/>
  <c r="T925" i="8"/>
  <c r="S925" i="8"/>
  <c r="O925" i="8"/>
  <c r="M925" i="8"/>
  <c r="I925" i="8"/>
  <c r="G925" i="8"/>
  <c r="T924" i="8"/>
  <c r="S924" i="8"/>
  <c r="O924" i="8"/>
  <c r="M924" i="8"/>
  <c r="I924" i="8"/>
  <c r="G924" i="8"/>
  <c r="T923" i="8"/>
  <c r="S923" i="8"/>
  <c r="O923" i="8"/>
  <c r="M923" i="8"/>
  <c r="I923" i="8"/>
  <c r="G923" i="8"/>
  <c r="T922" i="8"/>
  <c r="S922" i="8"/>
  <c r="O922" i="8"/>
  <c r="M922" i="8"/>
  <c r="I922" i="8"/>
  <c r="G922" i="8"/>
  <c r="T921" i="8"/>
  <c r="S921" i="8"/>
  <c r="O921" i="8"/>
  <c r="M921" i="8"/>
  <c r="I921" i="8"/>
  <c r="G921" i="8"/>
  <c r="T920" i="8"/>
  <c r="S920" i="8"/>
  <c r="O920" i="8"/>
  <c r="M920" i="8"/>
  <c r="I920" i="8"/>
  <c r="G920" i="8"/>
  <c r="T919" i="8"/>
  <c r="S919" i="8"/>
  <c r="O919" i="8"/>
  <c r="M919" i="8"/>
  <c r="I919" i="8"/>
  <c r="G919" i="8"/>
  <c r="T918" i="8"/>
  <c r="S918" i="8"/>
  <c r="O918" i="8"/>
  <c r="M918" i="8"/>
  <c r="I918" i="8"/>
  <c r="G918" i="8"/>
  <c r="T917" i="8"/>
  <c r="S917" i="8"/>
  <c r="O917" i="8"/>
  <c r="M917" i="8"/>
  <c r="I917" i="8"/>
  <c r="G917" i="8"/>
  <c r="T916" i="8"/>
  <c r="S916" i="8"/>
  <c r="O916" i="8"/>
  <c r="M916" i="8"/>
  <c r="I916" i="8"/>
  <c r="G916" i="8"/>
  <c r="T915" i="8"/>
  <c r="S915" i="8"/>
  <c r="O915" i="8"/>
  <c r="M915" i="8"/>
  <c r="I915" i="8"/>
  <c r="G915" i="8"/>
  <c r="T914" i="8"/>
  <c r="S914" i="8"/>
  <c r="O914" i="8"/>
  <c r="M914" i="8"/>
  <c r="I914" i="8"/>
  <c r="G914" i="8"/>
  <c r="T913" i="8"/>
  <c r="S913" i="8"/>
  <c r="O913" i="8"/>
  <c r="M913" i="8"/>
  <c r="I913" i="8"/>
  <c r="G913" i="8"/>
  <c r="T912" i="8"/>
  <c r="S912" i="8"/>
  <c r="O912" i="8"/>
  <c r="M912" i="8"/>
  <c r="I912" i="8"/>
  <c r="G912" i="8"/>
  <c r="T911" i="8"/>
  <c r="S911" i="8"/>
  <c r="O911" i="8"/>
  <c r="M911" i="8"/>
  <c r="I911" i="8"/>
  <c r="G911" i="8"/>
  <c r="T910" i="8"/>
  <c r="S910" i="8"/>
  <c r="O910" i="8"/>
  <c r="M910" i="8"/>
  <c r="I910" i="8"/>
  <c r="G910" i="8"/>
  <c r="T909" i="8"/>
  <c r="S909" i="8"/>
  <c r="O909" i="8"/>
  <c r="M909" i="8"/>
  <c r="I909" i="8"/>
  <c r="G909" i="8"/>
  <c r="T908" i="8"/>
  <c r="S908" i="8"/>
  <c r="O908" i="8"/>
  <c r="M908" i="8"/>
  <c r="I908" i="8"/>
  <c r="G908" i="8"/>
  <c r="T907" i="8"/>
  <c r="S907" i="8"/>
  <c r="O907" i="8"/>
  <c r="M907" i="8"/>
  <c r="I907" i="8"/>
  <c r="G907" i="8"/>
  <c r="T906" i="8"/>
  <c r="S906" i="8"/>
  <c r="O906" i="8"/>
  <c r="M906" i="8"/>
  <c r="I906" i="8"/>
  <c r="G906" i="8"/>
  <c r="T905" i="8"/>
  <c r="S905" i="8"/>
  <c r="O905" i="8"/>
  <c r="M905" i="8"/>
  <c r="I905" i="8"/>
  <c r="G905" i="8"/>
  <c r="T904" i="8"/>
  <c r="S904" i="8"/>
  <c r="O904" i="8"/>
  <c r="M904" i="8"/>
  <c r="I904" i="8"/>
  <c r="G904" i="8"/>
  <c r="T903" i="8"/>
  <c r="S903" i="8"/>
  <c r="O903" i="8"/>
  <c r="M903" i="8"/>
  <c r="I903" i="8"/>
  <c r="G903" i="8"/>
  <c r="T902" i="8"/>
  <c r="S902" i="8"/>
  <c r="O902" i="8"/>
  <c r="M902" i="8"/>
  <c r="I902" i="8"/>
  <c r="G902" i="8"/>
  <c r="T901" i="8"/>
  <c r="S901" i="8"/>
  <c r="O901" i="8"/>
  <c r="M901" i="8"/>
  <c r="I901" i="8"/>
  <c r="G901" i="8"/>
  <c r="T900" i="8"/>
  <c r="S900" i="8"/>
  <c r="O900" i="8"/>
  <c r="M900" i="8"/>
  <c r="I900" i="8"/>
  <c r="G900" i="8"/>
  <c r="T899" i="8"/>
  <c r="S899" i="8"/>
  <c r="O899" i="8"/>
  <c r="M899" i="8"/>
  <c r="I899" i="8"/>
  <c r="G899" i="8"/>
  <c r="T898" i="8"/>
  <c r="S898" i="8"/>
  <c r="O898" i="8"/>
  <c r="M898" i="8"/>
  <c r="I898" i="8"/>
  <c r="G898" i="8"/>
  <c r="T897" i="8"/>
  <c r="S897" i="8"/>
  <c r="O897" i="8"/>
  <c r="M897" i="8"/>
  <c r="I897" i="8"/>
  <c r="G897" i="8"/>
  <c r="T896" i="8"/>
  <c r="S896" i="8"/>
  <c r="O896" i="8"/>
  <c r="M896" i="8"/>
  <c r="I896" i="8"/>
  <c r="G896" i="8"/>
  <c r="T895" i="8"/>
  <c r="S895" i="8"/>
  <c r="O895" i="8"/>
  <c r="M895" i="8"/>
  <c r="I895" i="8"/>
  <c r="G895" i="8"/>
  <c r="T894" i="8"/>
  <c r="S894" i="8"/>
  <c r="O894" i="8"/>
  <c r="M894" i="8"/>
  <c r="I894" i="8"/>
  <c r="G894" i="8"/>
  <c r="T893" i="8"/>
  <c r="S893" i="8"/>
  <c r="O893" i="8"/>
  <c r="M893" i="8"/>
  <c r="I893" i="8"/>
  <c r="G893" i="8"/>
  <c r="T892" i="8"/>
  <c r="S892" i="8"/>
  <c r="O892" i="8"/>
  <c r="M892" i="8"/>
  <c r="I892" i="8"/>
  <c r="G892" i="8"/>
  <c r="T891" i="8"/>
  <c r="S891" i="8"/>
  <c r="O891" i="8"/>
  <c r="M891" i="8"/>
  <c r="I891" i="8"/>
  <c r="G891" i="8"/>
  <c r="T890" i="8"/>
  <c r="S890" i="8"/>
  <c r="O890" i="8"/>
  <c r="M890" i="8"/>
  <c r="I890" i="8"/>
  <c r="G890" i="8"/>
  <c r="T889" i="8"/>
  <c r="S889" i="8"/>
  <c r="O889" i="8"/>
  <c r="M889" i="8"/>
  <c r="I889" i="8"/>
  <c r="G889" i="8"/>
  <c r="T888" i="8"/>
  <c r="S888" i="8"/>
  <c r="O888" i="8"/>
  <c r="M888" i="8"/>
  <c r="I888" i="8"/>
  <c r="G888" i="8"/>
  <c r="T887" i="8"/>
  <c r="S887" i="8"/>
  <c r="O887" i="8"/>
  <c r="M887" i="8"/>
  <c r="I887" i="8"/>
  <c r="G887" i="8"/>
  <c r="T886" i="8"/>
  <c r="S886" i="8"/>
  <c r="O886" i="8"/>
  <c r="M886" i="8"/>
  <c r="I886" i="8"/>
  <c r="G886" i="8"/>
  <c r="T885" i="8"/>
  <c r="S885" i="8"/>
  <c r="O885" i="8"/>
  <c r="M885" i="8"/>
  <c r="I885" i="8"/>
  <c r="G885" i="8"/>
  <c r="T884" i="8"/>
  <c r="S884" i="8"/>
  <c r="O884" i="8"/>
  <c r="M884" i="8"/>
  <c r="I884" i="8"/>
  <c r="G884" i="8"/>
  <c r="T883" i="8"/>
  <c r="S883" i="8"/>
  <c r="O883" i="8"/>
  <c r="M883" i="8"/>
  <c r="I883" i="8"/>
  <c r="G883" i="8"/>
  <c r="T882" i="8"/>
  <c r="S882" i="8"/>
  <c r="O882" i="8"/>
  <c r="M882" i="8"/>
  <c r="I882" i="8"/>
  <c r="G882" i="8"/>
  <c r="T881" i="8"/>
  <c r="S881" i="8"/>
  <c r="O881" i="8"/>
  <c r="M881" i="8"/>
  <c r="I881" i="8"/>
  <c r="G881" i="8"/>
  <c r="T880" i="8"/>
  <c r="S880" i="8"/>
  <c r="O880" i="8"/>
  <c r="M880" i="8"/>
  <c r="I880" i="8"/>
  <c r="G880" i="8"/>
  <c r="T879" i="8"/>
  <c r="S879" i="8"/>
  <c r="O879" i="8"/>
  <c r="M879" i="8"/>
  <c r="I879" i="8"/>
  <c r="G879" i="8"/>
  <c r="T878" i="8"/>
  <c r="S878" i="8"/>
  <c r="O878" i="8"/>
  <c r="M878" i="8"/>
  <c r="I878" i="8"/>
  <c r="G878" i="8"/>
  <c r="T877" i="8"/>
  <c r="S877" i="8"/>
  <c r="O877" i="8"/>
  <c r="M877" i="8"/>
  <c r="I877" i="8"/>
  <c r="G877" i="8"/>
  <c r="T876" i="8"/>
  <c r="S876" i="8"/>
  <c r="O876" i="8"/>
  <c r="M876" i="8"/>
  <c r="I876" i="8"/>
  <c r="G876" i="8"/>
  <c r="T875" i="8"/>
  <c r="S875" i="8"/>
  <c r="O875" i="8"/>
  <c r="M875" i="8"/>
  <c r="I875" i="8"/>
  <c r="G875" i="8"/>
  <c r="T874" i="8"/>
  <c r="S874" i="8"/>
  <c r="O874" i="8"/>
  <c r="M874" i="8"/>
  <c r="I874" i="8"/>
  <c r="G874" i="8"/>
  <c r="T873" i="8"/>
  <c r="S873" i="8"/>
  <c r="O873" i="8"/>
  <c r="M873" i="8"/>
  <c r="I873" i="8"/>
  <c r="G873" i="8"/>
  <c r="T872" i="8"/>
  <c r="S872" i="8"/>
  <c r="O872" i="8"/>
  <c r="M872" i="8"/>
  <c r="I872" i="8"/>
  <c r="G872" i="8"/>
  <c r="T871" i="8"/>
  <c r="S871" i="8"/>
  <c r="O871" i="8"/>
  <c r="M871" i="8"/>
  <c r="I871" i="8"/>
  <c r="G871" i="8"/>
  <c r="T870" i="8"/>
  <c r="S870" i="8"/>
  <c r="O870" i="8"/>
  <c r="M870" i="8"/>
  <c r="I870" i="8"/>
  <c r="G870" i="8"/>
  <c r="T869" i="8"/>
  <c r="S869" i="8"/>
  <c r="O869" i="8"/>
  <c r="M869" i="8"/>
  <c r="I869" i="8"/>
  <c r="G869" i="8"/>
  <c r="T868" i="8"/>
  <c r="S868" i="8"/>
  <c r="O868" i="8"/>
  <c r="M868" i="8"/>
  <c r="I868" i="8"/>
  <c r="G868" i="8"/>
  <c r="T867" i="8"/>
  <c r="S867" i="8"/>
  <c r="O867" i="8"/>
  <c r="M867" i="8"/>
  <c r="I867" i="8"/>
  <c r="G867" i="8"/>
  <c r="T866" i="8"/>
  <c r="S866" i="8"/>
  <c r="O866" i="8"/>
  <c r="M866" i="8"/>
  <c r="I866" i="8"/>
  <c r="G866" i="8"/>
  <c r="T865" i="8"/>
  <c r="S865" i="8"/>
  <c r="O865" i="8"/>
  <c r="M865" i="8"/>
  <c r="I865" i="8"/>
  <c r="G865" i="8"/>
  <c r="T864" i="8"/>
  <c r="S864" i="8"/>
  <c r="O864" i="8"/>
  <c r="M864" i="8"/>
  <c r="I864" i="8"/>
  <c r="G864" i="8"/>
  <c r="T863" i="8"/>
  <c r="S863" i="8"/>
  <c r="O863" i="8"/>
  <c r="M863" i="8"/>
  <c r="I863" i="8"/>
  <c r="G863" i="8"/>
  <c r="T862" i="8"/>
  <c r="S862" i="8"/>
  <c r="O862" i="8"/>
  <c r="M862" i="8"/>
  <c r="I862" i="8"/>
  <c r="G862" i="8"/>
  <c r="T861" i="8"/>
  <c r="S861" i="8"/>
  <c r="O861" i="8"/>
  <c r="M861" i="8"/>
  <c r="I861" i="8"/>
  <c r="G861" i="8"/>
  <c r="T860" i="8"/>
  <c r="S860" i="8"/>
  <c r="O860" i="8"/>
  <c r="M860" i="8"/>
  <c r="I860" i="8"/>
  <c r="G860" i="8"/>
  <c r="T859" i="8"/>
  <c r="S859" i="8"/>
  <c r="O859" i="8"/>
  <c r="M859" i="8"/>
  <c r="I859" i="8"/>
  <c r="G859" i="8"/>
  <c r="T858" i="8"/>
  <c r="S858" i="8"/>
  <c r="O858" i="8"/>
  <c r="M858" i="8"/>
  <c r="I858" i="8"/>
  <c r="G858" i="8"/>
  <c r="T857" i="8"/>
  <c r="S857" i="8"/>
  <c r="O857" i="8"/>
  <c r="M857" i="8"/>
  <c r="I857" i="8"/>
  <c r="G857" i="8"/>
  <c r="T856" i="8"/>
  <c r="S856" i="8"/>
  <c r="O856" i="8"/>
  <c r="M856" i="8"/>
  <c r="I856" i="8"/>
  <c r="G856" i="8"/>
  <c r="T855" i="8"/>
  <c r="S855" i="8"/>
  <c r="O855" i="8"/>
  <c r="M855" i="8"/>
  <c r="I855" i="8"/>
  <c r="G855" i="8"/>
  <c r="T854" i="8"/>
  <c r="S854" i="8"/>
  <c r="O854" i="8"/>
  <c r="M854" i="8"/>
  <c r="I854" i="8"/>
  <c r="G854" i="8"/>
  <c r="T853" i="8"/>
  <c r="S853" i="8"/>
  <c r="O853" i="8"/>
  <c r="M853" i="8"/>
  <c r="I853" i="8"/>
  <c r="G853" i="8"/>
  <c r="T852" i="8"/>
  <c r="S852" i="8"/>
  <c r="O852" i="8"/>
  <c r="M852" i="8"/>
  <c r="I852" i="8"/>
  <c r="G852" i="8"/>
  <c r="T851" i="8"/>
  <c r="S851" i="8"/>
  <c r="O851" i="8"/>
  <c r="M851" i="8"/>
  <c r="I851" i="8"/>
  <c r="G851" i="8"/>
  <c r="T850" i="8"/>
  <c r="S850" i="8"/>
  <c r="O850" i="8"/>
  <c r="M850" i="8"/>
  <c r="I850" i="8"/>
  <c r="G850" i="8"/>
  <c r="T849" i="8"/>
  <c r="S849" i="8"/>
  <c r="O849" i="8"/>
  <c r="M849" i="8"/>
  <c r="I849" i="8"/>
  <c r="G849" i="8"/>
  <c r="T848" i="8"/>
  <c r="S848" i="8"/>
  <c r="O848" i="8"/>
  <c r="M848" i="8"/>
  <c r="I848" i="8"/>
  <c r="G848" i="8"/>
  <c r="T847" i="8"/>
  <c r="S847" i="8"/>
  <c r="O847" i="8"/>
  <c r="M847" i="8"/>
  <c r="I847" i="8"/>
  <c r="G847" i="8"/>
  <c r="T846" i="8"/>
  <c r="S846" i="8"/>
  <c r="O846" i="8"/>
  <c r="M846" i="8"/>
  <c r="I846" i="8"/>
  <c r="G846" i="8"/>
  <c r="T845" i="8"/>
  <c r="S845" i="8"/>
  <c r="O845" i="8"/>
  <c r="M845" i="8"/>
  <c r="I845" i="8"/>
  <c r="G845" i="8"/>
  <c r="T844" i="8"/>
  <c r="S844" i="8"/>
  <c r="O844" i="8"/>
  <c r="M844" i="8"/>
  <c r="I844" i="8"/>
  <c r="G844" i="8"/>
  <c r="T843" i="8"/>
  <c r="S843" i="8"/>
  <c r="O843" i="8"/>
  <c r="M843" i="8"/>
  <c r="I843" i="8"/>
  <c r="G843" i="8"/>
  <c r="T842" i="8"/>
  <c r="S842" i="8"/>
  <c r="O842" i="8"/>
  <c r="M842" i="8"/>
  <c r="I842" i="8"/>
  <c r="G842" i="8"/>
  <c r="T841" i="8"/>
  <c r="S841" i="8"/>
  <c r="O841" i="8"/>
  <c r="M841" i="8"/>
  <c r="I841" i="8"/>
  <c r="G841" i="8"/>
  <c r="T840" i="8"/>
  <c r="S840" i="8"/>
  <c r="O840" i="8"/>
  <c r="M840" i="8"/>
  <c r="I840" i="8"/>
  <c r="G840" i="8"/>
  <c r="T839" i="8"/>
  <c r="S839" i="8"/>
  <c r="O839" i="8"/>
  <c r="M839" i="8"/>
  <c r="I839" i="8"/>
  <c r="G839" i="8"/>
  <c r="T838" i="8"/>
  <c r="S838" i="8"/>
  <c r="O838" i="8"/>
  <c r="M838" i="8"/>
  <c r="I838" i="8"/>
  <c r="G838" i="8"/>
  <c r="T837" i="8"/>
  <c r="S837" i="8"/>
  <c r="O837" i="8"/>
  <c r="M837" i="8"/>
  <c r="I837" i="8"/>
  <c r="G837" i="8"/>
  <c r="T836" i="8"/>
  <c r="S836" i="8"/>
  <c r="O836" i="8"/>
  <c r="M836" i="8"/>
  <c r="I836" i="8"/>
  <c r="G836" i="8"/>
  <c r="T835" i="8"/>
  <c r="S835" i="8"/>
  <c r="O835" i="8"/>
  <c r="M835" i="8"/>
  <c r="I835" i="8"/>
  <c r="G835" i="8"/>
  <c r="T834" i="8"/>
  <c r="S834" i="8"/>
  <c r="O834" i="8"/>
  <c r="M834" i="8"/>
  <c r="I834" i="8"/>
  <c r="G834" i="8"/>
  <c r="T833" i="8"/>
  <c r="S833" i="8"/>
  <c r="O833" i="8"/>
  <c r="M833" i="8"/>
  <c r="I833" i="8"/>
  <c r="G833" i="8"/>
  <c r="T832" i="8"/>
  <c r="S832" i="8"/>
  <c r="O832" i="8"/>
  <c r="M832" i="8"/>
  <c r="I832" i="8"/>
  <c r="G832" i="8"/>
  <c r="T831" i="8"/>
  <c r="S831" i="8"/>
  <c r="O831" i="8"/>
  <c r="M831" i="8"/>
  <c r="I831" i="8"/>
  <c r="G831" i="8"/>
  <c r="T830" i="8"/>
  <c r="S830" i="8"/>
  <c r="O830" i="8"/>
  <c r="M830" i="8"/>
  <c r="I830" i="8"/>
  <c r="G830" i="8"/>
  <c r="T829" i="8"/>
  <c r="S829" i="8"/>
  <c r="O829" i="8"/>
  <c r="M829" i="8"/>
  <c r="I829" i="8"/>
  <c r="G829" i="8"/>
  <c r="T828" i="8"/>
  <c r="S828" i="8"/>
  <c r="O828" i="8"/>
  <c r="M828" i="8"/>
  <c r="I828" i="8"/>
  <c r="G828" i="8"/>
  <c r="T827" i="8"/>
  <c r="S827" i="8"/>
  <c r="O827" i="8"/>
  <c r="M827" i="8"/>
  <c r="I827" i="8"/>
  <c r="G827" i="8"/>
  <c r="T826" i="8"/>
  <c r="S826" i="8"/>
  <c r="O826" i="8"/>
  <c r="M826" i="8"/>
  <c r="I826" i="8"/>
  <c r="G826" i="8"/>
  <c r="T825" i="8"/>
  <c r="S825" i="8"/>
  <c r="O825" i="8"/>
  <c r="M825" i="8"/>
  <c r="I825" i="8"/>
  <c r="G825" i="8"/>
  <c r="T824" i="8"/>
  <c r="S824" i="8"/>
  <c r="O824" i="8"/>
  <c r="M824" i="8"/>
  <c r="I824" i="8"/>
  <c r="G824" i="8"/>
  <c r="T823" i="8"/>
  <c r="S823" i="8"/>
  <c r="O823" i="8"/>
  <c r="M823" i="8"/>
  <c r="I823" i="8"/>
  <c r="G823" i="8"/>
  <c r="T822" i="8"/>
  <c r="S822" i="8"/>
  <c r="O822" i="8"/>
  <c r="M822" i="8"/>
  <c r="I822" i="8"/>
  <c r="G822" i="8"/>
  <c r="T821" i="8"/>
  <c r="S821" i="8"/>
  <c r="O821" i="8"/>
  <c r="M821" i="8"/>
  <c r="I821" i="8"/>
  <c r="G821" i="8"/>
  <c r="T820" i="8"/>
  <c r="S820" i="8"/>
  <c r="O820" i="8"/>
  <c r="M820" i="8"/>
  <c r="I820" i="8"/>
  <c r="G820" i="8"/>
  <c r="T819" i="8"/>
  <c r="S819" i="8"/>
  <c r="O819" i="8"/>
  <c r="M819" i="8"/>
  <c r="I819" i="8"/>
  <c r="G819" i="8"/>
  <c r="T818" i="8"/>
  <c r="S818" i="8"/>
  <c r="O818" i="8"/>
  <c r="M818" i="8"/>
  <c r="I818" i="8"/>
  <c r="G818" i="8"/>
  <c r="T817" i="8"/>
  <c r="S817" i="8"/>
  <c r="O817" i="8"/>
  <c r="M817" i="8"/>
  <c r="I817" i="8"/>
  <c r="G817" i="8"/>
  <c r="T816" i="8"/>
  <c r="S816" i="8"/>
  <c r="O816" i="8"/>
  <c r="M816" i="8"/>
  <c r="I816" i="8"/>
  <c r="G816" i="8"/>
  <c r="T815" i="8"/>
  <c r="S815" i="8"/>
  <c r="O815" i="8"/>
  <c r="M815" i="8"/>
  <c r="I815" i="8"/>
  <c r="G815" i="8"/>
  <c r="T814" i="8"/>
  <c r="S814" i="8"/>
  <c r="O814" i="8"/>
  <c r="M814" i="8"/>
  <c r="I814" i="8"/>
  <c r="G814" i="8"/>
  <c r="T813" i="8"/>
  <c r="S813" i="8"/>
  <c r="O813" i="8"/>
  <c r="M813" i="8"/>
  <c r="I813" i="8"/>
  <c r="G813" i="8"/>
  <c r="T812" i="8"/>
  <c r="S812" i="8"/>
  <c r="O812" i="8"/>
  <c r="M812" i="8"/>
  <c r="I812" i="8"/>
  <c r="G812" i="8"/>
  <c r="T811" i="8"/>
  <c r="S811" i="8"/>
  <c r="O811" i="8"/>
  <c r="M811" i="8"/>
  <c r="I811" i="8"/>
  <c r="G811" i="8"/>
  <c r="T810" i="8"/>
  <c r="S810" i="8"/>
  <c r="O810" i="8"/>
  <c r="M810" i="8"/>
  <c r="I810" i="8"/>
  <c r="G810" i="8"/>
  <c r="T809" i="8"/>
  <c r="S809" i="8"/>
  <c r="O809" i="8"/>
  <c r="M809" i="8"/>
  <c r="I809" i="8"/>
  <c r="G809" i="8"/>
  <c r="T808" i="8"/>
  <c r="S808" i="8"/>
  <c r="O808" i="8"/>
  <c r="M808" i="8"/>
  <c r="I808" i="8"/>
  <c r="G808" i="8"/>
  <c r="T807" i="8"/>
  <c r="S807" i="8"/>
  <c r="O807" i="8"/>
  <c r="M807" i="8"/>
  <c r="I807" i="8"/>
  <c r="G807" i="8"/>
  <c r="T806" i="8"/>
  <c r="S806" i="8"/>
  <c r="O806" i="8"/>
  <c r="M806" i="8"/>
  <c r="I806" i="8"/>
  <c r="G806" i="8"/>
  <c r="T805" i="8"/>
  <c r="S805" i="8"/>
  <c r="O805" i="8"/>
  <c r="M805" i="8"/>
  <c r="I805" i="8"/>
  <c r="G805" i="8"/>
  <c r="T804" i="8"/>
  <c r="S804" i="8"/>
  <c r="O804" i="8"/>
  <c r="M804" i="8"/>
  <c r="I804" i="8"/>
  <c r="G804" i="8"/>
  <c r="T803" i="8"/>
  <c r="S803" i="8"/>
  <c r="O803" i="8"/>
  <c r="M803" i="8"/>
  <c r="I803" i="8"/>
  <c r="G803" i="8"/>
  <c r="T802" i="8"/>
  <c r="S802" i="8"/>
  <c r="O802" i="8"/>
  <c r="M802" i="8"/>
  <c r="I802" i="8"/>
  <c r="G802" i="8"/>
  <c r="T801" i="8"/>
  <c r="S801" i="8"/>
  <c r="O801" i="8"/>
  <c r="M801" i="8"/>
  <c r="I801" i="8"/>
  <c r="G801" i="8"/>
  <c r="T800" i="8"/>
  <c r="S800" i="8"/>
  <c r="O800" i="8"/>
  <c r="M800" i="8"/>
  <c r="I800" i="8"/>
  <c r="G800" i="8"/>
  <c r="T799" i="8"/>
  <c r="S799" i="8"/>
  <c r="O799" i="8"/>
  <c r="M799" i="8"/>
  <c r="I799" i="8"/>
  <c r="G799" i="8"/>
  <c r="T798" i="8"/>
  <c r="S798" i="8"/>
  <c r="O798" i="8"/>
  <c r="M798" i="8"/>
  <c r="I798" i="8"/>
  <c r="G798" i="8"/>
  <c r="T797" i="8"/>
  <c r="S797" i="8"/>
  <c r="O797" i="8"/>
  <c r="M797" i="8"/>
  <c r="I797" i="8"/>
  <c r="G797" i="8"/>
  <c r="T796" i="8"/>
  <c r="S796" i="8"/>
  <c r="O796" i="8"/>
  <c r="M796" i="8"/>
  <c r="I796" i="8"/>
  <c r="G796" i="8"/>
  <c r="T795" i="8"/>
  <c r="S795" i="8"/>
  <c r="O795" i="8"/>
  <c r="M795" i="8"/>
  <c r="I795" i="8"/>
  <c r="G795" i="8"/>
  <c r="T794" i="8"/>
  <c r="S794" i="8"/>
  <c r="O794" i="8"/>
  <c r="M794" i="8"/>
  <c r="I794" i="8"/>
  <c r="G794" i="8"/>
  <c r="T793" i="8"/>
  <c r="S793" i="8"/>
  <c r="O793" i="8"/>
  <c r="M793" i="8"/>
  <c r="I793" i="8"/>
  <c r="G793" i="8"/>
  <c r="T792" i="8"/>
  <c r="S792" i="8"/>
  <c r="O792" i="8"/>
  <c r="M792" i="8"/>
  <c r="I792" i="8"/>
  <c r="G792" i="8"/>
  <c r="T791" i="8"/>
  <c r="S791" i="8"/>
  <c r="O791" i="8"/>
  <c r="M791" i="8"/>
  <c r="I791" i="8"/>
  <c r="G791" i="8"/>
  <c r="T790" i="8"/>
  <c r="S790" i="8"/>
  <c r="O790" i="8"/>
  <c r="M790" i="8"/>
  <c r="I790" i="8"/>
  <c r="G790" i="8"/>
  <c r="T789" i="8"/>
  <c r="S789" i="8"/>
  <c r="O789" i="8"/>
  <c r="M789" i="8"/>
  <c r="I789" i="8"/>
  <c r="G789" i="8"/>
  <c r="T788" i="8"/>
  <c r="S788" i="8"/>
  <c r="O788" i="8"/>
  <c r="M788" i="8"/>
  <c r="I788" i="8"/>
  <c r="G788" i="8"/>
  <c r="T787" i="8"/>
  <c r="S787" i="8"/>
  <c r="O787" i="8"/>
  <c r="M787" i="8"/>
  <c r="I787" i="8"/>
  <c r="G787" i="8"/>
  <c r="T786" i="8"/>
  <c r="S786" i="8"/>
  <c r="O786" i="8"/>
  <c r="M786" i="8"/>
  <c r="I786" i="8"/>
  <c r="G786" i="8"/>
  <c r="T785" i="8"/>
  <c r="S785" i="8"/>
  <c r="O785" i="8"/>
  <c r="M785" i="8"/>
  <c r="I785" i="8"/>
  <c r="G785" i="8"/>
  <c r="T784" i="8"/>
  <c r="S784" i="8"/>
  <c r="O784" i="8"/>
  <c r="M784" i="8"/>
  <c r="I784" i="8"/>
  <c r="G784" i="8"/>
  <c r="T783" i="8"/>
  <c r="S783" i="8"/>
  <c r="O783" i="8"/>
  <c r="M783" i="8"/>
  <c r="I783" i="8"/>
  <c r="G783" i="8"/>
  <c r="T782" i="8"/>
  <c r="S782" i="8"/>
  <c r="O782" i="8"/>
  <c r="M782" i="8"/>
  <c r="I782" i="8"/>
  <c r="G782" i="8"/>
  <c r="T781" i="8"/>
  <c r="S781" i="8"/>
  <c r="O781" i="8"/>
  <c r="M781" i="8"/>
  <c r="I781" i="8"/>
  <c r="G781" i="8"/>
  <c r="T780" i="8"/>
  <c r="S780" i="8"/>
  <c r="O780" i="8"/>
  <c r="M780" i="8"/>
  <c r="I780" i="8"/>
  <c r="G780" i="8"/>
  <c r="T779" i="8"/>
  <c r="S779" i="8"/>
  <c r="O779" i="8"/>
  <c r="M779" i="8"/>
  <c r="I779" i="8"/>
  <c r="G779" i="8"/>
  <c r="T778" i="8"/>
  <c r="S778" i="8"/>
  <c r="O778" i="8"/>
  <c r="M778" i="8"/>
  <c r="I778" i="8"/>
  <c r="G778" i="8"/>
  <c r="T777" i="8"/>
  <c r="S777" i="8"/>
  <c r="O777" i="8"/>
  <c r="M777" i="8"/>
  <c r="I777" i="8"/>
  <c r="G777" i="8"/>
  <c r="T776" i="8"/>
  <c r="S776" i="8"/>
  <c r="O776" i="8"/>
  <c r="M776" i="8"/>
  <c r="I776" i="8"/>
  <c r="G776" i="8"/>
  <c r="T775" i="8"/>
  <c r="S775" i="8"/>
  <c r="O775" i="8"/>
  <c r="M775" i="8"/>
  <c r="I775" i="8"/>
  <c r="G775" i="8"/>
  <c r="T774" i="8"/>
  <c r="S774" i="8"/>
  <c r="O774" i="8"/>
  <c r="M774" i="8"/>
  <c r="I774" i="8"/>
  <c r="G774" i="8"/>
  <c r="T773" i="8"/>
  <c r="S773" i="8"/>
  <c r="O773" i="8"/>
  <c r="M773" i="8"/>
  <c r="I773" i="8"/>
  <c r="G773" i="8"/>
  <c r="T772" i="8"/>
  <c r="S772" i="8"/>
  <c r="O772" i="8"/>
  <c r="M772" i="8"/>
  <c r="I772" i="8"/>
  <c r="G772" i="8"/>
  <c r="T771" i="8"/>
  <c r="S771" i="8"/>
  <c r="O771" i="8"/>
  <c r="M771" i="8"/>
  <c r="I771" i="8"/>
  <c r="G771" i="8"/>
  <c r="T770" i="8"/>
  <c r="S770" i="8"/>
  <c r="O770" i="8"/>
  <c r="M770" i="8"/>
  <c r="I770" i="8"/>
  <c r="G770" i="8"/>
  <c r="T769" i="8"/>
  <c r="S769" i="8"/>
  <c r="O769" i="8"/>
  <c r="M769" i="8"/>
  <c r="I769" i="8"/>
  <c r="G769" i="8"/>
  <c r="T768" i="8"/>
  <c r="S768" i="8"/>
  <c r="O768" i="8"/>
  <c r="M768" i="8"/>
  <c r="I768" i="8"/>
  <c r="G768" i="8"/>
  <c r="T767" i="8"/>
  <c r="S767" i="8"/>
  <c r="O767" i="8"/>
  <c r="M767" i="8"/>
  <c r="I767" i="8"/>
  <c r="G767" i="8"/>
  <c r="T766" i="8"/>
  <c r="S766" i="8"/>
  <c r="O766" i="8"/>
  <c r="M766" i="8"/>
  <c r="I766" i="8"/>
  <c r="G766" i="8"/>
  <c r="T765" i="8"/>
  <c r="S765" i="8"/>
  <c r="O765" i="8"/>
  <c r="M765" i="8"/>
  <c r="I765" i="8"/>
  <c r="G765" i="8"/>
  <c r="T764" i="8"/>
  <c r="S764" i="8"/>
  <c r="O764" i="8"/>
  <c r="M764" i="8"/>
  <c r="I764" i="8"/>
  <c r="G764" i="8"/>
  <c r="T763" i="8"/>
  <c r="S763" i="8"/>
  <c r="O763" i="8"/>
  <c r="M763" i="8"/>
  <c r="I763" i="8"/>
  <c r="G763" i="8"/>
  <c r="T762" i="8"/>
  <c r="S762" i="8"/>
  <c r="O762" i="8"/>
  <c r="M762" i="8"/>
  <c r="I762" i="8"/>
  <c r="G762" i="8"/>
  <c r="T761" i="8"/>
  <c r="S761" i="8"/>
  <c r="O761" i="8"/>
  <c r="M761" i="8"/>
  <c r="I761" i="8"/>
  <c r="G761" i="8"/>
  <c r="T760" i="8"/>
  <c r="S760" i="8"/>
  <c r="O760" i="8"/>
  <c r="M760" i="8"/>
  <c r="I760" i="8"/>
  <c r="G760" i="8"/>
  <c r="T759" i="8"/>
  <c r="S759" i="8"/>
  <c r="O759" i="8"/>
  <c r="M759" i="8"/>
  <c r="I759" i="8"/>
  <c r="G759" i="8"/>
  <c r="T758" i="8"/>
  <c r="S758" i="8"/>
  <c r="O758" i="8"/>
  <c r="M758" i="8"/>
  <c r="I758" i="8"/>
  <c r="G758" i="8"/>
  <c r="T757" i="8"/>
  <c r="S757" i="8"/>
  <c r="O757" i="8"/>
  <c r="M757" i="8"/>
  <c r="I757" i="8"/>
  <c r="G757" i="8"/>
  <c r="T756" i="8"/>
  <c r="S756" i="8"/>
  <c r="O756" i="8"/>
  <c r="M756" i="8"/>
  <c r="I756" i="8"/>
  <c r="G756" i="8"/>
  <c r="T755" i="8"/>
  <c r="S755" i="8"/>
  <c r="O755" i="8"/>
  <c r="M755" i="8"/>
  <c r="I755" i="8"/>
  <c r="G755" i="8"/>
  <c r="T754" i="8"/>
  <c r="S754" i="8"/>
  <c r="O754" i="8"/>
  <c r="M754" i="8"/>
  <c r="I754" i="8"/>
  <c r="G754" i="8"/>
  <c r="T753" i="8"/>
  <c r="S753" i="8"/>
  <c r="O753" i="8"/>
  <c r="M753" i="8"/>
  <c r="I753" i="8"/>
  <c r="G753" i="8"/>
  <c r="T752" i="8"/>
  <c r="S752" i="8"/>
  <c r="O752" i="8"/>
  <c r="M752" i="8"/>
  <c r="I752" i="8"/>
  <c r="G752" i="8"/>
  <c r="T751" i="8"/>
  <c r="S751" i="8"/>
  <c r="O751" i="8"/>
  <c r="M751" i="8"/>
  <c r="I751" i="8"/>
  <c r="G751" i="8"/>
  <c r="T750" i="8"/>
  <c r="S750" i="8"/>
  <c r="O750" i="8"/>
  <c r="M750" i="8"/>
  <c r="I750" i="8"/>
  <c r="G750" i="8"/>
  <c r="T749" i="8"/>
  <c r="S749" i="8"/>
  <c r="O749" i="8"/>
  <c r="M749" i="8"/>
  <c r="I749" i="8"/>
  <c r="G749" i="8"/>
  <c r="T748" i="8"/>
  <c r="S748" i="8"/>
  <c r="O748" i="8"/>
  <c r="M748" i="8"/>
  <c r="I748" i="8"/>
  <c r="G748" i="8"/>
  <c r="T747" i="8"/>
  <c r="S747" i="8"/>
  <c r="O747" i="8"/>
  <c r="M747" i="8"/>
  <c r="I747" i="8"/>
  <c r="G747" i="8"/>
  <c r="T746" i="8"/>
  <c r="S746" i="8"/>
  <c r="O746" i="8"/>
  <c r="M746" i="8"/>
  <c r="I746" i="8"/>
  <c r="G746" i="8"/>
  <c r="T745" i="8"/>
  <c r="S745" i="8"/>
  <c r="O745" i="8"/>
  <c r="M745" i="8"/>
  <c r="I745" i="8"/>
  <c r="G745" i="8"/>
  <c r="T744" i="8"/>
  <c r="S744" i="8"/>
  <c r="O744" i="8"/>
  <c r="M744" i="8"/>
  <c r="I744" i="8"/>
  <c r="G744" i="8"/>
  <c r="T743" i="8"/>
  <c r="S743" i="8"/>
  <c r="O743" i="8"/>
  <c r="M743" i="8"/>
  <c r="I743" i="8"/>
  <c r="G743" i="8"/>
  <c r="T742" i="8"/>
  <c r="S742" i="8"/>
  <c r="O742" i="8"/>
  <c r="M742" i="8"/>
  <c r="I742" i="8"/>
  <c r="G742" i="8"/>
  <c r="T741" i="8"/>
  <c r="S741" i="8"/>
  <c r="O741" i="8"/>
  <c r="M741" i="8"/>
  <c r="I741" i="8"/>
  <c r="G741" i="8"/>
  <c r="T740" i="8"/>
  <c r="S740" i="8"/>
  <c r="O740" i="8"/>
  <c r="M740" i="8"/>
  <c r="I740" i="8"/>
  <c r="G740" i="8"/>
  <c r="T739" i="8"/>
  <c r="S739" i="8"/>
  <c r="O739" i="8"/>
  <c r="M739" i="8"/>
  <c r="I739" i="8"/>
  <c r="G739" i="8"/>
  <c r="T738" i="8"/>
  <c r="S738" i="8"/>
  <c r="O738" i="8"/>
  <c r="M738" i="8"/>
  <c r="I738" i="8"/>
  <c r="G738" i="8"/>
  <c r="T737" i="8"/>
  <c r="S737" i="8"/>
  <c r="O737" i="8"/>
  <c r="M737" i="8"/>
  <c r="I737" i="8"/>
  <c r="G737" i="8"/>
  <c r="T736" i="8"/>
  <c r="S736" i="8"/>
  <c r="O736" i="8"/>
  <c r="M736" i="8"/>
  <c r="I736" i="8"/>
  <c r="G736" i="8"/>
  <c r="T735" i="8"/>
  <c r="S735" i="8"/>
  <c r="O735" i="8"/>
  <c r="M735" i="8"/>
  <c r="I735" i="8"/>
  <c r="G735" i="8"/>
  <c r="T734" i="8"/>
  <c r="S734" i="8"/>
  <c r="O734" i="8"/>
  <c r="M734" i="8"/>
  <c r="I734" i="8"/>
  <c r="G734" i="8"/>
  <c r="T733" i="8"/>
  <c r="S733" i="8"/>
  <c r="O733" i="8"/>
  <c r="M733" i="8"/>
  <c r="I733" i="8"/>
  <c r="G733" i="8"/>
  <c r="T732" i="8"/>
  <c r="S732" i="8"/>
  <c r="O732" i="8"/>
  <c r="M732" i="8"/>
  <c r="I732" i="8"/>
  <c r="G732" i="8"/>
  <c r="T731" i="8"/>
  <c r="S731" i="8"/>
  <c r="O731" i="8"/>
  <c r="M731" i="8"/>
  <c r="I731" i="8"/>
  <c r="G731" i="8"/>
  <c r="T730" i="8"/>
  <c r="S730" i="8"/>
  <c r="O730" i="8"/>
  <c r="M730" i="8"/>
  <c r="I730" i="8"/>
  <c r="G730" i="8"/>
  <c r="T729" i="8"/>
  <c r="S729" i="8"/>
  <c r="O729" i="8"/>
  <c r="M729" i="8"/>
  <c r="I729" i="8"/>
  <c r="G729" i="8"/>
  <c r="T728" i="8"/>
  <c r="S728" i="8"/>
  <c r="O728" i="8"/>
  <c r="M728" i="8"/>
  <c r="I728" i="8"/>
  <c r="G728" i="8"/>
  <c r="T727" i="8"/>
  <c r="S727" i="8"/>
  <c r="O727" i="8"/>
  <c r="M727" i="8"/>
  <c r="I727" i="8"/>
  <c r="G727" i="8"/>
  <c r="T726" i="8"/>
  <c r="S726" i="8"/>
  <c r="O726" i="8"/>
  <c r="M726" i="8"/>
  <c r="I726" i="8"/>
  <c r="G726" i="8"/>
  <c r="T725" i="8"/>
  <c r="S725" i="8"/>
  <c r="O725" i="8"/>
  <c r="M725" i="8"/>
  <c r="I725" i="8"/>
  <c r="G725" i="8"/>
  <c r="T724" i="8"/>
  <c r="S724" i="8"/>
  <c r="O724" i="8"/>
  <c r="M724" i="8"/>
  <c r="I724" i="8"/>
  <c r="G724" i="8"/>
  <c r="T723" i="8"/>
  <c r="S723" i="8"/>
  <c r="O723" i="8"/>
  <c r="M723" i="8"/>
  <c r="I723" i="8"/>
  <c r="G723" i="8"/>
  <c r="T722" i="8"/>
  <c r="S722" i="8"/>
  <c r="O722" i="8"/>
  <c r="M722" i="8"/>
  <c r="I722" i="8"/>
  <c r="G722" i="8"/>
  <c r="T721" i="8"/>
  <c r="S721" i="8"/>
  <c r="O721" i="8"/>
  <c r="M721" i="8"/>
  <c r="I721" i="8"/>
  <c r="G721" i="8"/>
  <c r="T720" i="8"/>
  <c r="S720" i="8"/>
  <c r="O720" i="8"/>
  <c r="M720" i="8"/>
  <c r="I720" i="8"/>
  <c r="G720" i="8"/>
  <c r="T719" i="8"/>
  <c r="S719" i="8"/>
  <c r="O719" i="8"/>
  <c r="M719" i="8"/>
  <c r="I719" i="8"/>
  <c r="G719" i="8"/>
  <c r="T718" i="8"/>
  <c r="S718" i="8"/>
  <c r="O718" i="8"/>
  <c r="M718" i="8"/>
  <c r="I718" i="8"/>
  <c r="G718" i="8"/>
  <c r="T717" i="8"/>
  <c r="S717" i="8"/>
  <c r="O717" i="8"/>
  <c r="M717" i="8"/>
  <c r="I717" i="8"/>
  <c r="G717" i="8"/>
  <c r="T716" i="8"/>
  <c r="S716" i="8"/>
  <c r="O716" i="8"/>
  <c r="M716" i="8"/>
  <c r="I716" i="8"/>
  <c r="G716" i="8"/>
  <c r="T715" i="8"/>
  <c r="S715" i="8"/>
  <c r="O715" i="8"/>
  <c r="M715" i="8"/>
  <c r="I715" i="8"/>
  <c r="G715" i="8"/>
  <c r="T714" i="8"/>
  <c r="S714" i="8"/>
  <c r="O714" i="8"/>
  <c r="M714" i="8"/>
  <c r="I714" i="8"/>
  <c r="G714" i="8"/>
  <c r="T713" i="8"/>
  <c r="S713" i="8"/>
  <c r="O713" i="8"/>
  <c r="M713" i="8"/>
  <c r="I713" i="8"/>
  <c r="G713" i="8"/>
  <c r="T712" i="8"/>
  <c r="S712" i="8"/>
  <c r="O712" i="8"/>
  <c r="M712" i="8"/>
  <c r="I712" i="8"/>
  <c r="G712" i="8"/>
  <c r="T711" i="8"/>
  <c r="S711" i="8"/>
  <c r="O711" i="8"/>
  <c r="M711" i="8"/>
  <c r="I711" i="8"/>
  <c r="G711" i="8"/>
  <c r="T710" i="8"/>
  <c r="S710" i="8"/>
  <c r="O710" i="8"/>
  <c r="M710" i="8"/>
  <c r="I710" i="8"/>
  <c r="G710" i="8"/>
  <c r="T709" i="8"/>
  <c r="S709" i="8"/>
  <c r="O709" i="8"/>
  <c r="M709" i="8"/>
  <c r="I709" i="8"/>
  <c r="G709" i="8"/>
  <c r="T708" i="8"/>
  <c r="S708" i="8"/>
  <c r="O708" i="8"/>
  <c r="M708" i="8"/>
  <c r="I708" i="8"/>
  <c r="G708" i="8"/>
  <c r="T707" i="8"/>
  <c r="S707" i="8"/>
  <c r="O707" i="8"/>
  <c r="M707" i="8"/>
  <c r="I707" i="8"/>
  <c r="G707" i="8"/>
  <c r="T706" i="8"/>
  <c r="S706" i="8"/>
  <c r="O706" i="8"/>
  <c r="M706" i="8"/>
  <c r="I706" i="8"/>
  <c r="G706" i="8"/>
  <c r="T705" i="8"/>
  <c r="S705" i="8"/>
  <c r="O705" i="8"/>
  <c r="M705" i="8"/>
  <c r="I705" i="8"/>
  <c r="G705" i="8"/>
  <c r="T704" i="8"/>
  <c r="S704" i="8"/>
  <c r="O704" i="8"/>
  <c r="M704" i="8"/>
  <c r="I704" i="8"/>
  <c r="G704" i="8"/>
  <c r="T703" i="8"/>
  <c r="S703" i="8"/>
  <c r="O703" i="8"/>
  <c r="M703" i="8"/>
  <c r="I703" i="8"/>
  <c r="G703" i="8"/>
  <c r="T702" i="8"/>
  <c r="S702" i="8"/>
  <c r="O702" i="8"/>
  <c r="M702" i="8"/>
  <c r="I702" i="8"/>
  <c r="G702" i="8"/>
  <c r="T701" i="8"/>
  <c r="S701" i="8"/>
  <c r="O701" i="8"/>
  <c r="M701" i="8"/>
  <c r="I701" i="8"/>
  <c r="G701" i="8"/>
  <c r="T700" i="8"/>
  <c r="S700" i="8"/>
  <c r="O700" i="8"/>
  <c r="M700" i="8"/>
  <c r="I700" i="8"/>
  <c r="G700" i="8"/>
  <c r="T699" i="8"/>
  <c r="S699" i="8"/>
  <c r="O699" i="8"/>
  <c r="M699" i="8"/>
  <c r="I699" i="8"/>
  <c r="G699" i="8"/>
  <c r="T698" i="8"/>
  <c r="S698" i="8"/>
  <c r="O698" i="8"/>
  <c r="M698" i="8"/>
  <c r="I698" i="8"/>
  <c r="G698" i="8"/>
  <c r="T697" i="8"/>
  <c r="S697" i="8"/>
  <c r="O697" i="8"/>
  <c r="M697" i="8"/>
  <c r="I697" i="8"/>
  <c r="G697" i="8"/>
  <c r="T696" i="8"/>
  <c r="S696" i="8"/>
  <c r="O696" i="8"/>
  <c r="M696" i="8"/>
  <c r="I696" i="8"/>
  <c r="G696" i="8"/>
  <c r="T695" i="8"/>
  <c r="S695" i="8"/>
  <c r="O695" i="8"/>
  <c r="M695" i="8"/>
  <c r="I695" i="8"/>
  <c r="G695" i="8"/>
  <c r="T694" i="8"/>
  <c r="S694" i="8"/>
  <c r="O694" i="8"/>
  <c r="M694" i="8"/>
  <c r="I694" i="8"/>
  <c r="G694" i="8"/>
  <c r="T693" i="8"/>
  <c r="S693" i="8"/>
  <c r="O693" i="8"/>
  <c r="M693" i="8"/>
  <c r="I693" i="8"/>
  <c r="G693" i="8"/>
  <c r="T692" i="8"/>
  <c r="S692" i="8"/>
  <c r="O692" i="8"/>
  <c r="M692" i="8"/>
  <c r="I692" i="8"/>
  <c r="G692" i="8"/>
  <c r="T691" i="8"/>
  <c r="S691" i="8"/>
  <c r="O691" i="8"/>
  <c r="M691" i="8"/>
  <c r="I691" i="8"/>
  <c r="G691" i="8"/>
  <c r="T690" i="8"/>
  <c r="S690" i="8"/>
  <c r="O690" i="8"/>
  <c r="M690" i="8"/>
  <c r="I690" i="8"/>
  <c r="G690" i="8"/>
  <c r="T689" i="8"/>
  <c r="S689" i="8"/>
  <c r="O689" i="8"/>
  <c r="M689" i="8"/>
  <c r="I689" i="8"/>
  <c r="G689" i="8"/>
  <c r="T688" i="8"/>
  <c r="S688" i="8"/>
  <c r="O688" i="8"/>
  <c r="M688" i="8"/>
  <c r="I688" i="8"/>
  <c r="G688" i="8"/>
  <c r="T687" i="8"/>
  <c r="S687" i="8"/>
  <c r="O687" i="8"/>
  <c r="M687" i="8"/>
  <c r="I687" i="8"/>
  <c r="G687" i="8"/>
  <c r="T686" i="8"/>
  <c r="S686" i="8"/>
  <c r="O686" i="8"/>
  <c r="M686" i="8"/>
  <c r="I686" i="8"/>
  <c r="G686" i="8"/>
  <c r="T685" i="8"/>
  <c r="S685" i="8"/>
  <c r="O685" i="8"/>
  <c r="M685" i="8"/>
  <c r="I685" i="8"/>
  <c r="G685" i="8"/>
  <c r="T684" i="8"/>
  <c r="S684" i="8"/>
  <c r="O684" i="8"/>
  <c r="M684" i="8"/>
  <c r="I684" i="8"/>
  <c r="G684" i="8"/>
  <c r="T683" i="8"/>
  <c r="S683" i="8"/>
  <c r="O683" i="8"/>
  <c r="M683" i="8"/>
  <c r="I683" i="8"/>
  <c r="G683" i="8"/>
  <c r="T682" i="8"/>
  <c r="S682" i="8"/>
  <c r="O682" i="8"/>
  <c r="M682" i="8"/>
  <c r="I682" i="8"/>
  <c r="G682" i="8"/>
  <c r="T681" i="8"/>
  <c r="S681" i="8"/>
  <c r="O681" i="8"/>
  <c r="M681" i="8"/>
  <c r="I681" i="8"/>
  <c r="G681" i="8"/>
  <c r="T680" i="8"/>
  <c r="S680" i="8"/>
  <c r="O680" i="8"/>
  <c r="M680" i="8"/>
  <c r="I680" i="8"/>
  <c r="G680" i="8"/>
  <c r="T679" i="8"/>
  <c r="S679" i="8"/>
  <c r="O679" i="8"/>
  <c r="M679" i="8"/>
  <c r="I679" i="8"/>
  <c r="G679" i="8"/>
  <c r="T678" i="8"/>
  <c r="S678" i="8"/>
  <c r="O678" i="8"/>
  <c r="M678" i="8"/>
  <c r="I678" i="8"/>
  <c r="G678" i="8"/>
  <c r="T677" i="8"/>
  <c r="S677" i="8"/>
  <c r="O677" i="8"/>
  <c r="M677" i="8"/>
  <c r="I677" i="8"/>
  <c r="G677" i="8"/>
  <c r="T676" i="8"/>
  <c r="S676" i="8"/>
  <c r="O676" i="8"/>
  <c r="M676" i="8"/>
  <c r="I676" i="8"/>
  <c r="G676" i="8"/>
  <c r="T675" i="8"/>
  <c r="S675" i="8"/>
  <c r="O675" i="8"/>
  <c r="M675" i="8"/>
  <c r="I675" i="8"/>
  <c r="G675" i="8"/>
  <c r="T674" i="8"/>
  <c r="S674" i="8"/>
  <c r="O674" i="8"/>
  <c r="M674" i="8"/>
  <c r="I674" i="8"/>
  <c r="G674" i="8"/>
  <c r="T673" i="8"/>
  <c r="S673" i="8"/>
  <c r="O673" i="8"/>
  <c r="M673" i="8"/>
  <c r="I673" i="8"/>
  <c r="G673" i="8"/>
  <c r="T672" i="8"/>
  <c r="S672" i="8"/>
  <c r="O672" i="8"/>
  <c r="M672" i="8"/>
  <c r="I672" i="8"/>
  <c r="G672" i="8"/>
  <c r="T671" i="8"/>
  <c r="S671" i="8"/>
  <c r="O671" i="8"/>
  <c r="M671" i="8"/>
  <c r="I671" i="8"/>
  <c r="G671" i="8"/>
  <c r="T670" i="8"/>
  <c r="S670" i="8"/>
  <c r="O670" i="8"/>
  <c r="M670" i="8"/>
  <c r="I670" i="8"/>
  <c r="G670" i="8"/>
  <c r="T669" i="8"/>
  <c r="S669" i="8"/>
  <c r="O669" i="8"/>
  <c r="M669" i="8"/>
  <c r="I669" i="8"/>
  <c r="G669" i="8"/>
  <c r="T668" i="8"/>
  <c r="S668" i="8"/>
  <c r="O668" i="8"/>
  <c r="M668" i="8"/>
  <c r="I668" i="8"/>
  <c r="G668" i="8"/>
  <c r="T667" i="8"/>
  <c r="S667" i="8"/>
  <c r="O667" i="8"/>
  <c r="M667" i="8"/>
  <c r="I667" i="8"/>
  <c r="G667" i="8"/>
  <c r="T666" i="8"/>
  <c r="S666" i="8"/>
  <c r="O666" i="8"/>
  <c r="M666" i="8"/>
  <c r="I666" i="8"/>
  <c r="G666" i="8"/>
  <c r="T665" i="8"/>
  <c r="S665" i="8"/>
  <c r="O665" i="8"/>
  <c r="M665" i="8"/>
  <c r="I665" i="8"/>
  <c r="G665" i="8"/>
  <c r="T664" i="8"/>
  <c r="S664" i="8"/>
  <c r="O664" i="8"/>
  <c r="M664" i="8"/>
  <c r="I664" i="8"/>
  <c r="G664" i="8"/>
  <c r="T663" i="8"/>
  <c r="S663" i="8"/>
  <c r="O663" i="8"/>
  <c r="M663" i="8"/>
  <c r="I663" i="8"/>
  <c r="G663" i="8"/>
  <c r="T662" i="8"/>
  <c r="S662" i="8"/>
  <c r="O662" i="8"/>
  <c r="M662" i="8"/>
  <c r="I662" i="8"/>
  <c r="G662" i="8"/>
  <c r="T661" i="8"/>
  <c r="S661" i="8"/>
  <c r="O661" i="8"/>
  <c r="M661" i="8"/>
  <c r="I661" i="8"/>
  <c r="G661" i="8"/>
  <c r="T660" i="8"/>
  <c r="S660" i="8"/>
  <c r="O660" i="8"/>
  <c r="M660" i="8"/>
  <c r="I660" i="8"/>
  <c r="G660" i="8"/>
  <c r="T659" i="8"/>
  <c r="S659" i="8"/>
  <c r="O659" i="8"/>
  <c r="M659" i="8"/>
  <c r="I659" i="8"/>
  <c r="G659" i="8"/>
  <c r="T658" i="8"/>
  <c r="S658" i="8"/>
  <c r="O658" i="8"/>
  <c r="M658" i="8"/>
  <c r="I658" i="8"/>
  <c r="G658" i="8"/>
  <c r="T657" i="8"/>
  <c r="S657" i="8"/>
  <c r="O657" i="8"/>
  <c r="M657" i="8"/>
  <c r="I657" i="8"/>
  <c r="G657" i="8"/>
  <c r="T656" i="8"/>
  <c r="S656" i="8"/>
  <c r="O656" i="8"/>
  <c r="M656" i="8"/>
  <c r="I656" i="8"/>
  <c r="G656" i="8"/>
  <c r="T655" i="8"/>
  <c r="S655" i="8"/>
  <c r="O655" i="8"/>
  <c r="M655" i="8"/>
  <c r="I655" i="8"/>
  <c r="G655" i="8"/>
  <c r="T654" i="8"/>
  <c r="S654" i="8"/>
  <c r="O654" i="8"/>
  <c r="M654" i="8"/>
  <c r="I654" i="8"/>
  <c r="G654" i="8"/>
  <c r="T653" i="8"/>
  <c r="S653" i="8"/>
  <c r="O653" i="8"/>
  <c r="M653" i="8"/>
  <c r="I653" i="8"/>
  <c r="G653" i="8"/>
  <c r="T652" i="8"/>
  <c r="S652" i="8"/>
  <c r="O652" i="8"/>
  <c r="M652" i="8"/>
  <c r="I652" i="8"/>
  <c r="G652" i="8"/>
  <c r="T651" i="8"/>
  <c r="S651" i="8"/>
  <c r="O651" i="8"/>
  <c r="M651" i="8"/>
  <c r="I651" i="8"/>
  <c r="G651" i="8"/>
  <c r="T650" i="8"/>
  <c r="S650" i="8"/>
  <c r="O650" i="8"/>
  <c r="M650" i="8"/>
  <c r="I650" i="8"/>
  <c r="G650" i="8"/>
  <c r="T649" i="8"/>
  <c r="S649" i="8"/>
  <c r="O649" i="8"/>
  <c r="M649" i="8"/>
  <c r="I649" i="8"/>
  <c r="G649" i="8"/>
  <c r="T648" i="8"/>
  <c r="S648" i="8"/>
  <c r="O648" i="8"/>
  <c r="M648" i="8"/>
  <c r="I648" i="8"/>
  <c r="G648" i="8"/>
  <c r="T647" i="8"/>
  <c r="S647" i="8"/>
  <c r="O647" i="8"/>
  <c r="M647" i="8"/>
  <c r="I647" i="8"/>
  <c r="G647" i="8"/>
  <c r="T646" i="8"/>
  <c r="S646" i="8"/>
  <c r="O646" i="8"/>
  <c r="M646" i="8"/>
  <c r="I646" i="8"/>
  <c r="G646" i="8"/>
  <c r="T645" i="8"/>
  <c r="S645" i="8"/>
  <c r="O645" i="8"/>
  <c r="M645" i="8"/>
  <c r="I645" i="8"/>
  <c r="G645" i="8"/>
  <c r="T644" i="8"/>
  <c r="S644" i="8"/>
  <c r="O644" i="8"/>
  <c r="M644" i="8"/>
  <c r="I644" i="8"/>
  <c r="G644" i="8"/>
  <c r="T643" i="8"/>
  <c r="S643" i="8"/>
  <c r="O643" i="8"/>
  <c r="M643" i="8"/>
  <c r="I643" i="8"/>
  <c r="G643" i="8"/>
  <c r="T642" i="8"/>
  <c r="S642" i="8"/>
  <c r="O642" i="8"/>
  <c r="M642" i="8"/>
  <c r="I642" i="8"/>
  <c r="G642" i="8"/>
  <c r="T641" i="8"/>
  <c r="S641" i="8"/>
  <c r="O641" i="8"/>
  <c r="M641" i="8"/>
  <c r="I641" i="8"/>
  <c r="G641" i="8"/>
  <c r="T640" i="8"/>
  <c r="S640" i="8"/>
  <c r="O640" i="8"/>
  <c r="M640" i="8"/>
  <c r="I640" i="8"/>
  <c r="G640" i="8"/>
  <c r="T639" i="8"/>
  <c r="S639" i="8"/>
  <c r="O639" i="8"/>
  <c r="M639" i="8"/>
  <c r="I639" i="8"/>
  <c r="G639" i="8"/>
  <c r="T638" i="8"/>
  <c r="S638" i="8"/>
  <c r="O638" i="8"/>
  <c r="M638" i="8"/>
  <c r="I638" i="8"/>
  <c r="G638" i="8"/>
  <c r="T637" i="8"/>
  <c r="S637" i="8"/>
  <c r="O637" i="8"/>
  <c r="M637" i="8"/>
  <c r="I637" i="8"/>
  <c r="G637" i="8"/>
  <c r="T636" i="8"/>
  <c r="S636" i="8"/>
  <c r="O636" i="8"/>
  <c r="M636" i="8"/>
  <c r="I636" i="8"/>
  <c r="G636" i="8"/>
  <c r="T635" i="8"/>
  <c r="S635" i="8"/>
  <c r="O635" i="8"/>
  <c r="M635" i="8"/>
  <c r="I635" i="8"/>
  <c r="G635" i="8"/>
  <c r="T634" i="8"/>
  <c r="S634" i="8"/>
  <c r="O634" i="8"/>
  <c r="M634" i="8"/>
  <c r="I634" i="8"/>
  <c r="G634" i="8"/>
  <c r="T633" i="8"/>
  <c r="S633" i="8"/>
  <c r="O633" i="8"/>
  <c r="M633" i="8"/>
  <c r="I633" i="8"/>
  <c r="G633" i="8"/>
  <c r="T632" i="8"/>
  <c r="S632" i="8"/>
  <c r="O632" i="8"/>
  <c r="M632" i="8"/>
  <c r="I632" i="8"/>
  <c r="G632" i="8"/>
  <c r="T631" i="8"/>
  <c r="S631" i="8"/>
  <c r="O631" i="8"/>
  <c r="M631" i="8"/>
  <c r="I631" i="8"/>
  <c r="G631" i="8"/>
  <c r="T630" i="8"/>
  <c r="S630" i="8"/>
  <c r="O630" i="8"/>
  <c r="M630" i="8"/>
  <c r="I630" i="8"/>
  <c r="G630" i="8"/>
  <c r="T629" i="8"/>
  <c r="S629" i="8"/>
  <c r="O629" i="8"/>
  <c r="M629" i="8"/>
  <c r="I629" i="8"/>
  <c r="G629" i="8"/>
  <c r="T628" i="8"/>
  <c r="S628" i="8"/>
  <c r="O628" i="8"/>
  <c r="M628" i="8"/>
  <c r="I628" i="8"/>
  <c r="G628" i="8"/>
  <c r="T627" i="8"/>
  <c r="S627" i="8"/>
  <c r="O627" i="8"/>
  <c r="M627" i="8"/>
  <c r="I627" i="8"/>
  <c r="G627" i="8"/>
  <c r="T626" i="8"/>
  <c r="S626" i="8"/>
  <c r="O626" i="8"/>
  <c r="M626" i="8"/>
  <c r="I626" i="8"/>
  <c r="G626" i="8"/>
  <c r="T625" i="8"/>
  <c r="S625" i="8"/>
  <c r="O625" i="8"/>
  <c r="M625" i="8"/>
  <c r="I625" i="8"/>
  <c r="G625" i="8"/>
  <c r="T624" i="8"/>
  <c r="S624" i="8"/>
  <c r="O624" i="8"/>
  <c r="M624" i="8"/>
  <c r="I624" i="8"/>
  <c r="G624" i="8"/>
  <c r="T623" i="8"/>
  <c r="S623" i="8"/>
  <c r="O623" i="8"/>
  <c r="M623" i="8"/>
  <c r="I623" i="8"/>
  <c r="G623" i="8"/>
  <c r="T622" i="8"/>
  <c r="S622" i="8"/>
  <c r="O622" i="8"/>
  <c r="M622" i="8"/>
  <c r="I622" i="8"/>
  <c r="G622" i="8"/>
  <c r="T621" i="8"/>
  <c r="S621" i="8"/>
  <c r="O621" i="8"/>
  <c r="M621" i="8"/>
  <c r="I621" i="8"/>
  <c r="G621" i="8"/>
  <c r="T620" i="8"/>
  <c r="S620" i="8"/>
  <c r="O620" i="8"/>
  <c r="M620" i="8"/>
  <c r="I620" i="8"/>
  <c r="G620" i="8"/>
  <c r="T619" i="8"/>
  <c r="S619" i="8"/>
  <c r="O619" i="8"/>
  <c r="M619" i="8"/>
  <c r="I619" i="8"/>
  <c r="G619" i="8"/>
  <c r="T618" i="8"/>
  <c r="S618" i="8"/>
  <c r="O618" i="8"/>
  <c r="M618" i="8"/>
  <c r="I618" i="8"/>
  <c r="G618" i="8"/>
  <c r="T617" i="8"/>
  <c r="S617" i="8"/>
  <c r="O617" i="8"/>
  <c r="M617" i="8"/>
  <c r="I617" i="8"/>
  <c r="G617" i="8"/>
  <c r="T616" i="8"/>
  <c r="S616" i="8"/>
  <c r="O616" i="8"/>
  <c r="M616" i="8"/>
  <c r="I616" i="8"/>
  <c r="G616" i="8"/>
  <c r="T615" i="8"/>
  <c r="S615" i="8"/>
  <c r="O615" i="8"/>
  <c r="M615" i="8"/>
  <c r="I615" i="8"/>
  <c r="G615" i="8"/>
  <c r="T614" i="8"/>
  <c r="S614" i="8"/>
  <c r="O614" i="8"/>
  <c r="M614" i="8"/>
  <c r="I614" i="8"/>
  <c r="G614" i="8"/>
  <c r="T613" i="8"/>
  <c r="S613" i="8"/>
  <c r="O613" i="8"/>
  <c r="M613" i="8"/>
  <c r="I613" i="8"/>
  <c r="G613" i="8"/>
  <c r="T612" i="8"/>
  <c r="S612" i="8"/>
  <c r="O612" i="8"/>
  <c r="M612" i="8"/>
  <c r="I612" i="8"/>
  <c r="G612" i="8"/>
  <c r="T611" i="8"/>
  <c r="S611" i="8"/>
  <c r="O611" i="8"/>
  <c r="M611" i="8"/>
  <c r="I611" i="8"/>
  <c r="G611" i="8"/>
  <c r="T610" i="8"/>
  <c r="S610" i="8"/>
  <c r="O610" i="8"/>
  <c r="M610" i="8"/>
  <c r="I610" i="8"/>
  <c r="G610" i="8"/>
  <c r="T609" i="8"/>
  <c r="S609" i="8"/>
  <c r="O609" i="8"/>
  <c r="M609" i="8"/>
  <c r="I609" i="8"/>
  <c r="G609" i="8"/>
  <c r="T608" i="8"/>
  <c r="S608" i="8"/>
  <c r="O608" i="8"/>
  <c r="M608" i="8"/>
  <c r="I608" i="8"/>
  <c r="G608" i="8"/>
  <c r="T607" i="8"/>
  <c r="S607" i="8"/>
  <c r="O607" i="8"/>
  <c r="M607" i="8"/>
  <c r="I607" i="8"/>
  <c r="G607" i="8"/>
  <c r="T606" i="8"/>
  <c r="S606" i="8"/>
  <c r="O606" i="8"/>
  <c r="M606" i="8"/>
  <c r="I606" i="8"/>
  <c r="G606" i="8"/>
  <c r="T605" i="8"/>
  <c r="S605" i="8"/>
  <c r="O605" i="8"/>
  <c r="M605" i="8"/>
  <c r="I605" i="8"/>
  <c r="G605" i="8"/>
  <c r="T604" i="8"/>
  <c r="S604" i="8"/>
  <c r="O604" i="8"/>
  <c r="M604" i="8"/>
  <c r="I604" i="8"/>
  <c r="G604" i="8"/>
  <c r="T603" i="8"/>
  <c r="S603" i="8"/>
  <c r="O603" i="8"/>
  <c r="M603" i="8"/>
  <c r="I603" i="8"/>
  <c r="G603" i="8"/>
  <c r="T602" i="8"/>
  <c r="S602" i="8"/>
  <c r="O602" i="8"/>
  <c r="M602" i="8"/>
  <c r="I602" i="8"/>
  <c r="G602" i="8"/>
  <c r="T601" i="8"/>
  <c r="S601" i="8"/>
  <c r="O601" i="8"/>
  <c r="M601" i="8"/>
  <c r="I601" i="8"/>
  <c r="G601" i="8"/>
  <c r="T600" i="8"/>
  <c r="S600" i="8"/>
  <c r="O600" i="8"/>
  <c r="M600" i="8"/>
  <c r="I600" i="8"/>
  <c r="G600" i="8"/>
  <c r="T599" i="8"/>
  <c r="S599" i="8"/>
  <c r="O599" i="8"/>
  <c r="M599" i="8"/>
  <c r="I599" i="8"/>
  <c r="G599" i="8"/>
  <c r="T598" i="8"/>
  <c r="S598" i="8"/>
  <c r="O598" i="8"/>
  <c r="M598" i="8"/>
  <c r="I598" i="8"/>
  <c r="G598" i="8"/>
  <c r="T597" i="8"/>
  <c r="S597" i="8"/>
  <c r="O597" i="8"/>
  <c r="M597" i="8"/>
  <c r="I597" i="8"/>
  <c r="G597" i="8"/>
  <c r="T596" i="8"/>
  <c r="S596" i="8"/>
  <c r="O596" i="8"/>
  <c r="M596" i="8"/>
  <c r="I596" i="8"/>
  <c r="G596" i="8"/>
  <c r="T595" i="8"/>
  <c r="S595" i="8"/>
  <c r="O595" i="8"/>
  <c r="M595" i="8"/>
  <c r="I595" i="8"/>
  <c r="G595" i="8"/>
  <c r="T594" i="8"/>
  <c r="S594" i="8"/>
  <c r="O594" i="8"/>
  <c r="M594" i="8"/>
  <c r="I594" i="8"/>
  <c r="G594" i="8"/>
  <c r="T593" i="8"/>
  <c r="S593" i="8"/>
  <c r="O593" i="8"/>
  <c r="M593" i="8"/>
  <c r="I593" i="8"/>
  <c r="G593" i="8"/>
  <c r="T592" i="8"/>
  <c r="S592" i="8"/>
  <c r="O592" i="8"/>
  <c r="M592" i="8"/>
  <c r="I592" i="8"/>
  <c r="G592" i="8"/>
  <c r="T591" i="8"/>
  <c r="S591" i="8"/>
  <c r="O591" i="8"/>
  <c r="M591" i="8"/>
  <c r="I591" i="8"/>
  <c r="G591" i="8"/>
  <c r="T590" i="8"/>
  <c r="S590" i="8"/>
  <c r="O590" i="8"/>
  <c r="M590" i="8"/>
  <c r="I590" i="8"/>
  <c r="G590" i="8"/>
  <c r="T589" i="8"/>
  <c r="S589" i="8"/>
  <c r="O589" i="8"/>
  <c r="M589" i="8"/>
  <c r="I589" i="8"/>
  <c r="G589" i="8"/>
  <c r="T588" i="8"/>
  <c r="S588" i="8"/>
  <c r="O588" i="8"/>
  <c r="M588" i="8"/>
  <c r="I588" i="8"/>
  <c r="G588" i="8"/>
  <c r="T587" i="8"/>
  <c r="S587" i="8"/>
  <c r="O587" i="8"/>
  <c r="M587" i="8"/>
  <c r="I587" i="8"/>
  <c r="G587" i="8"/>
  <c r="T586" i="8"/>
  <c r="S586" i="8"/>
  <c r="O586" i="8"/>
  <c r="M586" i="8"/>
  <c r="I586" i="8"/>
  <c r="G586" i="8"/>
  <c r="T585" i="8"/>
  <c r="S585" i="8"/>
  <c r="O585" i="8"/>
  <c r="M585" i="8"/>
  <c r="I585" i="8"/>
  <c r="G585" i="8"/>
  <c r="T584" i="8"/>
  <c r="S584" i="8"/>
  <c r="O584" i="8"/>
  <c r="M584" i="8"/>
  <c r="I584" i="8"/>
  <c r="G584" i="8"/>
  <c r="T583" i="8"/>
  <c r="S583" i="8"/>
  <c r="O583" i="8"/>
  <c r="M583" i="8"/>
  <c r="I583" i="8"/>
  <c r="G583" i="8"/>
  <c r="T582" i="8"/>
  <c r="S582" i="8"/>
  <c r="O582" i="8"/>
  <c r="M582" i="8"/>
  <c r="I582" i="8"/>
  <c r="G582" i="8"/>
  <c r="T581" i="8"/>
  <c r="S581" i="8"/>
  <c r="O581" i="8"/>
  <c r="M581" i="8"/>
  <c r="I581" i="8"/>
  <c r="G581" i="8"/>
  <c r="T580" i="8"/>
  <c r="S580" i="8"/>
  <c r="O580" i="8"/>
  <c r="M580" i="8"/>
  <c r="I580" i="8"/>
  <c r="G580" i="8"/>
  <c r="T579" i="8"/>
  <c r="S579" i="8"/>
  <c r="O579" i="8"/>
  <c r="M579" i="8"/>
  <c r="I579" i="8"/>
  <c r="G579" i="8"/>
  <c r="T578" i="8"/>
  <c r="S578" i="8"/>
  <c r="O578" i="8"/>
  <c r="M578" i="8"/>
  <c r="I578" i="8"/>
  <c r="G578" i="8"/>
  <c r="T577" i="8"/>
  <c r="S577" i="8"/>
  <c r="O577" i="8"/>
  <c r="M577" i="8"/>
  <c r="I577" i="8"/>
  <c r="G577" i="8"/>
  <c r="T576" i="8"/>
  <c r="S576" i="8"/>
  <c r="O576" i="8"/>
  <c r="M576" i="8"/>
  <c r="I576" i="8"/>
  <c r="G576" i="8"/>
  <c r="T575" i="8"/>
  <c r="S575" i="8"/>
  <c r="O575" i="8"/>
  <c r="M575" i="8"/>
  <c r="I575" i="8"/>
  <c r="G575" i="8"/>
  <c r="T574" i="8"/>
  <c r="S574" i="8"/>
  <c r="O574" i="8"/>
  <c r="M574" i="8"/>
  <c r="I574" i="8"/>
  <c r="G574" i="8"/>
  <c r="T573" i="8"/>
  <c r="S573" i="8"/>
  <c r="O573" i="8"/>
  <c r="M573" i="8"/>
  <c r="I573" i="8"/>
  <c r="G573" i="8"/>
  <c r="T572" i="8"/>
  <c r="S572" i="8"/>
  <c r="O572" i="8"/>
  <c r="M572" i="8"/>
  <c r="I572" i="8"/>
  <c r="G572" i="8"/>
  <c r="T571" i="8"/>
  <c r="S571" i="8"/>
  <c r="O571" i="8"/>
  <c r="M571" i="8"/>
  <c r="I571" i="8"/>
  <c r="G571" i="8"/>
  <c r="T570" i="8"/>
  <c r="S570" i="8"/>
  <c r="O570" i="8"/>
  <c r="M570" i="8"/>
  <c r="I570" i="8"/>
  <c r="G570" i="8"/>
  <c r="T569" i="8"/>
  <c r="S569" i="8"/>
  <c r="O569" i="8"/>
  <c r="M569" i="8"/>
  <c r="I569" i="8"/>
  <c r="G569" i="8"/>
  <c r="T568" i="8"/>
  <c r="S568" i="8"/>
  <c r="O568" i="8"/>
  <c r="M568" i="8"/>
  <c r="I568" i="8"/>
  <c r="G568" i="8"/>
  <c r="T567" i="8"/>
  <c r="S567" i="8"/>
  <c r="O567" i="8"/>
  <c r="M567" i="8"/>
  <c r="I567" i="8"/>
  <c r="G567" i="8"/>
  <c r="T566" i="8"/>
  <c r="S566" i="8"/>
  <c r="O566" i="8"/>
  <c r="M566" i="8"/>
  <c r="I566" i="8"/>
  <c r="G566" i="8"/>
  <c r="T565" i="8"/>
  <c r="S565" i="8"/>
  <c r="O565" i="8"/>
  <c r="M565" i="8"/>
  <c r="I565" i="8"/>
  <c r="G565" i="8"/>
  <c r="T564" i="8"/>
  <c r="S564" i="8"/>
  <c r="O564" i="8"/>
  <c r="M564" i="8"/>
  <c r="I564" i="8"/>
  <c r="G564" i="8"/>
  <c r="T563" i="8"/>
  <c r="S563" i="8"/>
  <c r="O563" i="8"/>
  <c r="M563" i="8"/>
  <c r="I563" i="8"/>
  <c r="G563" i="8"/>
  <c r="T562" i="8"/>
  <c r="S562" i="8"/>
  <c r="O562" i="8"/>
  <c r="M562" i="8"/>
  <c r="I562" i="8"/>
  <c r="G562" i="8"/>
  <c r="T561" i="8"/>
  <c r="S561" i="8"/>
  <c r="O561" i="8"/>
  <c r="M561" i="8"/>
  <c r="I561" i="8"/>
  <c r="G561" i="8"/>
  <c r="T560" i="8"/>
  <c r="S560" i="8"/>
  <c r="O560" i="8"/>
  <c r="M560" i="8"/>
  <c r="I560" i="8"/>
  <c r="G560" i="8"/>
  <c r="T559" i="8"/>
  <c r="S559" i="8"/>
  <c r="O559" i="8"/>
  <c r="M559" i="8"/>
  <c r="I559" i="8"/>
  <c r="G559" i="8"/>
  <c r="T558" i="8"/>
  <c r="S558" i="8"/>
  <c r="O558" i="8"/>
  <c r="M558" i="8"/>
  <c r="I558" i="8"/>
  <c r="G558" i="8"/>
  <c r="T557" i="8"/>
  <c r="S557" i="8"/>
  <c r="O557" i="8"/>
  <c r="M557" i="8"/>
  <c r="I557" i="8"/>
  <c r="G557" i="8"/>
  <c r="T556" i="8"/>
  <c r="S556" i="8"/>
  <c r="O556" i="8"/>
  <c r="M556" i="8"/>
  <c r="I556" i="8"/>
  <c r="G556" i="8"/>
  <c r="T555" i="8"/>
  <c r="S555" i="8"/>
  <c r="O555" i="8"/>
  <c r="M555" i="8"/>
  <c r="I555" i="8"/>
  <c r="G555" i="8"/>
  <c r="T554" i="8"/>
  <c r="S554" i="8"/>
  <c r="O554" i="8"/>
  <c r="M554" i="8"/>
  <c r="I554" i="8"/>
  <c r="G554" i="8"/>
  <c r="T553" i="8"/>
  <c r="S553" i="8"/>
  <c r="O553" i="8"/>
  <c r="M553" i="8"/>
  <c r="I553" i="8"/>
  <c r="G553" i="8"/>
  <c r="T552" i="8"/>
  <c r="S552" i="8"/>
  <c r="O552" i="8"/>
  <c r="M552" i="8"/>
  <c r="I552" i="8"/>
  <c r="G552" i="8"/>
  <c r="T551" i="8"/>
  <c r="S551" i="8"/>
  <c r="O551" i="8"/>
  <c r="M551" i="8"/>
  <c r="I551" i="8"/>
  <c r="G551" i="8"/>
  <c r="T550" i="8"/>
  <c r="S550" i="8"/>
  <c r="O550" i="8"/>
  <c r="M550" i="8"/>
  <c r="I550" i="8"/>
  <c r="G550" i="8"/>
  <c r="T549" i="8"/>
  <c r="S549" i="8"/>
  <c r="O549" i="8"/>
  <c r="M549" i="8"/>
  <c r="I549" i="8"/>
  <c r="G549" i="8"/>
  <c r="T548" i="8"/>
  <c r="S548" i="8"/>
  <c r="O548" i="8"/>
  <c r="M548" i="8"/>
  <c r="I548" i="8"/>
  <c r="G548" i="8"/>
  <c r="T547" i="8"/>
  <c r="S547" i="8"/>
  <c r="O547" i="8"/>
  <c r="M547" i="8"/>
  <c r="I547" i="8"/>
  <c r="G547" i="8"/>
  <c r="T546" i="8"/>
  <c r="S546" i="8"/>
  <c r="O546" i="8"/>
  <c r="M546" i="8"/>
  <c r="I546" i="8"/>
  <c r="G546" i="8"/>
  <c r="T545" i="8"/>
  <c r="S545" i="8"/>
  <c r="O545" i="8"/>
  <c r="M545" i="8"/>
  <c r="I545" i="8"/>
  <c r="G545" i="8"/>
  <c r="T544" i="8"/>
  <c r="S544" i="8"/>
  <c r="O544" i="8"/>
  <c r="M544" i="8"/>
  <c r="I544" i="8"/>
  <c r="G544" i="8"/>
  <c r="T543" i="8"/>
  <c r="S543" i="8"/>
  <c r="O543" i="8"/>
  <c r="M543" i="8"/>
  <c r="I543" i="8"/>
  <c r="G543" i="8"/>
  <c r="T542" i="8"/>
  <c r="S542" i="8"/>
  <c r="O542" i="8"/>
  <c r="M542" i="8"/>
  <c r="I542" i="8"/>
  <c r="G542" i="8"/>
  <c r="T541" i="8"/>
  <c r="S541" i="8"/>
  <c r="O541" i="8"/>
  <c r="M541" i="8"/>
  <c r="I541" i="8"/>
  <c r="G541" i="8"/>
  <c r="T540" i="8"/>
  <c r="S540" i="8"/>
  <c r="O540" i="8"/>
  <c r="M540" i="8"/>
  <c r="I540" i="8"/>
  <c r="G540" i="8"/>
  <c r="T539" i="8"/>
  <c r="S539" i="8"/>
  <c r="O539" i="8"/>
  <c r="M539" i="8"/>
  <c r="I539" i="8"/>
  <c r="G539" i="8"/>
  <c r="T538" i="8"/>
  <c r="S538" i="8"/>
  <c r="O538" i="8"/>
  <c r="M538" i="8"/>
  <c r="I538" i="8"/>
  <c r="G538" i="8"/>
  <c r="T537" i="8"/>
  <c r="S537" i="8"/>
  <c r="O537" i="8"/>
  <c r="M537" i="8"/>
  <c r="I537" i="8"/>
  <c r="G537" i="8"/>
  <c r="T536" i="8"/>
  <c r="S536" i="8"/>
  <c r="O536" i="8"/>
  <c r="M536" i="8"/>
  <c r="I536" i="8"/>
  <c r="G536" i="8"/>
  <c r="T535" i="8"/>
  <c r="S535" i="8"/>
  <c r="O535" i="8"/>
  <c r="M535" i="8"/>
  <c r="I535" i="8"/>
  <c r="G535" i="8"/>
  <c r="T534" i="8"/>
  <c r="S534" i="8"/>
  <c r="O534" i="8"/>
  <c r="M534" i="8"/>
  <c r="I534" i="8"/>
  <c r="G534" i="8"/>
  <c r="T533" i="8"/>
  <c r="S533" i="8"/>
  <c r="O533" i="8"/>
  <c r="M533" i="8"/>
  <c r="I533" i="8"/>
  <c r="G533" i="8"/>
  <c r="T532" i="8"/>
  <c r="S532" i="8"/>
  <c r="O532" i="8"/>
  <c r="M532" i="8"/>
  <c r="I532" i="8"/>
  <c r="G532" i="8"/>
  <c r="T531" i="8"/>
  <c r="S531" i="8"/>
  <c r="O531" i="8"/>
  <c r="M531" i="8"/>
  <c r="I531" i="8"/>
  <c r="G531" i="8"/>
  <c r="T530" i="8"/>
  <c r="S530" i="8"/>
  <c r="O530" i="8"/>
  <c r="M530" i="8"/>
  <c r="I530" i="8"/>
  <c r="G530" i="8"/>
  <c r="T529" i="8"/>
  <c r="S529" i="8"/>
  <c r="O529" i="8"/>
  <c r="M529" i="8"/>
  <c r="I529" i="8"/>
  <c r="G529" i="8"/>
  <c r="T528" i="8"/>
  <c r="S528" i="8"/>
  <c r="O528" i="8"/>
  <c r="M528" i="8"/>
  <c r="I528" i="8"/>
  <c r="G528" i="8"/>
  <c r="T527" i="8"/>
  <c r="S527" i="8"/>
  <c r="O527" i="8"/>
  <c r="M527" i="8"/>
  <c r="I527" i="8"/>
  <c r="G527" i="8"/>
  <c r="T526" i="8"/>
  <c r="S526" i="8"/>
  <c r="O526" i="8"/>
  <c r="M526" i="8"/>
  <c r="I526" i="8"/>
  <c r="G526" i="8"/>
  <c r="T525" i="8"/>
  <c r="S525" i="8"/>
  <c r="O525" i="8"/>
  <c r="M525" i="8"/>
  <c r="I525" i="8"/>
  <c r="G525" i="8"/>
  <c r="T524" i="8"/>
  <c r="S524" i="8"/>
  <c r="O524" i="8"/>
  <c r="M524" i="8"/>
  <c r="I524" i="8"/>
  <c r="G524" i="8"/>
  <c r="T523" i="8"/>
  <c r="S523" i="8"/>
  <c r="O523" i="8"/>
  <c r="M523" i="8"/>
  <c r="I523" i="8"/>
  <c r="G523" i="8"/>
  <c r="T522" i="8"/>
  <c r="S522" i="8"/>
  <c r="O522" i="8"/>
  <c r="M522" i="8"/>
  <c r="I522" i="8"/>
  <c r="G522" i="8"/>
  <c r="T521" i="8"/>
  <c r="S521" i="8"/>
  <c r="O521" i="8"/>
  <c r="M521" i="8"/>
  <c r="I521" i="8"/>
  <c r="G521" i="8"/>
  <c r="T520" i="8"/>
  <c r="S520" i="8"/>
  <c r="O520" i="8"/>
  <c r="M520" i="8"/>
  <c r="I520" i="8"/>
  <c r="G520" i="8"/>
  <c r="T519" i="8"/>
  <c r="S519" i="8"/>
  <c r="O519" i="8"/>
  <c r="M519" i="8"/>
  <c r="I519" i="8"/>
  <c r="G519" i="8"/>
  <c r="T518" i="8"/>
  <c r="S518" i="8"/>
  <c r="O518" i="8"/>
  <c r="M518" i="8"/>
  <c r="I518" i="8"/>
  <c r="G518" i="8"/>
  <c r="T517" i="8"/>
  <c r="S517" i="8"/>
  <c r="O517" i="8"/>
  <c r="M517" i="8"/>
  <c r="I517" i="8"/>
  <c r="G517" i="8"/>
  <c r="T516" i="8"/>
  <c r="S516" i="8"/>
  <c r="O516" i="8"/>
  <c r="M516" i="8"/>
  <c r="I516" i="8"/>
  <c r="G516" i="8"/>
  <c r="T515" i="8"/>
  <c r="S515" i="8"/>
  <c r="O515" i="8"/>
  <c r="M515" i="8"/>
  <c r="I515" i="8"/>
  <c r="G515" i="8"/>
  <c r="T514" i="8"/>
  <c r="S514" i="8"/>
  <c r="O514" i="8"/>
  <c r="M514" i="8"/>
  <c r="I514" i="8"/>
  <c r="G514" i="8"/>
  <c r="T513" i="8"/>
  <c r="S513" i="8"/>
  <c r="O513" i="8"/>
  <c r="M513" i="8"/>
  <c r="I513" i="8"/>
  <c r="G513" i="8"/>
  <c r="T512" i="8"/>
  <c r="S512" i="8"/>
  <c r="O512" i="8"/>
  <c r="M512" i="8"/>
  <c r="I512" i="8"/>
  <c r="G512" i="8"/>
  <c r="T511" i="8"/>
  <c r="S511" i="8"/>
  <c r="O511" i="8"/>
  <c r="M511" i="8"/>
  <c r="I511" i="8"/>
  <c r="G511" i="8"/>
  <c r="T510" i="8"/>
  <c r="S510" i="8"/>
  <c r="O510" i="8"/>
  <c r="M510" i="8"/>
  <c r="I510" i="8"/>
  <c r="G510" i="8"/>
  <c r="T509" i="8"/>
  <c r="S509" i="8"/>
  <c r="O509" i="8"/>
  <c r="M509" i="8"/>
  <c r="I509" i="8"/>
  <c r="G509" i="8"/>
  <c r="T508" i="8"/>
  <c r="S508" i="8"/>
  <c r="O508" i="8"/>
  <c r="M508" i="8"/>
  <c r="I508" i="8"/>
  <c r="G508" i="8"/>
  <c r="T507" i="8"/>
  <c r="S507" i="8"/>
  <c r="O507" i="8"/>
  <c r="M507" i="8"/>
  <c r="I507" i="8"/>
  <c r="G507" i="8"/>
  <c r="T506" i="8"/>
  <c r="S506" i="8"/>
  <c r="O506" i="8"/>
  <c r="M506" i="8"/>
  <c r="I506" i="8"/>
  <c r="G506" i="8"/>
  <c r="T505" i="8"/>
  <c r="S505" i="8"/>
  <c r="O505" i="8"/>
  <c r="M505" i="8"/>
  <c r="I505" i="8"/>
  <c r="G505" i="8"/>
  <c r="T504" i="8"/>
  <c r="S504" i="8"/>
  <c r="O504" i="8"/>
  <c r="M504" i="8"/>
  <c r="I504" i="8"/>
  <c r="G504" i="8"/>
  <c r="T503" i="8"/>
  <c r="S503" i="8"/>
  <c r="O503" i="8"/>
  <c r="M503" i="8"/>
  <c r="I503" i="8"/>
  <c r="G503" i="8"/>
  <c r="T502" i="8"/>
  <c r="S502" i="8"/>
  <c r="O502" i="8"/>
  <c r="M502" i="8"/>
  <c r="I502" i="8"/>
  <c r="G502" i="8"/>
  <c r="T501" i="8"/>
  <c r="S501" i="8"/>
  <c r="O501" i="8"/>
  <c r="M501" i="8"/>
  <c r="I501" i="8"/>
  <c r="G501" i="8"/>
  <c r="T500" i="8"/>
  <c r="S500" i="8"/>
  <c r="O500" i="8"/>
  <c r="M500" i="8"/>
  <c r="I500" i="8"/>
  <c r="G500" i="8"/>
  <c r="T499" i="8"/>
  <c r="S499" i="8"/>
  <c r="O499" i="8"/>
  <c r="M499" i="8"/>
  <c r="I499" i="8"/>
  <c r="G499" i="8"/>
  <c r="T498" i="8"/>
  <c r="S498" i="8"/>
  <c r="O498" i="8"/>
  <c r="M498" i="8"/>
  <c r="I498" i="8"/>
  <c r="G498" i="8"/>
  <c r="T497" i="8"/>
  <c r="S497" i="8"/>
  <c r="O497" i="8"/>
  <c r="M497" i="8"/>
  <c r="I497" i="8"/>
  <c r="G497" i="8"/>
  <c r="T496" i="8"/>
  <c r="S496" i="8"/>
  <c r="O496" i="8"/>
  <c r="M496" i="8"/>
  <c r="I496" i="8"/>
  <c r="G496" i="8"/>
  <c r="T495" i="8"/>
  <c r="S495" i="8"/>
  <c r="O495" i="8"/>
  <c r="M495" i="8"/>
  <c r="I495" i="8"/>
  <c r="G495" i="8"/>
  <c r="T494" i="8"/>
  <c r="S494" i="8"/>
  <c r="O494" i="8"/>
  <c r="M494" i="8"/>
  <c r="I494" i="8"/>
  <c r="G494" i="8"/>
  <c r="T493" i="8"/>
  <c r="S493" i="8"/>
  <c r="O493" i="8"/>
  <c r="M493" i="8"/>
  <c r="I493" i="8"/>
  <c r="G493" i="8"/>
  <c r="T492" i="8"/>
  <c r="S492" i="8"/>
  <c r="O492" i="8"/>
  <c r="M492" i="8"/>
  <c r="I492" i="8"/>
  <c r="G492" i="8"/>
  <c r="T491" i="8"/>
  <c r="S491" i="8"/>
  <c r="O491" i="8"/>
  <c r="M491" i="8"/>
  <c r="I491" i="8"/>
  <c r="G491" i="8"/>
  <c r="T490" i="8"/>
  <c r="S490" i="8"/>
  <c r="O490" i="8"/>
  <c r="M490" i="8"/>
  <c r="I490" i="8"/>
  <c r="G490" i="8"/>
  <c r="T489" i="8"/>
  <c r="S489" i="8"/>
  <c r="O489" i="8"/>
  <c r="M489" i="8"/>
  <c r="I489" i="8"/>
  <c r="G489" i="8"/>
  <c r="T488" i="8"/>
  <c r="S488" i="8"/>
  <c r="O488" i="8"/>
  <c r="M488" i="8"/>
  <c r="I488" i="8"/>
  <c r="G488" i="8"/>
  <c r="T487" i="8"/>
  <c r="S487" i="8"/>
  <c r="O487" i="8"/>
  <c r="M487" i="8"/>
  <c r="I487" i="8"/>
  <c r="G487" i="8"/>
  <c r="T486" i="8"/>
  <c r="S486" i="8"/>
  <c r="O486" i="8"/>
  <c r="M486" i="8"/>
  <c r="I486" i="8"/>
  <c r="G486" i="8"/>
  <c r="T485" i="8"/>
  <c r="S485" i="8"/>
  <c r="O485" i="8"/>
  <c r="M485" i="8"/>
  <c r="I485" i="8"/>
  <c r="G485" i="8"/>
  <c r="T484" i="8"/>
  <c r="S484" i="8"/>
  <c r="O484" i="8"/>
  <c r="M484" i="8"/>
  <c r="I484" i="8"/>
  <c r="G484" i="8"/>
  <c r="T483" i="8"/>
  <c r="S483" i="8"/>
  <c r="O483" i="8"/>
  <c r="M483" i="8"/>
  <c r="I483" i="8"/>
  <c r="G483" i="8"/>
  <c r="T482" i="8"/>
  <c r="S482" i="8"/>
  <c r="O482" i="8"/>
  <c r="M482" i="8"/>
  <c r="I482" i="8"/>
  <c r="G482" i="8"/>
  <c r="T481" i="8"/>
  <c r="S481" i="8"/>
  <c r="O481" i="8"/>
  <c r="M481" i="8"/>
  <c r="I481" i="8"/>
  <c r="G481" i="8"/>
  <c r="T480" i="8"/>
  <c r="S480" i="8"/>
  <c r="O480" i="8"/>
  <c r="M480" i="8"/>
  <c r="I480" i="8"/>
  <c r="G480" i="8"/>
  <c r="T479" i="8"/>
  <c r="S479" i="8"/>
  <c r="O479" i="8"/>
  <c r="M479" i="8"/>
  <c r="I479" i="8"/>
  <c r="G479" i="8"/>
  <c r="T478" i="8"/>
  <c r="S478" i="8"/>
  <c r="O478" i="8"/>
  <c r="M478" i="8"/>
  <c r="I478" i="8"/>
  <c r="G478" i="8"/>
  <c r="T477" i="8"/>
  <c r="S477" i="8"/>
  <c r="O477" i="8"/>
  <c r="M477" i="8"/>
  <c r="I477" i="8"/>
  <c r="G477" i="8"/>
  <c r="T476" i="8"/>
  <c r="S476" i="8"/>
  <c r="O476" i="8"/>
  <c r="M476" i="8"/>
  <c r="I476" i="8"/>
  <c r="G476" i="8"/>
  <c r="T475" i="8"/>
  <c r="S475" i="8"/>
  <c r="O475" i="8"/>
  <c r="M475" i="8"/>
  <c r="I475" i="8"/>
  <c r="G475" i="8"/>
  <c r="T474" i="8"/>
  <c r="S474" i="8"/>
  <c r="O474" i="8"/>
  <c r="M474" i="8"/>
  <c r="I474" i="8"/>
  <c r="G474" i="8"/>
  <c r="T473" i="8"/>
  <c r="S473" i="8"/>
  <c r="O473" i="8"/>
  <c r="M473" i="8"/>
  <c r="I473" i="8"/>
  <c r="G473" i="8"/>
  <c r="T472" i="8"/>
  <c r="S472" i="8"/>
  <c r="O472" i="8"/>
  <c r="M472" i="8"/>
  <c r="I472" i="8"/>
  <c r="G472" i="8"/>
  <c r="T471" i="8"/>
  <c r="S471" i="8"/>
  <c r="O471" i="8"/>
  <c r="M471" i="8"/>
  <c r="I471" i="8"/>
  <c r="G471" i="8"/>
  <c r="T470" i="8"/>
  <c r="S470" i="8"/>
  <c r="O470" i="8"/>
  <c r="M470" i="8"/>
  <c r="I470" i="8"/>
  <c r="G470" i="8"/>
  <c r="T469" i="8"/>
  <c r="S469" i="8"/>
  <c r="O469" i="8"/>
  <c r="M469" i="8"/>
  <c r="I469" i="8"/>
  <c r="G469" i="8"/>
  <c r="T468" i="8"/>
  <c r="S468" i="8"/>
  <c r="O468" i="8"/>
  <c r="M468" i="8"/>
  <c r="I468" i="8"/>
  <c r="G468" i="8"/>
  <c r="T467" i="8"/>
  <c r="S467" i="8"/>
  <c r="O467" i="8"/>
  <c r="M467" i="8"/>
  <c r="I467" i="8"/>
  <c r="G467" i="8"/>
  <c r="T466" i="8"/>
  <c r="S466" i="8"/>
  <c r="O466" i="8"/>
  <c r="M466" i="8"/>
  <c r="I466" i="8"/>
  <c r="G466" i="8"/>
  <c r="T465" i="8"/>
  <c r="S465" i="8"/>
  <c r="O465" i="8"/>
  <c r="M465" i="8"/>
  <c r="I465" i="8"/>
  <c r="G465" i="8"/>
  <c r="T464" i="8"/>
  <c r="S464" i="8"/>
  <c r="O464" i="8"/>
  <c r="M464" i="8"/>
  <c r="I464" i="8"/>
  <c r="G464" i="8"/>
  <c r="T463" i="8"/>
  <c r="S463" i="8"/>
  <c r="O463" i="8"/>
  <c r="M463" i="8"/>
  <c r="I463" i="8"/>
  <c r="G463" i="8"/>
  <c r="T462" i="8"/>
  <c r="S462" i="8"/>
  <c r="O462" i="8"/>
  <c r="M462" i="8"/>
  <c r="I462" i="8"/>
  <c r="G462" i="8"/>
  <c r="T461" i="8"/>
  <c r="S461" i="8"/>
  <c r="O461" i="8"/>
  <c r="M461" i="8"/>
  <c r="I461" i="8"/>
  <c r="G461" i="8"/>
  <c r="T460" i="8"/>
  <c r="S460" i="8"/>
  <c r="O460" i="8"/>
  <c r="M460" i="8"/>
  <c r="I460" i="8"/>
  <c r="G460" i="8"/>
  <c r="T459" i="8"/>
  <c r="S459" i="8"/>
  <c r="O459" i="8"/>
  <c r="M459" i="8"/>
  <c r="I459" i="8"/>
  <c r="G459" i="8"/>
  <c r="T458" i="8"/>
  <c r="S458" i="8"/>
  <c r="O458" i="8"/>
  <c r="M458" i="8"/>
  <c r="I458" i="8"/>
  <c r="G458" i="8"/>
  <c r="T457" i="8"/>
  <c r="S457" i="8"/>
  <c r="O457" i="8"/>
  <c r="M457" i="8"/>
  <c r="I457" i="8"/>
  <c r="G457" i="8"/>
  <c r="T456" i="8"/>
  <c r="S456" i="8"/>
  <c r="O456" i="8"/>
  <c r="M456" i="8"/>
  <c r="I456" i="8"/>
  <c r="G456" i="8"/>
  <c r="T455" i="8"/>
  <c r="S455" i="8"/>
  <c r="O455" i="8"/>
  <c r="M455" i="8"/>
  <c r="I455" i="8"/>
  <c r="G455" i="8"/>
  <c r="T454" i="8"/>
  <c r="S454" i="8"/>
  <c r="O454" i="8"/>
  <c r="M454" i="8"/>
  <c r="I454" i="8"/>
  <c r="G454" i="8"/>
  <c r="T453" i="8"/>
  <c r="S453" i="8"/>
  <c r="O453" i="8"/>
  <c r="M453" i="8"/>
  <c r="I453" i="8"/>
  <c r="G453" i="8"/>
  <c r="T452" i="8"/>
  <c r="S452" i="8"/>
  <c r="O452" i="8"/>
  <c r="M452" i="8"/>
  <c r="I452" i="8"/>
  <c r="G452" i="8"/>
  <c r="T451" i="8"/>
  <c r="S451" i="8"/>
  <c r="O451" i="8"/>
  <c r="M451" i="8"/>
  <c r="I451" i="8"/>
  <c r="G451" i="8"/>
  <c r="T450" i="8"/>
  <c r="S450" i="8"/>
  <c r="O450" i="8"/>
  <c r="M450" i="8"/>
  <c r="I450" i="8"/>
  <c r="G450" i="8"/>
  <c r="T449" i="8"/>
  <c r="S449" i="8"/>
  <c r="O449" i="8"/>
  <c r="M449" i="8"/>
  <c r="I449" i="8"/>
  <c r="G449" i="8"/>
  <c r="T448" i="8"/>
  <c r="S448" i="8"/>
  <c r="O448" i="8"/>
  <c r="M448" i="8"/>
  <c r="I448" i="8"/>
  <c r="G448" i="8"/>
  <c r="T447" i="8"/>
  <c r="S447" i="8"/>
  <c r="O447" i="8"/>
  <c r="M447" i="8"/>
  <c r="I447" i="8"/>
  <c r="G447" i="8"/>
  <c r="T446" i="8"/>
  <c r="S446" i="8"/>
  <c r="O446" i="8"/>
  <c r="M446" i="8"/>
  <c r="I446" i="8"/>
  <c r="G446" i="8"/>
  <c r="T445" i="8"/>
  <c r="S445" i="8"/>
  <c r="O445" i="8"/>
  <c r="M445" i="8"/>
  <c r="I445" i="8"/>
  <c r="G445" i="8"/>
  <c r="T444" i="8"/>
  <c r="S444" i="8"/>
  <c r="O444" i="8"/>
  <c r="M444" i="8"/>
  <c r="I444" i="8"/>
  <c r="G444" i="8"/>
  <c r="T443" i="8"/>
  <c r="S443" i="8"/>
  <c r="O443" i="8"/>
  <c r="M443" i="8"/>
  <c r="I443" i="8"/>
  <c r="G443" i="8"/>
  <c r="T442" i="8"/>
  <c r="S442" i="8"/>
  <c r="O442" i="8"/>
  <c r="M442" i="8"/>
  <c r="I442" i="8"/>
  <c r="G442" i="8"/>
  <c r="T441" i="8"/>
  <c r="S441" i="8"/>
  <c r="O441" i="8"/>
  <c r="M441" i="8"/>
  <c r="I441" i="8"/>
  <c r="G441" i="8"/>
  <c r="T440" i="8"/>
  <c r="S440" i="8"/>
  <c r="O440" i="8"/>
  <c r="M440" i="8"/>
  <c r="I440" i="8"/>
  <c r="G440" i="8"/>
  <c r="T439" i="8"/>
  <c r="S439" i="8"/>
  <c r="O439" i="8"/>
  <c r="M439" i="8"/>
  <c r="I439" i="8"/>
  <c r="G439" i="8"/>
  <c r="T438" i="8"/>
  <c r="S438" i="8"/>
  <c r="O438" i="8"/>
  <c r="M438" i="8"/>
  <c r="I438" i="8"/>
  <c r="G438" i="8"/>
  <c r="T437" i="8"/>
  <c r="S437" i="8"/>
  <c r="O437" i="8"/>
  <c r="M437" i="8"/>
  <c r="I437" i="8"/>
  <c r="G437" i="8"/>
  <c r="T436" i="8"/>
  <c r="S436" i="8"/>
  <c r="O436" i="8"/>
  <c r="M436" i="8"/>
  <c r="I436" i="8"/>
  <c r="G436" i="8"/>
  <c r="T435" i="8"/>
  <c r="S435" i="8"/>
  <c r="O435" i="8"/>
  <c r="M435" i="8"/>
  <c r="I435" i="8"/>
  <c r="G435" i="8"/>
  <c r="T434" i="8"/>
  <c r="S434" i="8"/>
  <c r="O434" i="8"/>
  <c r="M434" i="8"/>
  <c r="I434" i="8"/>
  <c r="G434" i="8"/>
  <c r="T433" i="8"/>
  <c r="S433" i="8"/>
  <c r="O433" i="8"/>
  <c r="M433" i="8"/>
  <c r="I433" i="8"/>
  <c r="G433" i="8"/>
  <c r="T432" i="8"/>
  <c r="S432" i="8"/>
  <c r="O432" i="8"/>
  <c r="M432" i="8"/>
  <c r="I432" i="8"/>
  <c r="G432" i="8"/>
  <c r="T431" i="8"/>
  <c r="S431" i="8"/>
  <c r="O431" i="8"/>
  <c r="M431" i="8"/>
  <c r="I431" i="8"/>
  <c r="G431" i="8"/>
  <c r="T430" i="8"/>
  <c r="S430" i="8"/>
  <c r="O430" i="8"/>
  <c r="M430" i="8"/>
  <c r="I430" i="8"/>
  <c r="G430" i="8"/>
  <c r="T429" i="8"/>
  <c r="S429" i="8"/>
  <c r="O429" i="8"/>
  <c r="M429" i="8"/>
  <c r="I429" i="8"/>
  <c r="G429" i="8"/>
  <c r="T428" i="8"/>
  <c r="S428" i="8"/>
  <c r="O428" i="8"/>
  <c r="M428" i="8"/>
  <c r="I428" i="8"/>
  <c r="G428" i="8"/>
  <c r="T427" i="8"/>
  <c r="S427" i="8"/>
  <c r="O427" i="8"/>
  <c r="M427" i="8"/>
  <c r="I427" i="8"/>
  <c r="G427" i="8"/>
  <c r="T426" i="8"/>
  <c r="S426" i="8"/>
  <c r="O426" i="8"/>
  <c r="M426" i="8"/>
  <c r="I426" i="8"/>
  <c r="G426" i="8"/>
  <c r="T425" i="8"/>
  <c r="S425" i="8"/>
  <c r="O425" i="8"/>
  <c r="M425" i="8"/>
  <c r="I425" i="8"/>
  <c r="G425" i="8"/>
  <c r="T424" i="8"/>
  <c r="S424" i="8"/>
  <c r="O424" i="8"/>
  <c r="M424" i="8"/>
  <c r="I424" i="8"/>
  <c r="G424" i="8"/>
  <c r="T423" i="8"/>
  <c r="S423" i="8"/>
  <c r="O423" i="8"/>
  <c r="M423" i="8"/>
  <c r="I423" i="8"/>
  <c r="G423" i="8"/>
  <c r="T422" i="8"/>
  <c r="S422" i="8"/>
  <c r="O422" i="8"/>
  <c r="M422" i="8"/>
  <c r="I422" i="8"/>
  <c r="G422" i="8"/>
  <c r="T421" i="8"/>
  <c r="S421" i="8"/>
  <c r="O421" i="8"/>
  <c r="M421" i="8"/>
  <c r="I421" i="8"/>
  <c r="G421" i="8"/>
  <c r="T420" i="8"/>
  <c r="S420" i="8"/>
  <c r="O420" i="8"/>
  <c r="M420" i="8"/>
  <c r="I420" i="8"/>
  <c r="G420" i="8"/>
  <c r="T419" i="8"/>
  <c r="S419" i="8"/>
  <c r="O419" i="8"/>
  <c r="M419" i="8"/>
  <c r="I419" i="8"/>
  <c r="G419" i="8"/>
  <c r="T418" i="8"/>
  <c r="S418" i="8"/>
  <c r="O418" i="8"/>
  <c r="M418" i="8"/>
  <c r="I418" i="8"/>
  <c r="G418" i="8"/>
  <c r="T417" i="8"/>
  <c r="S417" i="8"/>
  <c r="O417" i="8"/>
  <c r="M417" i="8"/>
  <c r="I417" i="8"/>
  <c r="G417" i="8"/>
  <c r="T416" i="8"/>
  <c r="S416" i="8"/>
  <c r="O416" i="8"/>
  <c r="M416" i="8"/>
  <c r="I416" i="8"/>
  <c r="G416" i="8"/>
  <c r="T415" i="8"/>
  <c r="S415" i="8"/>
  <c r="O415" i="8"/>
  <c r="M415" i="8"/>
  <c r="I415" i="8"/>
  <c r="G415" i="8"/>
  <c r="T414" i="8"/>
  <c r="S414" i="8"/>
  <c r="O414" i="8"/>
  <c r="M414" i="8"/>
  <c r="I414" i="8"/>
  <c r="G414" i="8"/>
  <c r="T413" i="8"/>
  <c r="S413" i="8"/>
  <c r="O413" i="8"/>
  <c r="M413" i="8"/>
  <c r="I413" i="8"/>
  <c r="G413" i="8"/>
  <c r="T412" i="8"/>
  <c r="S412" i="8"/>
  <c r="O412" i="8"/>
  <c r="M412" i="8"/>
  <c r="I412" i="8"/>
  <c r="G412" i="8"/>
  <c r="T411" i="8"/>
  <c r="S411" i="8"/>
  <c r="O411" i="8"/>
  <c r="M411" i="8"/>
  <c r="I411" i="8"/>
  <c r="G411" i="8"/>
  <c r="T410" i="8"/>
  <c r="S410" i="8"/>
  <c r="O410" i="8"/>
  <c r="M410" i="8"/>
  <c r="I410" i="8"/>
  <c r="G410" i="8"/>
  <c r="T409" i="8"/>
  <c r="S409" i="8"/>
  <c r="O409" i="8"/>
  <c r="M409" i="8"/>
  <c r="I409" i="8"/>
  <c r="G409" i="8"/>
  <c r="T408" i="8"/>
  <c r="S408" i="8"/>
  <c r="O408" i="8"/>
  <c r="M408" i="8"/>
  <c r="I408" i="8"/>
  <c r="G408" i="8"/>
  <c r="T407" i="8"/>
  <c r="S407" i="8"/>
  <c r="O407" i="8"/>
  <c r="M407" i="8"/>
  <c r="I407" i="8"/>
  <c r="G407" i="8"/>
  <c r="T406" i="8"/>
  <c r="S406" i="8"/>
  <c r="O406" i="8"/>
  <c r="M406" i="8"/>
  <c r="I406" i="8"/>
  <c r="G406" i="8"/>
  <c r="T405" i="8"/>
  <c r="S405" i="8"/>
  <c r="O405" i="8"/>
  <c r="M405" i="8"/>
  <c r="I405" i="8"/>
  <c r="G405" i="8"/>
  <c r="T404" i="8"/>
  <c r="S404" i="8"/>
  <c r="O404" i="8"/>
  <c r="M404" i="8"/>
  <c r="I404" i="8"/>
  <c r="G404" i="8"/>
  <c r="T403" i="8"/>
  <c r="S403" i="8"/>
  <c r="O403" i="8"/>
  <c r="M403" i="8"/>
  <c r="I403" i="8"/>
  <c r="G403" i="8"/>
  <c r="T402" i="8"/>
  <c r="S402" i="8"/>
  <c r="O402" i="8"/>
  <c r="M402" i="8"/>
  <c r="I402" i="8"/>
  <c r="G402" i="8"/>
  <c r="T401" i="8"/>
  <c r="S401" i="8"/>
  <c r="O401" i="8"/>
  <c r="M401" i="8"/>
  <c r="I401" i="8"/>
  <c r="G401" i="8"/>
  <c r="T400" i="8"/>
  <c r="S400" i="8"/>
  <c r="O400" i="8"/>
  <c r="M400" i="8"/>
  <c r="I400" i="8"/>
  <c r="G400" i="8"/>
  <c r="T399" i="8"/>
  <c r="S399" i="8"/>
  <c r="O399" i="8"/>
  <c r="M399" i="8"/>
  <c r="I399" i="8"/>
  <c r="G399" i="8"/>
  <c r="T398" i="8"/>
  <c r="S398" i="8"/>
  <c r="O398" i="8"/>
  <c r="M398" i="8"/>
  <c r="I398" i="8"/>
  <c r="G398" i="8"/>
  <c r="T397" i="8"/>
  <c r="S397" i="8"/>
  <c r="O397" i="8"/>
  <c r="M397" i="8"/>
  <c r="I397" i="8"/>
  <c r="G397" i="8"/>
  <c r="T396" i="8"/>
  <c r="S396" i="8"/>
  <c r="O396" i="8"/>
  <c r="M396" i="8"/>
  <c r="I396" i="8"/>
  <c r="G396" i="8"/>
  <c r="T395" i="8"/>
  <c r="S395" i="8"/>
  <c r="O395" i="8"/>
  <c r="M395" i="8"/>
  <c r="I395" i="8"/>
  <c r="G395" i="8"/>
  <c r="T394" i="8"/>
  <c r="S394" i="8"/>
  <c r="O394" i="8"/>
  <c r="M394" i="8"/>
  <c r="I394" i="8"/>
  <c r="G394" i="8"/>
  <c r="T393" i="8"/>
  <c r="S393" i="8"/>
  <c r="O393" i="8"/>
  <c r="M393" i="8"/>
  <c r="I393" i="8"/>
  <c r="G393" i="8"/>
  <c r="T392" i="8"/>
  <c r="S392" i="8"/>
  <c r="O392" i="8"/>
  <c r="M392" i="8"/>
  <c r="I392" i="8"/>
  <c r="G392" i="8"/>
  <c r="T391" i="8"/>
  <c r="S391" i="8"/>
  <c r="O391" i="8"/>
  <c r="M391" i="8"/>
  <c r="I391" i="8"/>
  <c r="G391" i="8"/>
  <c r="T390" i="8"/>
  <c r="S390" i="8"/>
  <c r="O390" i="8"/>
  <c r="M390" i="8"/>
  <c r="I390" i="8"/>
  <c r="G390" i="8"/>
  <c r="T389" i="8"/>
  <c r="S389" i="8"/>
  <c r="O389" i="8"/>
  <c r="M389" i="8"/>
  <c r="I389" i="8"/>
  <c r="G389" i="8"/>
  <c r="T388" i="8"/>
  <c r="S388" i="8"/>
  <c r="O388" i="8"/>
  <c r="M388" i="8"/>
  <c r="I388" i="8"/>
  <c r="G388" i="8"/>
  <c r="T387" i="8"/>
  <c r="S387" i="8"/>
  <c r="O387" i="8"/>
  <c r="M387" i="8"/>
  <c r="I387" i="8"/>
  <c r="G387" i="8"/>
  <c r="T386" i="8"/>
  <c r="S386" i="8"/>
  <c r="O386" i="8"/>
  <c r="M386" i="8"/>
  <c r="I386" i="8"/>
  <c r="G386" i="8"/>
  <c r="T385" i="8"/>
  <c r="S385" i="8"/>
  <c r="O385" i="8"/>
  <c r="M385" i="8"/>
  <c r="I385" i="8"/>
  <c r="G385" i="8"/>
  <c r="T384" i="8"/>
  <c r="S384" i="8"/>
  <c r="O384" i="8"/>
  <c r="M384" i="8"/>
  <c r="I384" i="8"/>
  <c r="G384" i="8"/>
  <c r="T383" i="8"/>
  <c r="S383" i="8"/>
  <c r="O383" i="8"/>
  <c r="M383" i="8"/>
  <c r="I383" i="8"/>
  <c r="G383" i="8"/>
  <c r="T382" i="8"/>
  <c r="S382" i="8"/>
  <c r="O382" i="8"/>
  <c r="M382" i="8"/>
  <c r="I382" i="8"/>
  <c r="G382" i="8"/>
  <c r="T381" i="8"/>
  <c r="S381" i="8"/>
  <c r="O381" i="8"/>
  <c r="M381" i="8"/>
  <c r="I381" i="8"/>
  <c r="G381" i="8"/>
  <c r="T380" i="8"/>
  <c r="S380" i="8"/>
  <c r="O380" i="8"/>
  <c r="M380" i="8"/>
  <c r="I380" i="8"/>
  <c r="G380" i="8"/>
  <c r="T379" i="8"/>
  <c r="S379" i="8"/>
  <c r="O379" i="8"/>
  <c r="M379" i="8"/>
  <c r="I379" i="8"/>
  <c r="G379" i="8"/>
  <c r="T378" i="8"/>
  <c r="S378" i="8"/>
  <c r="O378" i="8"/>
  <c r="M378" i="8"/>
  <c r="I378" i="8"/>
  <c r="G378" i="8"/>
  <c r="T377" i="8"/>
  <c r="S377" i="8"/>
  <c r="O377" i="8"/>
  <c r="M377" i="8"/>
  <c r="I377" i="8"/>
  <c r="G377" i="8"/>
  <c r="T376" i="8"/>
  <c r="S376" i="8"/>
  <c r="O376" i="8"/>
  <c r="M376" i="8"/>
  <c r="I376" i="8"/>
  <c r="G376" i="8"/>
  <c r="T375" i="8"/>
  <c r="S375" i="8"/>
  <c r="O375" i="8"/>
  <c r="M375" i="8"/>
  <c r="I375" i="8"/>
  <c r="G375" i="8"/>
  <c r="T374" i="8"/>
  <c r="S374" i="8"/>
  <c r="O374" i="8"/>
  <c r="M374" i="8"/>
  <c r="I374" i="8"/>
  <c r="G374" i="8"/>
  <c r="T373" i="8"/>
  <c r="S373" i="8"/>
  <c r="O373" i="8"/>
  <c r="M373" i="8"/>
  <c r="I373" i="8"/>
  <c r="G373" i="8"/>
  <c r="T372" i="8"/>
  <c r="S372" i="8"/>
  <c r="O372" i="8"/>
  <c r="M372" i="8"/>
  <c r="I372" i="8"/>
  <c r="G372" i="8"/>
  <c r="T371" i="8"/>
  <c r="S371" i="8"/>
  <c r="O371" i="8"/>
  <c r="M371" i="8"/>
  <c r="I371" i="8"/>
  <c r="G371" i="8"/>
  <c r="T370" i="8"/>
  <c r="S370" i="8"/>
  <c r="O370" i="8"/>
  <c r="M370" i="8"/>
  <c r="I370" i="8"/>
  <c r="G370" i="8"/>
  <c r="T369" i="8"/>
  <c r="S369" i="8"/>
  <c r="O369" i="8"/>
  <c r="M369" i="8"/>
  <c r="I369" i="8"/>
  <c r="G369" i="8"/>
  <c r="T368" i="8"/>
  <c r="S368" i="8"/>
  <c r="O368" i="8"/>
  <c r="M368" i="8"/>
  <c r="I368" i="8"/>
  <c r="G368" i="8"/>
  <c r="T367" i="8"/>
  <c r="S367" i="8"/>
  <c r="O367" i="8"/>
  <c r="M367" i="8"/>
  <c r="I367" i="8"/>
  <c r="G367" i="8"/>
  <c r="T366" i="8"/>
  <c r="S366" i="8"/>
  <c r="O366" i="8"/>
  <c r="M366" i="8"/>
  <c r="I366" i="8"/>
  <c r="G366" i="8"/>
  <c r="T365" i="8"/>
  <c r="S365" i="8"/>
  <c r="O365" i="8"/>
  <c r="M365" i="8"/>
  <c r="I365" i="8"/>
  <c r="G365" i="8"/>
  <c r="T364" i="8"/>
  <c r="S364" i="8"/>
  <c r="O364" i="8"/>
  <c r="M364" i="8"/>
  <c r="I364" i="8"/>
  <c r="G364" i="8"/>
  <c r="T363" i="8"/>
  <c r="S363" i="8"/>
  <c r="O363" i="8"/>
  <c r="M363" i="8"/>
  <c r="I363" i="8"/>
  <c r="G363" i="8"/>
  <c r="T362" i="8"/>
  <c r="S362" i="8"/>
  <c r="O362" i="8"/>
  <c r="M362" i="8"/>
  <c r="I362" i="8"/>
  <c r="G362" i="8"/>
  <c r="T361" i="8"/>
  <c r="S361" i="8"/>
  <c r="O361" i="8"/>
  <c r="M361" i="8"/>
  <c r="I361" i="8"/>
  <c r="G361" i="8"/>
  <c r="T360" i="8"/>
  <c r="S360" i="8"/>
  <c r="O360" i="8"/>
  <c r="M360" i="8"/>
  <c r="I360" i="8"/>
  <c r="G360" i="8"/>
  <c r="T359" i="8"/>
  <c r="S359" i="8"/>
  <c r="O359" i="8"/>
  <c r="M359" i="8"/>
  <c r="I359" i="8"/>
  <c r="G359" i="8"/>
  <c r="T358" i="8"/>
  <c r="S358" i="8"/>
  <c r="O358" i="8"/>
  <c r="M358" i="8"/>
  <c r="I358" i="8"/>
  <c r="G358" i="8"/>
  <c r="T357" i="8"/>
  <c r="S357" i="8"/>
  <c r="O357" i="8"/>
  <c r="M357" i="8"/>
  <c r="I357" i="8"/>
  <c r="G357" i="8"/>
  <c r="T356" i="8"/>
  <c r="S356" i="8"/>
  <c r="O356" i="8"/>
  <c r="M356" i="8"/>
  <c r="I356" i="8"/>
  <c r="G356" i="8"/>
  <c r="T355" i="8"/>
  <c r="S355" i="8"/>
  <c r="O355" i="8"/>
  <c r="M355" i="8"/>
  <c r="I355" i="8"/>
  <c r="G355" i="8"/>
  <c r="T354" i="8"/>
  <c r="S354" i="8"/>
  <c r="O354" i="8"/>
  <c r="M354" i="8"/>
  <c r="I354" i="8"/>
  <c r="G354" i="8"/>
  <c r="T353" i="8"/>
  <c r="S353" i="8"/>
  <c r="O353" i="8"/>
  <c r="M353" i="8"/>
  <c r="I353" i="8"/>
  <c r="G353" i="8"/>
  <c r="T352" i="8"/>
  <c r="S352" i="8"/>
  <c r="O352" i="8"/>
  <c r="M352" i="8"/>
  <c r="I352" i="8"/>
  <c r="G352" i="8"/>
  <c r="T351" i="8"/>
  <c r="S351" i="8"/>
  <c r="O351" i="8"/>
  <c r="M351" i="8"/>
  <c r="I351" i="8"/>
  <c r="G351" i="8"/>
  <c r="T350" i="8"/>
  <c r="S350" i="8"/>
  <c r="O350" i="8"/>
  <c r="M350" i="8"/>
  <c r="I350" i="8"/>
  <c r="G350" i="8"/>
  <c r="T349" i="8"/>
  <c r="S349" i="8"/>
  <c r="O349" i="8"/>
  <c r="M349" i="8"/>
  <c r="I349" i="8"/>
  <c r="G349" i="8"/>
  <c r="T348" i="8"/>
  <c r="S348" i="8"/>
  <c r="O348" i="8"/>
  <c r="M348" i="8"/>
  <c r="I348" i="8"/>
  <c r="G348" i="8"/>
  <c r="T347" i="8"/>
  <c r="S347" i="8"/>
  <c r="O347" i="8"/>
  <c r="M347" i="8"/>
  <c r="I347" i="8"/>
  <c r="G347" i="8"/>
  <c r="T346" i="8"/>
  <c r="S346" i="8"/>
  <c r="O346" i="8"/>
  <c r="M346" i="8"/>
  <c r="I346" i="8"/>
  <c r="G346" i="8"/>
  <c r="T345" i="8"/>
  <c r="S345" i="8"/>
  <c r="O345" i="8"/>
  <c r="M345" i="8"/>
  <c r="I345" i="8"/>
  <c r="G345" i="8"/>
  <c r="T344" i="8"/>
  <c r="S344" i="8"/>
  <c r="O344" i="8"/>
  <c r="M344" i="8"/>
  <c r="I344" i="8"/>
  <c r="G344" i="8"/>
  <c r="T343" i="8"/>
  <c r="S343" i="8"/>
  <c r="O343" i="8"/>
  <c r="M343" i="8"/>
  <c r="I343" i="8"/>
  <c r="G343" i="8"/>
  <c r="T342" i="8"/>
  <c r="S342" i="8"/>
  <c r="O342" i="8"/>
  <c r="M342" i="8"/>
  <c r="I342" i="8"/>
  <c r="G342" i="8"/>
  <c r="T341" i="8"/>
  <c r="S341" i="8"/>
  <c r="O341" i="8"/>
  <c r="M341" i="8"/>
  <c r="I341" i="8"/>
  <c r="G341" i="8"/>
  <c r="T340" i="8"/>
  <c r="S340" i="8"/>
  <c r="O340" i="8"/>
  <c r="M340" i="8"/>
  <c r="I340" i="8"/>
  <c r="G340" i="8"/>
  <c r="T339" i="8"/>
  <c r="S339" i="8"/>
  <c r="O339" i="8"/>
  <c r="M339" i="8"/>
  <c r="I339" i="8"/>
  <c r="G339" i="8"/>
  <c r="T338" i="8"/>
  <c r="S338" i="8"/>
  <c r="O338" i="8"/>
  <c r="M338" i="8"/>
  <c r="I338" i="8"/>
  <c r="G338" i="8"/>
  <c r="T337" i="8"/>
  <c r="S337" i="8"/>
  <c r="O337" i="8"/>
  <c r="M337" i="8"/>
  <c r="I337" i="8"/>
  <c r="G337" i="8"/>
  <c r="T336" i="8"/>
  <c r="S336" i="8"/>
  <c r="O336" i="8"/>
  <c r="M336" i="8"/>
  <c r="I336" i="8"/>
  <c r="G336" i="8"/>
  <c r="T335" i="8"/>
  <c r="S335" i="8"/>
  <c r="O335" i="8"/>
  <c r="M335" i="8"/>
  <c r="I335" i="8"/>
  <c r="G335" i="8"/>
  <c r="T334" i="8"/>
  <c r="S334" i="8"/>
  <c r="O334" i="8"/>
  <c r="M334" i="8"/>
  <c r="I334" i="8"/>
  <c r="G334" i="8"/>
  <c r="T333" i="8"/>
  <c r="S333" i="8"/>
  <c r="O333" i="8"/>
  <c r="M333" i="8"/>
  <c r="I333" i="8"/>
  <c r="G333" i="8"/>
  <c r="T332" i="8"/>
  <c r="S332" i="8"/>
  <c r="O332" i="8"/>
  <c r="M332" i="8"/>
  <c r="I332" i="8"/>
  <c r="G332" i="8"/>
  <c r="T331" i="8"/>
  <c r="S331" i="8"/>
  <c r="O331" i="8"/>
  <c r="M331" i="8"/>
  <c r="I331" i="8"/>
  <c r="G331" i="8"/>
  <c r="T330" i="8"/>
  <c r="S330" i="8"/>
  <c r="O330" i="8"/>
  <c r="M330" i="8"/>
  <c r="I330" i="8"/>
  <c r="G330" i="8"/>
  <c r="T329" i="8"/>
  <c r="S329" i="8"/>
  <c r="O329" i="8"/>
  <c r="M329" i="8"/>
  <c r="I329" i="8"/>
  <c r="G329" i="8"/>
  <c r="T328" i="8"/>
  <c r="S328" i="8"/>
  <c r="O328" i="8"/>
  <c r="M328" i="8"/>
  <c r="I328" i="8"/>
  <c r="G328" i="8"/>
  <c r="T327" i="8"/>
  <c r="S327" i="8"/>
  <c r="O327" i="8"/>
  <c r="M327" i="8"/>
  <c r="I327" i="8"/>
  <c r="G327" i="8"/>
  <c r="T326" i="8"/>
  <c r="S326" i="8"/>
  <c r="O326" i="8"/>
  <c r="M326" i="8"/>
  <c r="I326" i="8"/>
  <c r="G326" i="8"/>
  <c r="T325" i="8"/>
  <c r="S325" i="8"/>
  <c r="O325" i="8"/>
  <c r="M325" i="8"/>
  <c r="I325" i="8"/>
  <c r="G325" i="8"/>
  <c r="T324" i="8"/>
  <c r="S324" i="8"/>
  <c r="O324" i="8"/>
  <c r="M324" i="8"/>
  <c r="I324" i="8"/>
  <c r="G324" i="8"/>
  <c r="T323" i="8"/>
  <c r="S323" i="8"/>
  <c r="O323" i="8"/>
  <c r="M323" i="8"/>
  <c r="I323" i="8"/>
  <c r="G323" i="8"/>
  <c r="T322" i="8"/>
  <c r="S322" i="8"/>
  <c r="O322" i="8"/>
  <c r="M322" i="8"/>
  <c r="I322" i="8"/>
  <c r="G322" i="8"/>
  <c r="T321" i="8"/>
  <c r="S321" i="8"/>
  <c r="O321" i="8"/>
  <c r="M321" i="8"/>
  <c r="I321" i="8"/>
  <c r="G321" i="8"/>
  <c r="T320" i="8"/>
  <c r="S320" i="8"/>
  <c r="O320" i="8"/>
  <c r="M320" i="8"/>
  <c r="I320" i="8"/>
  <c r="G320" i="8"/>
  <c r="T319" i="8"/>
  <c r="S319" i="8"/>
  <c r="O319" i="8"/>
  <c r="M319" i="8"/>
  <c r="I319" i="8"/>
  <c r="G319" i="8"/>
  <c r="T318" i="8"/>
  <c r="S318" i="8"/>
  <c r="O318" i="8"/>
  <c r="M318" i="8"/>
  <c r="I318" i="8"/>
  <c r="G318" i="8"/>
  <c r="T317" i="8"/>
  <c r="S317" i="8"/>
  <c r="O317" i="8"/>
  <c r="M317" i="8"/>
  <c r="I317" i="8"/>
  <c r="G317" i="8"/>
  <c r="T316" i="8"/>
  <c r="S316" i="8"/>
  <c r="O316" i="8"/>
  <c r="M316" i="8"/>
  <c r="I316" i="8"/>
  <c r="G316" i="8"/>
  <c r="T315" i="8"/>
  <c r="S315" i="8"/>
  <c r="O315" i="8"/>
  <c r="M315" i="8"/>
  <c r="I315" i="8"/>
  <c r="G315" i="8"/>
  <c r="T314" i="8"/>
  <c r="S314" i="8"/>
  <c r="O314" i="8"/>
  <c r="M314" i="8"/>
  <c r="I314" i="8"/>
  <c r="G314" i="8"/>
  <c r="T313" i="8"/>
  <c r="S313" i="8"/>
  <c r="O313" i="8"/>
  <c r="M313" i="8"/>
  <c r="I313" i="8"/>
  <c r="G313" i="8"/>
  <c r="T312" i="8"/>
  <c r="S312" i="8"/>
  <c r="O312" i="8"/>
  <c r="M312" i="8"/>
  <c r="I312" i="8"/>
  <c r="G312" i="8"/>
  <c r="T311" i="8"/>
  <c r="S311" i="8"/>
  <c r="O311" i="8"/>
  <c r="M311" i="8"/>
  <c r="I311" i="8"/>
  <c r="G311" i="8"/>
  <c r="T310" i="8"/>
  <c r="S310" i="8"/>
  <c r="O310" i="8"/>
  <c r="M310" i="8"/>
  <c r="I310" i="8"/>
  <c r="G310" i="8"/>
  <c r="T309" i="8"/>
  <c r="S309" i="8"/>
  <c r="O309" i="8"/>
  <c r="M309" i="8"/>
  <c r="I309" i="8"/>
  <c r="G309" i="8"/>
  <c r="T308" i="8"/>
  <c r="S308" i="8"/>
  <c r="O308" i="8"/>
  <c r="M308" i="8"/>
  <c r="I308" i="8"/>
  <c r="G308" i="8"/>
  <c r="T307" i="8"/>
  <c r="S307" i="8"/>
  <c r="O307" i="8"/>
  <c r="M307" i="8"/>
  <c r="I307" i="8"/>
  <c r="G307" i="8"/>
  <c r="T306" i="8"/>
  <c r="S306" i="8"/>
  <c r="O306" i="8"/>
  <c r="M306" i="8"/>
  <c r="I306" i="8"/>
  <c r="G306" i="8"/>
  <c r="T305" i="8"/>
  <c r="S305" i="8"/>
  <c r="O305" i="8"/>
  <c r="M305" i="8"/>
  <c r="I305" i="8"/>
  <c r="G305" i="8"/>
  <c r="T304" i="8"/>
  <c r="S304" i="8"/>
  <c r="O304" i="8"/>
  <c r="M304" i="8"/>
  <c r="I304" i="8"/>
  <c r="G304" i="8"/>
  <c r="T303" i="8"/>
  <c r="S303" i="8"/>
  <c r="O303" i="8"/>
  <c r="M303" i="8"/>
  <c r="I303" i="8"/>
  <c r="G303" i="8"/>
  <c r="T302" i="8"/>
  <c r="S302" i="8"/>
  <c r="O302" i="8"/>
  <c r="M302" i="8"/>
  <c r="I302" i="8"/>
  <c r="G302" i="8"/>
  <c r="T301" i="8"/>
  <c r="S301" i="8"/>
  <c r="O301" i="8"/>
  <c r="M301" i="8"/>
  <c r="I301" i="8"/>
  <c r="G301" i="8"/>
  <c r="T300" i="8"/>
  <c r="S300" i="8"/>
  <c r="O300" i="8"/>
  <c r="M300" i="8"/>
  <c r="I300" i="8"/>
  <c r="G300" i="8"/>
  <c r="T299" i="8"/>
  <c r="S299" i="8"/>
  <c r="O299" i="8"/>
  <c r="M299" i="8"/>
  <c r="I299" i="8"/>
  <c r="G299" i="8"/>
  <c r="T298" i="8"/>
  <c r="S298" i="8"/>
  <c r="O298" i="8"/>
  <c r="M298" i="8"/>
  <c r="I298" i="8"/>
  <c r="G298" i="8"/>
  <c r="T297" i="8"/>
  <c r="S297" i="8"/>
  <c r="O297" i="8"/>
  <c r="M297" i="8"/>
  <c r="I297" i="8"/>
  <c r="G297" i="8"/>
  <c r="T296" i="8"/>
  <c r="S296" i="8"/>
  <c r="O296" i="8"/>
  <c r="M296" i="8"/>
  <c r="I296" i="8"/>
  <c r="G296" i="8"/>
  <c r="T295" i="8"/>
  <c r="S295" i="8"/>
  <c r="O295" i="8"/>
  <c r="M295" i="8"/>
  <c r="I295" i="8"/>
  <c r="G295" i="8"/>
  <c r="T294" i="8"/>
  <c r="S294" i="8"/>
  <c r="O294" i="8"/>
  <c r="M294" i="8"/>
  <c r="I294" i="8"/>
  <c r="G294" i="8"/>
  <c r="T293" i="8"/>
  <c r="S293" i="8"/>
  <c r="O293" i="8"/>
  <c r="M293" i="8"/>
  <c r="I293" i="8"/>
  <c r="G293" i="8"/>
  <c r="T292" i="8"/>
  <c r="S292" i="8"/>
  <c r="O292" i="8"/>
  <c r="M292" i="8"/>
  <c r="I292" i="8"/>
  <c r="G292" i="8"/>
  <c r="T291" i="8"/>
  <c r="S291" i="8"/>
  <c r="O291" i="8"/>
  <c r="M291" i="8"/>
  <c r="I291" i="8"/>
  <c r="G291" i="8"/>
  <c r="T290" i="8"/>
  <c r="S290" i="8"/>
  <c r="O290" i="8"/>
  <c r="M290" i="8"/>
  <c r="I290" i="8"/>
  <c r="G290" i="8"/>
  <c r="T289" i="8"/>
  <c r="S289" i="8"/>
  <c r="O289" i="8"/>
  <c r="M289" i="8"/>
  <c r="I289" i="8"/>
  <c r="G289" i="8"/>
  <c r="T288" i="8"/>
  <c r="S288" i="8"/>
  <c r="O288" i="8"/>
  <c r="M288" i="8"/>
  <c r="I288" i="8"/>
  <c r="G288" i="8"/>
  <c r="T287" i="8"/>
  <c r="S287" i="8"/>
  <c r="O287" i="8"/>
  <c r="M287" i="8"/>
  <c r="I287" i="8"/>
  <c r="G287" i="8"/>
  <c r="T286" i="8"/>
  <c r="S286" i="8"/>
  <c r="O286" i="8"/>
  <c r="M286" i="8"/>
  <c r="I286" i="8"/>
  <c r="G286" i="8"/>
  <c r="T285" i="8"/>
  <c r="S285" i="8"/>
  <c r="O285" i="8"/>
  <c r="M285" i="8"/>
  <c r="I285" i="8"/>
  <c r="G285" i="8"/>
  <c r="T284" i="8"/>
  <c r="S284" i="8"/>
  <c r="O284" i="8"/>
  <c r="M284" i="8"/>
  <c r="I284" i="8"/>
  <c r="G284" i="8"/>
  <c r="T283" i="8"/>
  <c r="S283" i="8"/>
  <c r="O283" i="8"/>
  <c r="M283" i="8"/>
  <c r="I283" i="8"/>
  <c r="G283" i="8"/>
  <c r="T282" i="8"/>
  <c r="S282" i="8"/>
  <c r="O282" i="8"/>
  <c r="M282" i="8"/>
  <c r="I282" i="8"/>
  <c r="G282" i="8"/>
  <c r="T281" i="8"/>
  <c r="S281" i="8"/>
  <c r="O281" i="8"/>
  <c r="M281" i="8"/>
  <c r="I281" i="8"/>
  <c r="G281" i="8"/>
  <c r="T280" i="8"/>
  <c r="S280" i="8"/>
  <c r="O280" i="8"/>
  <c r="M280" i="8"/>
  <c r="I280" i="8"/>
  <c r="G280" i="8"/>
  <c r="T279" i="8"/>
  <c r="S279" i="8"/>
  <c r="O279" i="8"/>
  <c r="M279" i="8"/>
  <c r="I279" i="8"/>
  <c r="G279" i="8"/>
  <c r="T278" i="8"/>
  <c r="S278" i="8"/>
  <c r="O278" i="8"/>
  <c r="M278" i="8"/>
  <c r="I278" i="8"/>
  <c r="G278" i="8"/>
  <c r="T277" i="8"/>
  <c r="S277" i="8"/>
  <c r="O277" i="8"/>
  <c r="M277" i="8"/>
  <c r="I277" i="8"/>
  <c r="G277" i="8"/>
  <c r="T276" i="8"/>
  <c r="S276" i="8"/>
  <c r="O276" i="8"/>
  <c r="M276" i="8"/>
  <c r="I276" i="8"/>
  <c r="G276" i="8"/>
  <c r="T275" i="8"/>
  <c r="S275" i="8"/>
  <c r="O275" i="8"/>
  <c r="M275" i="8"/>
  <c r="I275" i="8"/>
  <c r="G275" i="8"/>
  <c r="T274" i="8"/>
  <c r="S274" i="8"/>
  <c r="O274" i="8"/>
  <c r="M274" i="8"/>
  <c r="I274" i="8"/>
  <c r="G274" i="8"/>
  <c r="T273" i="8"/>
  <c r="S273" i="8"/>
  <c r="O273" i="8"/>
  <c r="M273" i="8"/>
  <c r="I273" i="8"/>
  <c r="G273" i="8"/>
  <c r="T272" i="8"/>
  <c r="S272" i="8"/>
  <c r="O272" i="8"/>
  <c r="M272" i="8"/>
  <c r="I272" i="8"/>
  <c r="G272" i="8"/>
  <c r="T271" i="8"/>
  <c r="S271" i="8"/>
  <c r="O271" i="8"/>
  <c r="M271" i="8"/>
  <c r="I271" i="8"/>
  <c r="G271" i="8"/>
  <c r="T270" i="8"/>
  <c r="S270" i="8"/>
  <c r="O270" i="8"/>
  <c r="M270" i="8"/>
  <c r="I270" i="8"/>
  <c r="G270" i="8"/>
  <c r="T269" i="8"/>
  <c r="S269" i="8"/>
  <c r="O269" i="8"/>
  <c r="M269" i="8"/>
  <c r="I269" i="8"/>
  <c r="G269" i="8"/>
  <c r="T268" i="8"/>
  <c r="S268" i="8"/>
  <c r="O268" i="8"/>
  <c r="M268" i="8"/>
  <c r="I268" i="8"/>
  <c r="G268" i="8"/>
  <c r="T267" i="8"/>
  <c r="S267" i="8"/>
  <c r="O267" i="8"/>
  <c r="M267" i="8"/>
  <c r="I267" i="8"/>
  <c r="G267" i="8"/>
  <c r="T266" i="8"/>
  <c r="S266" i="8"/>
  <c r="O266" i="8"/>
  <c r="M266" i="8"/>
  <c r="I266" i="8"/>
  <c r="G266" i="8"/>
  <c r="T265" i="8"/>
  <c r="S265" i="8"/>
  <c r="O265" i="8"/>
  <c r="M265" i="8"/>
  <c r="I265" i="8"/>
  <c r="G265" i="8"/>
  <c r="T264" i="8"/>
  <c r="S264" i="8"/>
  <c r="O264" i="8"/>
  <c r="M264" i="8"/>
  <c r="I264" i="8"/>
  <c r="G264" i="8"/>
  <c r="T263" i="8"/>
  <c r="S263" i="8"/>
  <c r="O263" i="8"/>
  <c r="M263" i="8"/>
  <c r="I263" i="8"/>
  <c r="G263" i="8"/>
  <c r="T262" i="8"/>
  <c r="S262" i="8"/>
  <c r="O262" i="8"/>
  <c r="M262" i="8"/>
  <c r="I262" i="8"/>
  <c r="G262" i="8"/>
  <c r="T261" i="8"/>
  <c r="S261" i="8"/>
  <c r="O261" i="8"/>
  <c r="M261" i="8"/>
  <c r="I261" i="8"/>
  <c r="G261" i="8"/>
  <c r="T260" i="8"/>
  <c r="S260" i="8"/>
  <c r="O260" i="8"/>
  <c r="M260" i="8"/>
  <c r="I260" i="8"/>
  <c r="G260" i="8"/>
  <c r="T259" i="8"/>
  <c r="S259" i="8"/>
  <c r="O259" i="8"/>
  <c r="M259" i="8"/>
  <c r="I259" i="8"/>
  <c r="G259" i="8"/>
  <c r="T258" i="8"/>
  <c r="S258" i="8"/>
  <c r="O258" i="8"/>
  <c r="M258" i="8"/>
  <c r="I258" i="8"/>
  <c r="G258" i="8"/>
  <c r="T257" i="8"/>
  <c r="S257" i="8"/>
  <c r="O257" i="8"/>
  <c r="M257" i="8"/>
  <c r="I257" i="8"/>
  <c r="G257" i="8"/>
  <c r="T256" i="8"/>
  <c r="S256" i="8"/>
  <c r="O256" i="8"/>
  <c r="M256" i="8"/>
  <c r="I256" i="8"/>
  <c r="G256" i="8"/>
  <c r="T255" i="8"/>
  <c r="S255" i="8"/>
  <c r="O255" i="8"/>
  <c r="M255" i="8"/>
  <c r="I255" i="8"/>
  <c r="G255" i="8"/>
  <c r="T254" i="8"/>
  <c r="S254" i="8"/>
  <c r="O254" i="8"/>
  <c r="M254" i="8"/>
  <c r="I254" i="8"/>
  <c r="G254" i="8"/>
  <c r="T253" i="8"/>
  <c r="S253" i="8"/>
  <c r="O253" i="8"/>
  <c r="M253" i="8"/>
  <c r="I253" i="8"/>
  <c r="G253" i="8"/>
  <c r="T252" i="8"/>
  <c r="S252" i="8"/>
  <c r="O252" i="8"/>
  <c r="M252" i="8"/>
  <c r="I252" i="8"/>
  <c r="G252" i="8"/>
  <c r="T251" i="8"/>
  <c r="S251" i="8"/>
  <c r="O251" i="8"/>
  <c r="M251" i="8"/>
  <c r="I251" i="8"/>
  <c r="G251" i="8"/>
  <c r="T250" i="8"/>
  <c r="S250" i="8"/>
  <c r="O250" i="8"/>
  <c r="M250" i="8"/>
  <c r="I250" i="8"/>
  <c r="G250" i="8"/>
  <c r="T249" i="8"/>
  <c r="S249" i="8"/>
  <c r="O249" i="8"/>
  <c r="M249" i="8"/>
  <c r="I249" i="8"/>
  <c r="G249" i="8"/>
  <c r="T248" i="8"/>
  <c r="S248" i="8"/>
  <c r="O248" i="8"/>
  <c r="M248" i="8"/>
  <c r="I248" i="8"/>
  <c r="G248" i="8"/>
  <c r="T247" i="8"/>
  <c r="S247" i="8"/>
  <c r="O247" i="8"/>
  <c r="M247" i="8"/>
  <c r="I247" i="8"/>
  <c r="G247" i="8"/>
  <c r="T246" i="8"/>
  <c r="S246" i="8"/>
  <c r="O246" i="8"/>
  <c r="M246" i="8"/>
  <c r="I246" i="8"/>
  <c r="G246" i="8"/>
  <c r="T245" i="8"/>
  <c r="S245" i="8"/>
  <c r="O245" i="8"/>
  <c r="M245" i="8"/>
  <c r="I245" i="8"/>
  <c r="G245" i="8"/>
  <c r="T244" i="8"/>
  <c r="S244" i="8"/>
  <c r="O244" i="8"/>
  <c r="M244" i="8"/>
  <c r="I244" i="8"/>
  <c r="G244" i="8"/>
  <c r="T243" i="8"/>
  <c r="S243" i="8"/>
  <c r="O243" i="8"/>
  <c r="M243" i="8"/>
  <c r="I243" i="8"/>
  <c r="G243" i="8"/>
  <c r="T242" i="8"/>
  <c r="S242" i="8"/>
  <c r="O242" i="8"/>
  <c r="M242" i="8"/>
  <c r="I242" i="8"/>
  <c r="G242" i="8"/>
  <c r="T241" i="8"/>
  <c r="S241" i="8"/>
  <c r="O241" i="8"/>
  <c r="M241" i="8"/>
  <c r="I241" i="8"/>
  <c r="G241" i="8"/>
  <c r="T240" i="8"/>
  <c r="S240" i="8"/>
  <c r="O240" i="8"/>
  <c r="M240" i="8"/>
  <c r="I240" i="8"/>
  <c r="G240" i="8"/>
  <c r="T239" i="8"/>
  <c r="S239" i="8"/>
  <c r="O239" i="8"/>
  <c r="M239" i="8"/>
  <c r="I239" i="8"/>
  <c r="G239" i="8"/>
  <c r="T238" i="8"/>
  <c r="S238" i="8"/>
  <c r="O238" i="8"/>
  <c r="M238" i="8"/>
  <c r="I238" i="8"/>
  <c r="G238" i="8"/>
  <c r="T237" i="8"/>
  <c r="S237" i="8"/>
  <c r="O237" i="8"/>
  <c r="M237" i="8"/>
  <c r="I237" i="8"/>
  <c r="G237" i="8"/>
  <c r="T236" i="8"/>
  <c r="S236" i="8"/>
  <c r="O236" i="8"/>
  <c r="M236" i="8"/>
  <c r="I236" i="8"/>
  <c r="G236" i="8"/>
  <c r="T235" i="8"/>
  <c r="S235" i="8"/>
  <c r="O235" i="8"/>
  <c r="M235" i="8"/>
  <c r="I235" i="8"/>
  <c r="G235" i="8"/>
  <c r="T234" i="8"/>
  <c r="S234" i="8"/>
  <c r="O234" i="8"/>
  <c r="M234" i="8"/>
  <c r="I234" i="8"/>
  <c r="G234" i="8"/>
  <c r="T233" i="8"/>
  <c r="S233" i="8"/>
  <c r="O233" i="8"/>
  <c r="M233" i="8"/>
  <c r="I233" i="8"/>
  <c r="G233" i="8"/>
  <c r="T232" i="8"/>
  <c r="S232" i="8"/>
  <c r="O232" i="8"/>
  <c r="M232" i="8"/>
  <c r="I232" i="8"/>
  <c r="G232" i="8"/>
  <c r="T231" i="8"/>
  <c r="S231" i="8"/>
  <c r="O231" i="8"/>
  <c r="M231" i="8"/>
  <c r="I231" i="8"/>
  <c r="G231" i="8"/>
  <c r="T230" i="8"/>
  <c r="S230" i="8"/>
  <c r="O230" i="8"/>
  <c r="M230" i="8"/>
  <c r="I230" i="8"/>
  <c r="G230" i="8"/>
  <c r="T229" i="8"/>
  <c r="S229" i="8"/>
  <c r="O229" i="8"/>
  <c r="M229" i="8"/>
  <c r="I229" i="8"/>
  <c r="G229" i="8"/>
  <c r="T228" i="8"/>
  <c r="S228" i="8"/>
  <c r="O228" i="8"/>
  <c r="M228" i="8"/>
  <c r="I228" i="8"/>
  <c r="G228" i="8"/>
  <c r="T227" i="8"/>
  <c r="S227" i="8"/>
  <c r="O227" i="8"/>
  <c r="M227" i="8"/>
  <c r="I227" i="8"/>
  <c r="G227" i="8"/>
  <c r="T226" i="8"/>
  <c r="S226" i="8"/>
  <c r="O226" i="8"/>
  <c r="M226" i="8"/>
  <c r="I226" i="8"/>
  <c r="G226" i="8"/>
  <c r="T225" i="8"/>
  <c r="S225" i="8"/>
  <c r="O225" i="8"/>
  <c r="M225" i="8"/>
  <c r="I225" i="8"/>
  <c r="G225" i="8"/>
  <c r="T224" i="8"/>
  <c r="S224" i="8"/>
  <c r="O224" i="8"/>
  <c r="M224" i="8"/>
  <c r="I224" i="8"/>
  <c r="G224" i="8"/>
  <c r="T223" i="8"/>
  <c r="S223" i="8"/>
  <c r="O223" i="8"/>
  <c r="M223" i="8"/>
  <c r="I223" i="8"/>
  <c r="G223" i="8"/>
  <c r="T222" i="8"/>
  <c r="S222" i="8"/>
  <c r="O222" i="8"/>
  <c r="M222" i="8"/>
  <c r="I222" i="8"/>
  <c r="G222" i="8"/>
  <c r="T221" i="8"/>
  <c r="S221" i="8"/>
  <c r="O221" i="8"/>
  <c r="M221" i="8"/>
  <c r="I221" i="8"/>
  <c r="G221" i="8"/>
  <c r="T220" i="8"/>
  <c r="S220" i="8"/>
  <c r="O220" i="8"/>
  <c r="M220" i="8"/>
  <c r="I220" i="8"/>
  <c r="G220" i="8"/>
  <c r="T219" i="8"/>
  <c r="S219" i="8"/>
  <c r="O219" i="8"/>
  <c r="M219" i="8"/>
  <c r="I219" i="8"/>
  <c r="G219" i="8"/>
  <c r="T218" i="8"/>
  <c r="S218" i="8"/>
  <c r="O218" i="8"/>
  <c r="M218" i="8"/>
  <c r="I218" i="8"/>
  <c r="G218" i="8"/>
  <c r="T217" i="8"/>
  <c r="S217" i="8"/>
  <c r="O217" i="8"/>
  <c r="M217" i="8"/>
  <c r="I217" i="8"/>
  <c r="G217" i="8"/>
  <c r="T216" i="8"/>
  <c r="S216" i="8"/>
  <c r="O216" i="8"/>
  <c r="M216" i="8"/>
  <c r="I216" i="8"/>
  <c r="G216" i="8"/>
  <c r="T215" i="8"/>
  <c r="S215" i="8"/>
  <c r="O215" i="8"/>
  <c r="M215" i="8"/>
  <c r="I215" i="8"/>
  <c r="G215" i="8"/>
  <c r="T214" i="8"/>
  <c r="S214" i="8"/>
  <c r="O214" i="8"/>
  <c r="M214" i="8"/>
  <c r="I214" i="8"/>
  <c r="G214" i="8"/>
  <c r="T213" i="8"/>
  <c r="S213" i="8"/>
  <c r="O213" i="8"/>
  <c r="M213" i="8"/>
  <c r="I213" i="8"/>
  <c r="G213" i="8"/>
  <c r="T212" i="8"/>
  <c r="S212" i="8"/>
  <c r="O212" i="8"/>
  <c r="M212" i="8"/>
  <c r="I212" i="8"/>
  <c r="G212" i="8"/>
  <c r="T211" i="8"/>
  <c r="S211" i="8"/>
  <c r="O211" i="8"/>
  <c r="M211" i="8"/>
  <c r="I211" i="8"/>
  <c r="G211" i="8"/>
  <c r="T210" i="8"/>
  <c r="S210" i="8"/>
  <c r="O210" i="8"/>
  <c r="M210" i="8"/>
  <c r="I210" i="8"/>
  <c r="G210" i="8"/>
  <c r="T209" i="8"/>
  <c r="S209" i="8"/>
  <c r="O209" i="8"/>
  <c r="M209" i="8"/>
  <c r="I209" i="8"/>
  <c r="G209" i="8"/>
  <c r="T208" i="8"/>
  <c r="S208" i="8"/>
  <c r="O208" i="8"/>
  <c r="M208" i="8"/>
  <c r="I208" i="8"/>
  <c r="G208" i="8"/>
  <c r="T207" i="8"/>
  <c r="S207" i="8"/>
  <c r="O207" i="8"/>
  <c r="M207" i="8"/>
  <c r="I207" i="8"/>
  <c r="G207" i="8"/>
  <c r="T206" i="8"/>
  <c r="S206" i="8"/>
  <c r="O206" i="8"/>
  <c r="M206" i="8"/>
  <c r="I206" i="8"/>
  <c r="G206" i="8"/>
  <c r="T205" i="8"/>
  <c r="S205" i="8"/>
  <c r="O205" i="8"/>
  <c r="M205" i="8"/>
  <c r="I205" i="8"/>
  <c r="G205" i="8"/>
  <c r="T204" i="8"/>
  <c r="S204" i="8"/>
  <c r="O204" i="8"/>
  <c r="M204" i="8"/>
  <c r="I204" i="8"/>
  <c r="G204" i="8"/>
  <c r="T203" i="8"/>
  <c r="S203" i="8"/>
  <c r="O203" i="8"/>
  <c r="M203" i="8"/>
  <c r="I203" i="8"/>
  <c r="G203" i="8"/>
  <c r="T202" i="8"/>
  <c r="S202" i="8"/>
  <c r="O202" i="8"/>
  <c r="M202" i="8"/>
  <c r="I202" i="8"/>
  <c r="G202" i="8"/>
  <c r="T201" i="8"/>
  <c r="S201" i="8"/>
  <c r="O201" i="8"/>
  <c r="M201" i="8"/>
  <c r="I201" i="8"/>
  <c r="G201" i="8"/>
  <c r="T200" i="8"/>
  <c r="S200" i="8"/>
  <c r="O200" i="8"/>
  <c r="M200" i="8"/>
  <c r="I200" i="8"/>
  <c r="G200" i="8"/>
  <c r="T199" i="8"/>
  <c r="S199" i="8"/>
  <c r="O199" i="8"/>
  <c r="M199" i="8"/>
  <c r="I199" i="8"/>
  <c r="G199" i="8"/>
  <c r="T198" i="8"/>
  <c r="S198" i="8"/>
  <c r="O198" i="8"/>
  <c r="M198" i="8"/>
  <c r="I198" i="8"/>
  <c r="G198" i="8"/>
  <c r="T197" i="8"/>
  <c r="S197" i="8"/>
  <c r="O197" i="8"/>
  <c r="M197" i="8"/>
  <c r="I197" i="8"/>
  <c r="G197" i="8"/>
  <c r="T196" i="8"/>
  <c r="S196" i="8"/>
  <c r="O196" i="8"/>
  <c r="M196" i="8"/>
  <c r="I196" i="8"/>
  <c r="G196" i="8"/>
  <c r="T195" i="8"/>
  <c r="S195" i="8"/>
  <c r="O195" i="8"/>
  <c r="M195" i="8"/>
  <c r="I195" i="8"/>
  <c r="G195" i="8"/>
  <c r="T194" i="8"/>
  <c r="S194" i="8"/>
  <c r="O194" i="8"/>
  <c r="M194" i="8"/>
  <c r="I194" i="8"/>
  <c r="G194" i="8"/>
  <c r="T193" i="8"/>
  <c r="S193" i="8"/>
  <c r="O193" i="8"/>
  <c r="M193" i="8"/>
  <c r="I193" i="8"/>
  <c r="G193" i="8"/>
  <c r="T192" i="8"/>
  <c r="S192" i="8"/>
  <c r="O192" i="8"/>
  <c r="M192" i="8"/>
  <c r="I192" i="8"/>
  <c r="G192" i="8"/>
  <c r="T191" i="8"/>
  <c r="S191" i="8"/>
  <c r="O191" i="8"/>
  <c r="M191" i="8"/>
  <c r="I191" i="8"/>
  <c r="G191" i="8"/>
  <c r="T190" i="8"/>
  <c r="S190" i="8"/>
  <c r="O190" i="8"/>
  <c r="M190" i="8"/>
  <c r="I190" i="8"/>
  <c r="G190" i="8"/>
  <c r="T189" i="8"/>
  <c r="S189" i="8"/>
  <c r="O189" i="8"/>
  <c r="M189" i="8"/>
  <c r="I189" i="8"/>
  <c r="G189" i="8"/>
  <c r="T188" i="8"/>
  <c r="S188" i="8"/>
  <c r="O188" i="8"/>
  <c r="M188" i="8"/>
  <c r="I188" i="8"/>
  <c r="G188" i="8"/>
  <c r="T187" i="8"/>
  <c r="S187" i="8"/>
  <c r="O187" i="8"/>
  <c r="M187" i="8"/>
  <c r="I187" i="8"/>
  <c r="G187" i="8"/>
  <c r="T186" i="8"/>
  <c r="S186" i="8"/>
  <c r="O186" i="8"/>
  <c r="M186" i="8"/>
  <c r="I186" i="8"/>
  <c r="G186" i="8"/>
  <c r="T185" i="8"/>
  <c r="S185" i="8"/>
  <c r="O185" i="8"/>
  <c r="M185" i="8"/>
  <c r="I185" i="8"/>
  <c r="G185" i="8"/>
  <c r="T184" i="8"/>
  <c r="S184" i="8"/>
  <c r="O184" i="8"/>
  <c r="M184" i="8"/>
  <c r="I184" i="8"/>
  <c r="G184" i="8"/>
  <c r="T183" i="8"/>
  <c r="S183" i="8"/>
  <c r="O183" i="8"/>
  <c r="M183" i="8"/>
  <c r="I183" i="8"/>
  <c r="G183" i="8"/>
  <c r="T182" i="8"/>
  <c r="S182" i="8"/>
  <c r="O182" i="8"/>
  <c r="M182" i="8"/>
  <c r="I182" i="8"/>
  <c r="G182" i="8"/>
  <c r="T181" i="8"/>
  <c r="S181" i="8"/>
  <c r="O181" i="8"/>
  <c r="M181" i="8"/>
  <c r="I181" i="8"/>
  <c r="G181" i="8"/>
  <c r="T180" i="8"/>
  <c r="S180" i="8"/>
  <c r="O180" i="8"/>
  <c r="M180" i="8"/>
  <c r="I180" i="8"/>
  <c r="G180" i="8"/>
  <c r="T179" i="8"/>
  <c r="S179" i="8"/>
  <c r="O179" i="8"/>
  <c r="M179" i="8"/>
  <c r="I179" i="8"/>
  <c r="G179" i="8"/>
  <c r="T178" i="8"/>
  <c r="S178" i="8"/>
  <c r="O178" i="8"/>
  <c r="M178" i="8"/>
  <c r="I178" i="8"/>
  <c r="G178" i="8"/>
  <c r="T177" i="8"/>
  <c r="S177" i="8"/>
  <c r="O177" i="8"/>
  <c r="M177" i="8"/>
  <c r="I177" i="8"/>
  <c r="G177" i="8"/>
  <c r="T176" i="8"/>
  <c r="S176" i="8"/>
  <c r="O176" i="8"/>
  <c r="M176" i="8"/>
  <c r="I176" i="8"/>
  <c r="G176" i="8"/>
  <c r="T175" i="8"/>
  <c r="S175" i="8"/>
  <c r="O175" i="8"/>
  <c r="M175" i="8"/>
  <c r="I175" i="8"/>
  <c r="G175" i="8"/>
  <c r="T174" i="8"/>
  <c r="S174" i="8"/>
  <c r="O174" i="8"/>
  <c r="M174" i="8"/>
  <c r="I174" i="8"/>
  <c r="G174" i="8"/>
  <c r="T173" i="8"/>
  <c r="S173" i="8"/>
  <c r="O173" i="8"/>
  <c r="M173" i="8"/>
  <c r="I173" i="8"/>
  <c r="G173" i="8"/>
  <c r="T172" i="8"/>
  <c r="S172" i="8"/>
  <c r="O172" i="8"/>
  <c r="M172" i="8"/>
  <c r="I172" i="8"/>
  <c r="G172" i="8"/>
  <c r="T171" i="8"/>
  <c r="S171" i="8"/>
  <c r="O171" i="8"/>
  <c r="M171" i="8"/>
  <c r="I171" i="8"/>
  <c r="G171" i="8"/>
  <c r="T170" i="8"/>
  <c r="S170" i="8"/>
  <c r="O170" i="8"/>
  <c r="M170" i="8"/>
  <c r="I170" i="8"/>
  <c r="G170" i="8"/>
  <c r="T169" i="8"/>
  <c r="S169" i="8"/>
  <c r="O169" i="8"/>
  <c r="M169" i="8"/>
  <c r="I169" i="8"/>
  <c r="G169" i="8"/>
  <c r="T168" i="8"/>
  <c r="S168" i="8"/>
  <c r="O168" i="8"/>
  <c r="M168" i="8"/>
  <c r="I168" i="8"/>
  <c r="G168" i="8"/>
  <c r="T167" i="8"/>
  <c r="S167" i="8"/>
  <c r="O167" i="8"/>
  <c r="M167" i="8"/>
  <c r="I167" i="8"/>
  <c r="G167" i="8"/>
  <c r="T166" i="8"/>
  <c r="S166" i="8"/>
  <c r="O166" i="8"/>
  <c r="M166" i="8"/>
  <c r="I166" i="8"/>
  <c r="G166" i="8"/>
  <c r="T165" i="8"/>
  <c r="S165" i="8"/>
  <c r="O165" i="8"/>
  <c r="M165" i="8"/>
  <c r="I165" i="8"/>
  <c r="G165" i="8"/>
  <c r="T164" i="8"/>
  <c r="S164" i="8"/>
  <c r="O164" i="8"/>
  <c r="M164" i="8"/>
  <c r="I164" i="8"/>
  <c r="G164" i="8"/>
  <c r="T163" i="8"/>
  <c r="S163" i="8"/>
  <c r="O163" i="8"/>
  <c r="M163" i="8"/>
  <c r="I163" i="8"/>
  <c r="G163" i="8"/>
  <c r="T162" i="8"/>
  <c r="S162" i="8"/>
  <c r="O162" i="8"/>
  <c r="M162" i="8"/>
  <c r="I162" i="8"/>
  <c r="G162" i="8"/>
  <c r="T161" i="8"/>
  <c r="S161" i="8"/>
  <c r="O161" i="8"/>
  <c r="M161" i="8"/>
  <c r="I161" i="8"/>
  <c r="G161" i="8"/>
  <c r="T160" i="8"/>
  <c r="S160" i="8"/>
  <c r="O160" i="8"/>
  <c r="M160" i="8"/>
  <c r="I160" i="8"/>
  <c r="G160" i="8"/>
  <c r="T159" i="8"/>
  <c r="S159" i="8"/>
  <c r="O159" i="8"/>
  <c r="M159" i="8"/>
  <c r="I159" i="8"/>
  <c r="G159" i="8"/>
  <c r="T158" i="8"/>
  <c r="S158" i="8"/>
  <c r="O158" i="8"/>
  <c r="M158" i="8"/>
  <c r="I158" i="8"/>
  <c r="G158" i="8"/>
  <c r="T157" i="8"/>
  <c r="S157" i="8"/>
  <c r="O157" i="8"/>
  <c r="M157" i="8"/>
  <c r="I157" i="8"/>
  <c r="G157" i="8"/>
  <c r="T156" i="8"/>
  <c r="S156" i="8"/>
  <c r="O156" i="8"/>
  <c r="M156" i="8"/>
  <c r="I156" i="8"/>
  <c r="G156" i="8"/>
  <c r="T155" i="8"/>
  <c r="S155" i="8"/>
  <c r="O155" i="8"/>
  <c r="M155" i="8"/>
  <c r="I155" i="8"/>
  <c r="G155" i="8"/>
  <c r="T154" i="8"/>
  <c r="S154" i="8"/>
  <c r="O154" i="8"/>
  <c r="M154" i="8"/>
  <c r="I154" i="8"/>
  <c r="G154" i="8"/>
  <c r="T153" i="8"/>
  <c r="S153" i="8"/>
  <c r="O153" i="8"/>
  <c r="M153" i="8"/>
  <c r="I153" i="8"/>
  <c r="G153" i="8"/>
  <c r="T152" i="8"/>
  <c r="S152" i="8"/>
  <c r="O152" i="8"/>
  <c r="M152" i="8"/>
  <c r="I152" i="8"/>
  <c r="G152" i="8"/>
  <c r="T151" i="8"/>
  <c r="S151" i="8"/>
  <c r="O151" i="8"/>
  <c r="M151" i="8"/>
  <c r="I151" i="8"/>
  <c r="G151" i="8"/>
  <c r="T150" i="8"/>
  <c r="S150" i="8"/>
  <c r="O150" i="8"/>
  <c r="M150" i="8"/>
  <c r="I150" i="8"/>
  <c r="G150" i="8"/>
  <c r="T149" i="8"/>
  <c r="S149" i="8"/>
  <c r="O149" i="8"/>
  <c r="M149" i="8"/>
  <c r="I149" i="8"/>
  <c r="G149" i="8"/>
  <c r="T148" i="8"/>
  <c r="S148" i="8"/>
  <c r="O148" i="8"/>
  <c r="M148" i="8"/>
  <c r="I148" i="8"/>
  <c r="G148" i="8"/>
  <c r="T147" i="8"/>
  <c r="S147" i="8"/>
  <c r="O147" i="8"/>
  <c r="M147" i="8"/>
  <c r="I147" i="8"/>
  <c r="G147" i="8"/>
  <c r="T146" i="8"/>
  <c r="S146" i="8"/>
  <c r="O146" i="8"/>
  <c r="M146" i="8"/>
  <c r="I146" i="8"/>
  <c r="G146" i="8"/>
  <c r="T145" i="8"/>
  <c r="S145" i="8"/>
  <c r="O145" i="8"/>
  <c r="M145" i="8"/>
  <c r="I145" i="8"/>
  <c r="G145" i="8"/>
  <c r="T144" i="8"/>
  <c r="S144" i="8"/>
  <c r="O144" i="8"/>
  <c r="M144" i="8"/>
  <c r="I144" i="8"/>
  <c r="G144" i="8"/>
  <c r="T143" i="8"/>
  <c r="S143" i="8"/>
  <c r="O143" i="8"/>
  <c r="M143" i="8"/>
  <c r="I143" i="8"/>
  <c r="G143" i="8"/>
  <c r="T142" i="8"/>
  <c r="S142" i="8"/>
  <c r="O142" i="8"/>
  <c r="M142" i="8"/>
  <c r="I142" i="8"/>
  <c r="G142" i="8"/>
  <c r="T141" i="8"/>
  <c r="S141" i="8"/>
  <c r="O141" i="8"/>
  <c r="M141" i="8"/>
  <c r="I141" i="8"/>
  <c r="G141" i="8"/>
  <c r="T140" i="8"/>
  <c r="S140" i="8"/>
  <c r="O140" i="8"/>
  <c r="M140" i="8"/>
  <c r="I140" i="8"/>
  <c r="G140" i="8"/>
  <c r="T139" i="8"/>
  <c r="S139" i="8"/>
  <c r="O139" i="8"/>
  <c r="M139" i="8"/>
  <c r="I139" i="8"/>
  <c r="G139" i="8"/>
  <c r="T138" i="8"/>
  <c r="S138" i="8"/>
  <c r="O138" i="8"/>
  <c r="M138" i="8"/>
  <c r="I138" i="8"/>
  <c r="G138" i="8"/>
  <c r="T137" i="8"/>
  <c r="S137" i="8"/>
  <c r="O137" i="8"/>
  <c r="M137" i="8"/>
  <c r="I137" i="8"/>
  <c r="G137" i="8"/>
  <c r="T136" i="8"/>
  <c r="S136" i="8"/>
  <c r="O136" i="8"/>
  <c r="M136" i="8"/>
  <c r="I136" i="8"/>
  <c r="G136" i="8"/>
  <c r="T135" i="8"/>
  <c r="S135" i="8"/>
  <c r="O135" i="8"/>
  <c r="M135" i="8"/>
  <c r="I135" i="8"/>
  <c r="G135" i="8"/>
  <c r="T134" i="8"/>
  <c r="S134" i="8"/>
  <c r="O134" i="8"/>
  <c r="M134" i="8"/>
  <c r="I134" i="8"/>
  <c r="G134" i="8"/>
  <c r="T133" i="8"/>
  <c r="S133" i="8"/>
  <c r="O133" i="8"/>
  <c r="M133" i="8"/>
  <c r="I133" i="8"/>
  <c r="G133" i="8"/>
  <c r="T132" i="8"/>
  <c r="S132" i="8"/>
  <c r="O132" i="8"/>
  <c r="M132" i="8"/>
  <c r="I132" i="8"/>
  <c r="G132" i="8"/>
  <c r="T131" i="8"/>
  <c r="S131" i="8"/>
  <c r="O131" i="8"/>
  <c r="M131" i="8"/>
  <c r="I131" i="8"/>
  <c r="G131" i="8"/>
  <c r="T130" i="8"/>
  <c r="S130" i="8"/>
  <c r="O130" i="8"/>
  <c r="M130" i="8"/>
  <c r="I130" i="8"/>
  <c r="G130" i="8"/>
  <c r="T129" i="8"/>
  <c r="S129" i="8"/>
  <c r="O129" i="8"/>
  <c r="M129" i="8"/>
  <c r="I129" i="8"/>
  <c r="G129" i="8"/>
  <c r="T128" i="8"/>
  <c r="S128" i="8"/>
  <c r="O128" i="8"/>
  <c r="M128" i="8"/>
  <c r="I128" i="8"/>
  <c r="G128" i="8"/>
  <c r="T127" i="8"/>
  <c r="S127" i="8"/>
  <c r="O127" i="8"/>
  <c r="M127" i="8"/>
  <c r="I127" i="8"/>
  <c r="G127" i="8"/>
  <c r="T126" i="8"/>
  <c r="S126" i="8"/>
  <c r="O126" i="8"/>
  <c r="M126" i="8"/>
  <c r="I126" i="8"/>
  <c r="G126" i="8"/>
  <c r="T125" i="8"/>
  <c r="S125" i="8"/>
  <c r="O125" i="8"/>
  <c r="M125" i="8"/>
  <c r="I125" i="8"/>
  <c r="G125" i="8"/>
  <c r="T124" i="8"/>
  <c r="S124" i="8"/>
  <c r="O124" i="8"/>
  <c r="M124" i="8"/>
  <c r="I124" i="8"/>
  <c r="G124" i="8"/>
  <c r="T123" i="8"/>
  <c r="S123" i="8"/>
  <c r="O123" i="8"/>
  <c r="M123" i="8"/>
  <c r="I123" i="8"/>
  <c r="G123" i="8"/>
  <c r="T122" i="8"/>
  <c r="S122" i="8"/>
  <c r="O122" i="8"/>
  <c r="M122" i="8"/>
  <c r="I122" i="8"/>
  <c r="G122" i="8"/>
  <c r="T121" i="8"/>
  <c r="S121" i="8"/>
  <c r="O121" i="8"/>
  <c r="M121" i="8"/>
  <c r="I121" i="8"/>
  <c r="G121" i="8"/>
  <c r="T120" i="8"/>
  <c r="S120" i="8"/>
  <c r="O120" i="8"/>
  <c r="M120" i="8"/>
  <c r="I120" i="8"/>
  <c r="G120" i="8"/>
  <c r="T119" i="8"/>
  <c r="S119" i="8"/>
  <c r="O119" i="8"/>
  <c r="M119" i="8"/>
  <c r="I119" i="8"/>
  <c r="G119" i="8"/>
  <c r="T118" i="8"/>
  <c r="S118" i="8"/>
  <c r="O118" i="8"/>
  <c r="M118" i="8"/>
  <c r="I118" i="8"/>
  <c r="G118" i="8"/>
  <c r="T117" i="8"/>
  <c r="S117" i="8"/>
  <c r="O117" i="8"/>
  <c r="M117" i="8"/>
  <c r="I117" i="8"/>
  <c r="G117" i="8"/>
  <c r="T116" i="8"/>
  <c r="S116" i="8"/>
  <c r="O116" i="8"/>
  <c r="M116" i="8"/>
  <c r="I116" i="8"/>
  <c r="G116" i="8"/>
  <c r="T115" i="8"/>
  <c r="S115" i="8"/>
  <c r="O115" i="8"/>
  <c r="M115" i="8"/>
  <c r="I115" i="8"/>
  <c r="G115" i="8"/>
  <c r="T114" i="8"/>
  <c r="S114" i="8"/>
  <c r="O114" i="8"/>
  <c r="M114" i="8"/>
  <c r="I114" i="8"/>
  <c r="G114" i="8"/>
  <c r="T113" i="8"/>
  <c r="S113" i="8"/>
  <c r="O113" i="8"/>
  <c r="M113" i="8"/>
  <c r="I113" i="8"/>
  <c r="G113" i="8"/>
  <c r="T112" i="8"/>
  <c r="S112" i="8"/>
  <c r="O112" i="8"/>
  <c r="M112" i="8"/>
  <c r="I112" i="8"/>
  <c r="G112" i="8"/>
  <c r="T111" i="8"/>
  <c r="S111" i="8"/>
  <c r="O111" i="8"/>
  <c r="M111" i="8"/>
  <c r="I111" i="8"/>
  <c r="G111" i="8"/>
  <c r="T110" i="8"/>
  <c r="S110" i="8"/>
  <c r="O110" i="8"/>
  <c r="M110" i="8"/>
  <c r="I110" i="8"/>
  <c r="G110" i="8"/>
  <c r="T109" i="8"/>
  <c r="S109" i="8"/>
  <c r="O109" i="8"/>
  <c r="M109" i="8"/>
  <c r="I109" i="8"/>
  <c r="G109" i="8"/>
  <c r="T108" i="8"/>
  <c r="S108" i="8"/>
  <c r="O108" i="8"/>
  <c r="M108" i="8"/>
  <c r="I108" i="8"/>
  <c r="G108" i="8"/>
  <c r="T107" i="8"/>
  <c r="S107" i="8"/>
  <c r="O107" i="8"/>
  <c r="M107" i="8"/>
  <c r="I107" i="8"/>
  <c r="G107" i="8"/>
  <c r="T106" i="8"/>
  <c r="S106" i="8"/>
  <c r="O106" i="8"/>
  <c r="M106" i="8"/>
  <c r="I106" i="8"/>
  <c r="G106" i="8"/>
  <c r="T105" i="8"/>
  <c r="S105" i="8"/>
  <c r="O105" i="8"/>
  <c r="M105" i="8"/>
  <c r="I105" i="8"/>
  <c r="G105" i="8"/>
  <c r="T104" i="8"/>
  <c r="S104" i="8"/>
  <c r="O104" i="8"/>
  <c r="M104" i="8"/>
  <c r="I104" i="8"/>
  <c r="G104" i="8"/>
  <c r="T103" i="8"/>
  <c r="S103" i="8"/>
  <c r="O103" i="8"/>
  <c r="M103" i="8"/>
  <c r="I103" i="8"/>
  <c r="G103" i="8"/>
  <c r="T102" i="8"/>
  <c r="S102" i="8"/>
  <c r="O102" i="8"/>
  <c r="M102" i="8"/>
  <c r="I102" i="8"/>
  <c r="G102" i="8"/>
  <c r="T101" i="8"/>
  <c r="S101" i="8"/>
  <c r="O101" i="8"/>
  <c r="M101" i="8"/>
  <c r="I101" i="8"/>
  <c r="G101" i="8"/>
  <c r="T100" i="8"/>
  <c r="S100" i="8"/>
  <c r="O100" i="8"/>
  <c r="M100" i="8"/>
  <c r="I100" i="8"/>
  <c r="G100" i="8"/>
  <c r="T99" i="8"/>
  <c r="S99" i="8"/>
  <c r="O99" i="8"/>
  <c r="M99" i="8"/>
  <c r="I99" i="8"/>
  <c r="G99" i="8"/>
  <c r="T98" i="8"/>
  <c r="S98" i="8"/>
  <c r="O98" i="8"/>
  <c r="M98" i="8"/>
  <c r="I98" i="8"/>
  <c r="G98" i="8"/>
  <c r="T97" i="8"/>
  <c r="S97" i="8"/>
  <c r="O97" i="8"/>
  <c r="M97" i="8"/>
  <c r="I97" i="8"/>
  <c r="G97" i="8"/>
  <c r="T96" i="8"/>
  <c r="S96" i="8"/>
  <c r="O96" i="8"/>
  <c r="M96" i="8"/>
  <c r="I96" i="8"/>
  <c r="G96" i="8"/>
  <c r="T95" i="8"/>
  <c r="S95" i="8"/>
  <c r="O95" i="8"/>
  <c r="M95" i="8"/>
  <c r="I95" i="8"/>
  <c r="G95" i="8"/>
  <c r="T94" i="8"/>
  <c r="S94" i="8"/>
  <c r="O94" i="8"/>
  <c r="M94" i="8"/>
  <c r="I94" i="8"/>
  <c r="G94" i="8"/>
  <c r="T93" i="8"/>
  <c r="S93" i="8"/>
  <c r="O93" i="8"/>
  <c r="M93" i="8"/>
  <c r="I93" i="8"/>
  <c r="G93" i="8"/>
  <c r="T92" i="8"/>
  <c r="S92" i="8"/>
  <c r="O92" i="8"/>
  <c r="M92" i="8"/>
  <c r="I92" i="8"/>
  <c r="G92" i="8"/>
  <c r="T91" i="8"/>
  <c r="S91" i="8"/>
  <c r="O91" i="8"/>
  <c r="M91" i="8"/>
  <c r="I91" i="8"/>
  <c r="G91" i="8"/>
  <c r="T90" i="8"/>
  <c r="S90" i="8"/>
  <c r="O90" i="8"/>
  <c r="M90" i="8"/>
  <c r="I90" i="8"/>
  <c r="G90" i="8"/>
  <c r="T89" i="8"/>
  <c r="S89" i="8"/>
  <c r="O89" i="8"/>
  <c r="M89" i="8"/>
  <c r="I89" i="8"/>
  <c r="G89" i="8"/>
  <c r="T88" i="8"/>
  <c r="S88" i="8"/>
  <c r="O88" i="8"/>
  <c r="M88" i="8"/>
  <c r="I88" i="8"/>
  <c r="G88" i="8"/>
  <c r="T87" i="8"/>
  <c r="S87" i="8"/>
  <c r="O87" i="8"/>
  <c r="M87" i="8"/>
  <c r="I87" i="8"/>
  <c r="G87" i="8"/>
  <c r="T86" i="8"/>
  <c r="S86" i="8"/>
  <c r="O86" i="8"/>
  <c r="M86" i="8"/>
  <c r="I86" i="8"/>
  <c r="G86" i="8"/>
  <c r="T85" i="8"/>
  <c r="S85" i="8"/>
  <c r="O85" i="8"/>
  <c r="M85" i="8"/>
  <c r="I85" i="8"/>
  <c r="G85" i="8"/>
  <c r="T84" i="8"/>
  <c r="S84" i="8"/>
  <c r="O84" i="8"/>
  <c r="M84" i="8"/>
  <c r="I84" i="8"/>
  <c r="G84" i="8"/>
  <c r="T83" i="8"/>
  <c r="S83" i="8"/>
  <c r="O83" i="8"/>
  <c r="M83" i="8"/>
  <c r="I83" i="8"/>
  <c r="G83" i="8"/>
  <c r="T82" i="8"/>
  <c r="S82" i="8"/>
  <c r="O82" i="8"/>
  <c r="M82" i="8"/>
  <c r="I82" i="8"/>
  <c r="G82" i="8"/>
  <c r="T81" i="8"/>
  <c r="S81" i="8"/>
  <c r="O81" i="8"/>
  <c r="M81" i="8"/>
  <c r="I81" i="8"/>
  <c r="G81" i="8"/>
  <c r="T80" i="8"/>
  <c r="S80" i="8"/>
  <c r="O80" i="8"/>
  <c r="M80" i="8"/>
  <c r="I80" i="8"/>
  <c r="G80" i="8"/>
  <c r="T79" i="8"/>
  <c r="S79" i="8"/>
  <c r="O79" i="8"/>
  <c r="M79" i="8"/>
  <c r="I79" i="8"/>
  <c r="G79" i="8"/>
  <c r="T78" i="8"/>
  <c r="S78" i="8"/>
  <c r="O78" i="8"/>
  <c r="M78" i="8"/>
  <c r="I78" i="8"/>
  <c r="G78" i="8"/>
  <c r="T77" i="8"/>
  <c r="S77" i="8"/>
  <c r="O77" i="8"/>
  <c r="M77" i="8"/>
  <c r="I77" i="8"/>
  <c r="G77" i="8"/>
  <c r="T76" i="8"/>
  <c r="S76" i="8"/>
  <c r="O76" i="8"/>
  <c r="M76" i="8"/>
  <c r="I76" i="8"/>
  <c r="G76" i="8"/>
  <c r="T75" i="8"/>
  <c r="S75" i="8"/>
  <c r="O75" i="8"/>
  <c r="M75" i="8"/>
  <c r="I75" i="8"/>
  <c r="G75" i="8"/>
  <c r="T74" i="8"/>
  <c r="S74" i="8"/>
  <c r="O74" i="8"/>
  <c r="M74" i="8"/>
  <c r="I74" i="8"/>
  <c r="G74" i="8"/>
  <c r="T73" i="8"/>
  <c r="S73" i="8"/>
  <c r="O73" i="8"/>
  <c r="M73" i="8"/>
  <c r="I73" i="8"/>
  <c r="G73" i="8"/>
  <c r="T72" i="8"/>
  <c r="S72" i="8"/>
  <c r="O72" i="8"/>
  <c r="M72" i="8"/>
  <c r="I72" i="8"/>
  <c r="G72" i="8"/>
  <c r="T71" i="8"/>
  <c r="S71" i="8"/>
  <c r="O71" i="8"/>
  <c r="M71" i="8"/>
  <c r="I71" i="8"/>
  <c r="G71" i="8"/>
  <c r="T70" i="8"/>
  <c r="S70" i="8"/>
  <c r="O70" i="8"/>
  <c r="M70" i="8"/>
  <c r="I70" i="8"/>
  <c r="G70" i="8"/>
  <c r="T69" i="8"/>
  <c r="S69" i="8"/>
  <c r="O69" i="8"/>
  <c r="M69" i="8"/>
  <c r="I69" i="8"/>
  <c r="G69" i="8"/>
  <c r="T68" i="8"/>
  <c r="S68" i="8"/>
  <c r="O68" i="8"/>
  <c r="M68" i="8"/>
  <c r="I68" i="8"/>
  <c r="G68" i="8"/>
  <c r="T67" i="8"/>
  <c r="S67" i="8"/>
  <c r="O67" i="8"/>
  <c r="M67" i="8"/>
  <c r="I67" i="8"/>
  <c r="G67" i="8"/>
  <c r="T66" i="8"/>
  <c r="S66" i="8"/>
  <c r="O66" i="8"/>
  <c r="M66" i="8"/>
  <c r="I66" i="8"/>
  <c r="G66" i="8"/>
  <c r="T65" i="8"/>
  <c r="S65" i="8"/>
  <c r="O65" i="8"/>
  <c r="M65" i="8"/>
  <c r="I65" i="8"/>
  <c r="G65" i="8"/>
  <c r="T64" i="8"/>
  <c r="S64" i="8"/>
  <c r="O64" i="8"/>
  <c r="M64" i="8"/>
  <c r="I64" i="8"/>
  <c r="G64" i="8"/>
  <c r="T63" i="8"/>
  <c r="S63" i="8"/>
  <c r="O63" i="8"/>
  <c r="M63" i="8"/>
  <c r="I63" i="8"/>
  <c r="G63" i="8"/>
  <c r="T62" i="8"/>
  <c r="S62" i="8"/>
  <c r="O62" i="8"/>
  <c r="M62" i="8"/>
  <c r="I62" i="8"/>
  <c r="G62" i="8"/>
  <c r="T61" i="8"/>
  <c r="S61" i="8"/>
  <c r="O61" i="8"/>
  <c r="M61" i="8"/>
  <c r="I61" i="8"/>
  <c r="G61" i="8"/>
  <c r="T60" i="8"/>
  <c r="S60" i="8"/>
  <c r="O60" i="8"/>
  <c r="M60" i="8"/>
  <c r="I60" i="8"/>
  <c r="G60" i="8"/>
  <c r="T59" i="8"/>
  <c r="S59" i="8"/>
  <c r="O59" i="8"/>
  <c r="M59" i="8"/>
  <c r="I59" i="8"/>
  <c r="G59" i="8"/>
  <c r="T58" i="8"/>
  <c r="S58" i="8"/>
  <c r="O58" i="8"/>
  <c r="M58" i="8"/>
  <c r="I58" i="8"/>
  <c r="G58" i="8"/>
  <c r="T57" i="8"/>
  <c r="S57" i="8"/>
  <c r="O57" i="8"/>
  <c r="M57" i="8"/>
  <c r="I57" i="8"/>
  <c r="G57" i="8"/>
  <c r="T56" i="8"/>
  <c r="S56" i="8"/>
  <c r="O56" i="8"/>
  <c r="M56" i="8"/>
  <c r="I56" i="8"/>
  <c r="G56" i="8"/>
  <c r="T55" i="8"/>
  <c r="S55" i="8"/>
  <c r="O55" i="8"/>
  <c r="M55" i="8"/>
  <c r="I55" i="8"/>
  <c r="G55" i="8"/>
  <c r="T54" i="8"/>
  <c r="S54" i="8"/>
  <c r="O54" i="8"/>
  <c r="M54" i="8"/>
  <c r="I54" i="8"/>
  <c r="G54" i="8"/>
  <c r="T53" i="8"/>
  <c r="S53" i="8"/>
  <c r="O53" i="8"/>
  <c r="M53" i="8"/>
  <c r="I53" i="8"/>
  <c r="G53" i="8"/>
  <c r="T52" i="8"/>
  <c r="S52" i="8"/>
  <c r="O52" i="8"/>
  <c r="M52" i="8"/>
  <c r="I52" i="8"/>
  <c r="G52" i="8"/>
  <c r="T51" i="8"/>
  <c r="S51" i="8"/>
  <c r="O51" i="8"/>
  <c r="M51" i="8"/>
  <c r="I51" i="8"/>
  <c r="G51" i="8"/>
  <c r="T50" i="8"/>
  <c r="S50" i="8"/>
  <c r="O50" i="8"/>
  <c r="M50" i="8"/>
  <c r="I50" i="8"/>
  <c r="G50" i="8"/>
  <c r="T49" i="8"/>
  <c r="S49" i="8"/>
  <c r="O49" i="8"/>
  <c r="M49" i="8"/>
  <c r="I49" i="8"/>
  <c r="G49" i="8"/>
  <c r="T48" i="8"/>
  <c r="S48" i="8"/>
  <c r="O48" i="8"/>
  <c r="M48" i="8"/>
  <c r="I48" i="8"/>
  <c r="G48" i="8"/>
  <c r="T47" i="8"/>
  <c r="S47" i="8"/>
  <c r="O47" i="8"/>
  <c r="M47" i="8"/>
  <c r="I47" i="8"/>
  <c r="G47" i="8"/>
  <c r="T46" i="8"/>
  <c r="S46" i="8"/>
  <c r="O46" i="8"/>
  <c r="M46" i="8"/>
  <c r="I46" i="8"/>
  <c r="G46" i="8"/>
  <c r="T45" i="8"/>
  <c r="S45" i="8"/>
  <c r="O45" i="8"/>
  <c r="M45" i="8"/>
  <c r="I45" i="8"/>
  <c r="G45" i="8"/>
  <c r="T44" i="8"/>
  <c r="S44" i="8"/>
  <c r="O44" i="8"/>
  <c r="M44" i="8"/>
  <c r="I44" i="8"/>
  <c r="G44" i="8"/>
  <c r="T43" i="8"/>
  <c r="S43" i="8"/>
  <c r="O43" i="8"/>
  <c r="M43" i="8"/>
  <c r="I43" i="8"/>
  <c r="G43" i="8"/>
  <c r="T42" i="8"/>
  <c r="S42" i="8"/>
  <c r="O42" i="8"/>
  <c r="M42" i="8"/>
  <c r="I42" i="8"/>
  <c r="G42" i="8"/>
  <c r="T41" i="8"/>
  <c r="S41" i="8"/>
  <c r="O41" i="8"/>
  <c r="M41" i="8"/>
  <c r="I41" i="8"/>
  <c r="G41" i="8"/>
  <c r="T40" i="8"/>
  <c r="S40" i="8"/>
  <c r="O40" i="8"/>
  <c r="M40" i="8"/>
  <c r="I40" i="8"/>
  <c r="G40" i="8"/>
  <c r="T39" i="8"/>
  <c r="S39" i="8"/>
  <c r="O39" i="8"/>
  <c r="M39" i="8"/>
  <c r="I39" i="8"/>
  <c r="G39" i="8"/>
  <c r="T38" i="8"/>
  <c r="S38" i="8"/>
  <c r="O38" i="8"/>
  <c r="M38" i="8"/>
  <c r="I38" i="8"/>
  <c r="G38" i="8"/>
  <c r="T37" i="8"/>
  <c r="S37" i="8"/>
  <c r="O37" i="8"/>
  <c r="M37" i="8"/>
  <c r="I37" i="8"/>
  <c r="G37" i="8"/>
  <c r="T36" i="8"/>
  <c r="S36" i="8"/>
  <c r="O36" i="8"/>
  <c r="M36" i="8"/>
  <c r="I36" i="8"/>
  <c r="G36" i="8"/>
  <c r="T35" i="8"/>
  <c r="S35" i="8"/>
  <c r="O35" i="8"/>
  <c r="M35" i="8"/>
  <c r="I35" i="8"/>
  <c r="G35" i="8"/>
  <c r="T34" i="8"/>
  <c r="S34" i="8"/>
  <c r="O34" i="8"/>
  <c r="M34" i="8"/>
  <c r="I34" i="8"/>
  <c r="G34" i="8"/>
  <c r="T33" i="8"/>
  <c r="S33" i="8"/>
  <c r="O33" i="8"/>
  <c r="M33" i="8"/>
  <c r="I33" i="8"/>
  <c r="G33" i="8"/>
  <c r="T32" i="8"/>
  <c r="S32" i="8"/>
  <c r="O32" i="8"/>
  <c r="M32" i="8"/>
  <c r="I32" i="8"/>
  <c r="G32" i="8"/>
  <c r="T31" i="8"/>
  <c r="S31" i="8"/>
  <c r="O31" i="8"/>
  <c r="M31" i="8"/>
  <c r="I31" i="8"/>
  <c r="G31" i="8"/>
  <c r="T30" i="8"/>
  <c r="S30" i="8"/>
  <c r="O30" i="8"/>
  <c r="M30" i="8"/>
  <c r="I30" i="8"/>
  <c r="G30" i="8"/>
  <c r="T29" i="8"/>
  <c r="S29" i="8"/>
  <c r="O29" i="8"/>
  <c r="M29" i="8"/>
  <c r="I29" i="8"/>
  <c r="G29" i="8"/>
  <c r="T28" i="8"/>
  <c r="S28" i="8"/>
  <c r="O28" i="8"/>
  <c r="M28" i="8"/>
  <c r="I28" i="8"/>
  <c r="G28" i="8"/>
  <c r="T27" i="8"/>
  <c r="S27" i="8"/>
  <c r="O27" i="8"/>
  <c r="M27" i="8"/>
  <c r="I27" i="8"/>
  <c r="G27" i="8"/>
  <c r="T26" i="8"/>
  <c r="S26" i="8"/>
  <c r="O26" i="8"/>
  <c r="M26" i="8"/>
  <c r="I26" i="8"/>
  <c r="G26" i="8"/>
  <c r="T25" i="8"/>
  <c r="S25" i="8"/>
  <c r="O25" i="8"/>
  <c r="M25" i="8"/>
  <c r="I25" i="8"/>
  <c r="G25" i="8"/>
  <c r="T24" i="8"/>
  <c r="S24" i="8"/>
  <c r="O24" i="8"/>
  <c r="M24" i="8"/>
  <c r="I24" i="8"/>
  <c r="G24" i="8"/>
  <c r="T23" i="8"/>
  <c r="S23" i="8"/>
  <c r="O23" i="8"/>
  <c r="M23" i="8"/>
  <c r="I23" i="8"/>
  <c r="G23" i="8"/>
  <c r="T22" i="8"/>
  <c r="S22" i="8"/>
  <c r="O22" i="8"/>
  <c r="M22" i="8"/>
  <c r="I22" i="8"/>
  <c r="G22" i="8"/>
  <c r="T21" i="8"/>
  <c r="S21" i="8"/>
  <c r="O21" i="8"/>
  <c r="M21" i="8"/>
  <c r="I21" i="8"/>
  <c r="G21" i="8"/>
  <c r="T20" i="8"/>
  <c r="S20" i="8"/>
  <c r="O20" i="8"/>
  <c r="M20" i="8"/>
  <c r="I20" i="8"/>
  <c r="G20" i="8"/>
  <c r="T19" i="8"/>
  <c r="S19" i="8"/>
  <c r="O19" i="8"/>
  <c r="M19" i="8"/>
  <c r="I19" i="8"/>
  <c r="G19" i="8"/>
  <c r="T18" i="8"/>
  <c r="S18" i="8"/>
  <c r="O18" i="8"/>
  <c r="M18" i="8"/>
  <c r="I18" i="8"/>
  <c r="G18" i="8"/>
  <c r="T17" i="8"/>
  <c r="S17" i="8"/>
  <c r="O17" i="8"/>
  <c r="M17" i="8"/>
  <c r="I17" i="8"/>
  <c r="G17" i="8"/>
  <c r="T16" i="8"/>
  <c r="S16" i="8"/>
  <c r="O16" i="8"/>
  <c r="M16" i="8"/>
  <c r="I16" i="8"/>
  <c r="G16" i="8"/>
  <c r="T15" i="8"/>
  <c r="S15" i="8"/>
  <c r="O15" i="8"/>
  <c r="M15" i="8"/>
  <c r="I15" i="8"/>
  <c r="G15" i="8"/>
  <c r="T14" i="8"/>
  <c r="S14" i="8"/>
  <c r="O14" i="8"/>
  <c r="M14" i="8"/>
  <c r="I14" i="8"/>
  <c r="G14" i="8"/>
  <c r="T13" i="8"/>
  <c r="S13" i="8"/>
  <c r="O13" i="8"/>
  <c r="M13" i="8"/>
  <c r="I13" i="8"/>
  <c r="G13" i="8"/>
  <c r="T12" i="8"/>
  <c r="S12" i="8"/>
  <c r="O12" i="8"/>
  <c r="M12" i="8"/>
  <c r="I12" i="8"/>
  <c r="G12" i="8"/>
  <c r="T11" i="8"/>
  <c r="S11" i="8"/>
  <c r="O11" i="8"/>
  <c r="M11" i="8"/>
  <c r="I11" i="8"/>
  <c r="G11" i="8"/>
  <c r="T10" i="8"/>
  <c r="S10" i="8"/>
  <c r="O10" i="8"/>
  <c r="M10" i="8"/>
  <c r="I10" i="8"/>
  <c r="G10" i="8"/>
  <c r="T9" i="8"/>
  <c r="S9" i="8"/>
  <c r="O9" i="8"/>
  <c r="M9" i="8"/>
  <c r="I9" i="8"/>
  <c r="G9" i="8"/>
  <c r="T8" i="8"/>
  <c r="S8" i="8"/>
  <c r="O8" i="8"/>
  <c r="M8" i="8"/>
  <c r="I8" i="8"/>
  <c r="G8" i="8"/>
  <c r="T7" i="8"/>
  <c r="S7" i="8"/>
  <c r="O7" i="8"/>
  <c r="M7" i="8"/>
  <c r="I7" i="8"/>
  <c r="G7" i="8"/>
  <c r="T6" i="8"/>
  <c r="S6" i="8"/>
  <c r="O6" i="8"/>
  <c r="M6" i="8"/>
  <c r="I6" i="8"/>
  <c r="G6" i="8"/>
  <c r="T5" i="8"/>
  <c r="S5" i="8"/>
  <c r="O5" i="8"/>
  <c r="M5" i="8"/>
  <c r="I5" i="8"/>
  <c r="G5" i="8"/>
  <c r="T4" i="8"/>
  <c r="S4" i="8"/>
  <c r="O4" i="8"/>
  <c r="M4" i="8"/>
  <c r="I4" i="8"/>
  <c r="G4" i="8"/>
  <c r="T3" i="8"/>
  <c r="S3" i="8"/>
  <c r="O3" i="8"/>
  <c r="M3" i="8"/>
  <c r="I3" i="8"/>
  <c r="G3" i="8"/>
  <c r="T2" i="8"/>
  <c r="S2" i="8"/>
  <c r="O2" i="8"/>
  <c r="M2" i="8"/>
  <c r="I2" i="8"/>
  <c r="G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5" i="10" l="1"/>
  <c r="H10" i="10"/>
  <c r="H11" i="10"/>
  <c r="H13" i="10"/>
  <c r="H4" i="10"/>
  <c r="G13" i="10"/>
  <c r="G12" i="10"/>
  <c r="G11" i="10"/>
  <c r="G10" i="10"/>
  <c r="G9" i="10"/>
  <c r="F8" i="10"/>
  <c r="G7" i="10"/>
  <c r="F7" i="10"/>
  <c r="G6" i="10"/>
  <c r="F5" i="10"/>
  <c r="G5" i="10"/>
  <c r="F4" i="10"/>
  <c r="G4" i="10"/>
  <c r="F13" i="10"/>
  <c r="F12" i="10"/>
  <c r="F10" i="10"/>
  <c r="F9" i="10"/>
  <c r="F6" i="10"/>
</calcChain>
</file>

<file path=xl/sharedStrings.xml><?xml version="1.0" encoding="utf-8"?>
<sst xmlns="http://schemas.openxmlformats.org/spreadsheetml/2006/main" count="14099" uniqueCount="2126">
  <si>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</si>
  <si>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</si>
  <si>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</si>
  <si>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</si>
  <si>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</si>
  <si>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</si>
  <si>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</si>
  <si>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</si>
  <si>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</si>
  <si>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</si>
  <si>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</si>
  <si>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</si>
  <si>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</si>
  <si>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</si>
  <si>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</si>
  <si>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</si>
  <si>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</si>
  <si>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</si>
  <si>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</si>
  <si>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</si>
  <si>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</si>
  <si>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</si>
  <si>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</si>
  <si>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</si>
  <si>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</si>
  <si>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</si>
  <si>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</si>
  <si>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</si>
  <si>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</si>
  <si>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</si>
  <si>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</si>
  <si>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</si>
  <si>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</si>
  <si>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</si>
  <si>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</si>
  <si>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</si>
  <si>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</si>
  <si>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</si>
  <si>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</si>
  <si>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</si>
  <si>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</si>
  <si>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</si>
  <si>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</si>
  <si>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</si>
  <si>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</si>
  <si>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</si>
  <si>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</si>
  <si>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</si>
  <si>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</si>
  <si>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</si>
  <si>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</si>
  <si>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</si>
  <si>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</si>
  <si>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</si>
  <si>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</si>
  <si>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</si>
  <si>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</si>
  <si>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</si>
  <si>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</si>
  <si>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</si>
  <si>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</si>
  <si>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</si>
  <si>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</si>
  <si>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</si>
  <si>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</si>
  <si>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</si>
  <si>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</si>
  <si>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</si>
  <si>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</si>
  <si>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</si>
  <si>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</si>
  <si>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</si>
  <si>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</si>
  <si>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</si>
  <si>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</si>
  <si>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</si>
  <si>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</si>
  <si>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</si>
  <si>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</si>
  <si>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</si>
  <si>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</si>
  <si>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</si>
  <si>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</si>
  <si>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</si>
  <si>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</si>
  <si>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</si>
  <si>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</si>
  <si>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</si>
  <si>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</si>
  <si>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</si>
  <si>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</si>
  <si>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</si>
  <si>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</si>
  <si>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</si>
  <si>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</si>
  <si>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</si>
  <si>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</si>
  <si>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</si>
  <si>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</si>
  <si>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</si>
  <si>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</si>
  <si>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</si>
  <si>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</si>
  <si>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</si>
  <si>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</si>
  <si>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</si>
  <si>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</si>
  <si>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</si>
  <si>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</si>
  <si>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</si>
  <si>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</si>
  <si>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</si>
  <si>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</si>
  <si>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</si>
  <si>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</si>
  <si>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</si>
  <si>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</si>
  <si>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</si>
  <si>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</si>
  <si>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</si>
  <si>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</si>
  <si>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</si>
  <si>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</si>
  <si>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</si>
  <si>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</si>
  <si>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</si>
  <si>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</si>
  <si>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</si>
  <si>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</si>
  <si>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</si>
  <si>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</si>
  <si>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</si>
  <si>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</si>
  <si>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</si>
  <si>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</si>
  <si>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</si>
  <si>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</si>
  <si>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</si>
  <si>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</si>
  <si>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</si>
  <si>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</si>
  <si>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</si>
  <si>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</si>
  <si>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</si>
  <si>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</si>
  <si>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</si>
  <si>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</si>
  <si>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</si>
  <si>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</si>
  <si>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</si>
  <si>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</si>
  <si>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</si>
  <si>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</si>
  <si>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</si>
  <si>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</si>
  <si>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</si>
  <si>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</si>
  <si>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</si>
  <si>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</si>
  <si>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</si>
  <si>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</si>
  <si>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</si>
  <si>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</si>
  <si>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</si>
  <si>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</si>
  <si>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</si>
  <si>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</si>
  <si>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</si>
  <si>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</si>
  <si>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</si>
  <si>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</si>
  <si>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</si>
  <si>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</si>
  <si>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</si>
  <si>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</si>
  <si>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</si>
  <si>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</si>
  <si>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</si>
  <si>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</si>
  <si>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</si>
  <si>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</si>
  <si>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</si>
  <si>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</si>
  <si>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</si>
  <si>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</si>
  <si>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</si>
  <si>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</si>
  <si>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</si>
  <si>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</si>
  <si>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</si>
  <si>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</si>
  <si>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</si>
  <si>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</si>
  <si>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</si>
  <si>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</si>
  <si>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</si>
  <si>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</si>
  <si>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</si>
  <si>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</si>
  <si>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</si>
  <si>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</si>
  <si>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</si>
  <si>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</si>
  <si>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</si>
  <si>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</si>
  <si>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</si>
  <si>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</si>
  <si>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</si>
  <si>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</si>
  <si>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</si>
  <si>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</si>
  <si>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</si>
  <si>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</si>
  <si>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</si>
  <si>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</si>
  <si>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</si>
  <si>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</si>
  <si>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</si>
  <si>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</si>
  <si>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</si>
  <si>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</si>
  <si>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</si>
  <si>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</si>
  <si>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</si>
  <si>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</si>
  <si>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</si>
  <si>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</si>
  <si>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</si>
  <si>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</si>
  <si>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</si>
  <si>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</si>
  <si>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</si>
  <si>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</si>
  <si>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</si>
  <si>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</si>
  <si>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</si>
  <si>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</si>
  <si>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</si>
  <si>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</si>
  <si>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</si>
  <si>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</si>
  <si>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</si>
  <si>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</si>
  <si>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</si>
  <si>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</si>
  <si>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</si>
  <si>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</si>
  <si>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</si>
  <si>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</si>
  <si>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</si>
  <si>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</si>
  <si>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</si>
  <si>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</si>
  <si>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</si>
  <si>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</si>
  <si>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</si>
  <si>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</si>
  <si>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</si>
  <si>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</si>
  <si>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</si>
  <si>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</si>
  <si>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</si>
  <si>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</si>
  <si>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</si>
  <si>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</si>
  <si>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</si>
  <si>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</si>
  <si>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</si>
  <si>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</si>
  <si>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</si>
  <si>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</si>
  <si>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</si>
  <si>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</si>
  <si>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</si>
  <si>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</si>
  <si>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</si>
  <si>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</si>
  <si>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</si>
  <si>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</si>
  <si>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</si>
  <si>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</si>
  <si>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</si>
  <si>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</si>
  <si>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</si>
  <si>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</si>
  <si>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</si>
  <si>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</si>
  <si>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</si>
  <si>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</si>
  <si>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</si>
  <si>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</si>
  <si>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</si>
  <si>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</si>
  <si>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</si>
  <si>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</si>
  <si>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</si>
  <si>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</si>
  <si>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</si>
  <si>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</si>
  <si>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</si>
  <si>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</si>
  <si>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</si>
  <si>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</si>
  <si>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</si>
  <si>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</si>
  <si>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</si>
  <si>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</si>
  <si>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</si>
  <si>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</si>
  <si>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</si>
  <si>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</si>
  <si>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</si>
  <si>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</si>
  <si>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</si>
  <si>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</si>
  <si>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</si>
  <si>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</si>
  <si>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</si>
  <si>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</si>
  <si>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</si>
  <si>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</si>
  <si>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</si>
  <si>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</si>
  <si>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</si>
  <si>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</si>
  <si>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</si>
  <si>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</si>
  <si>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</si>
  <si>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</si>
  <si>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</si>
  <si>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</si>
  <si>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</si>
  <si>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</si>
  <si>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</si>
  <si>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</si>
  <si>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</si>
  <si>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</si>
  <si>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</si>
  <si>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</si>
  <si>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</si>
  <si>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</si>
  <si>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</si>
  <si>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</si>
  <si>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</si>
  <si>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</si>
  <si>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</si>
  <si>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</si>
  <si>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</si>
  <si>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</si>
  <si>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</si>
  <si>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</si>
  <si>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</si>
  <si>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</si>
  <si>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</si>
  <si>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</si>
  <si>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</si>
  <si>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</si>
  <si>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</si>
  <si>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</si>
  <si>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</si>
  <si>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</si>
  <si>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</si>
  <si>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</si>
  <si>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</si>
  <si>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</si>
  <si>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</si>
  <si>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</si>
  <si>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</si>
  <si>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</si>
  <si>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</si>
  <si>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</si>
  <si>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</si>
  <si>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</si>
  <si>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</si>
  <si>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</si>
  <si>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</si>
  <si>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</si>
  <si>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</si>
  <si>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</si>
  <si>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</si>
  <si>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</si>
  <si>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</si>
  <si>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</si>
  <si>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</si>
  <si>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</si>
  <si>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</si>
  <si>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</si>
  <si>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</si>
  <si>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</si>
  <si>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</si>
  <si>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</si>
  <si>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</si>
  <si>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</si>
  <si>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</si>
  <si>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</si>
  <si>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</si>
  <si>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</si>
  <si>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</si>
  <si>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</si>
  <si>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</si>
  <si>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</si>
  <si>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</si>
  <si>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</si>
  <si>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</si>
  <si>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</si>
  <si>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</si>
  <si>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</si>
  <si>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</si>
  <si>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</si>
  <si>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</si>
  <si>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</si>
  <si>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</si>
  <si>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</si>
  <si>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</si>
  <si>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</si>
  <si>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</si>
  <si>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</si>
  <si>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</si>
  <si>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</si>
  <si>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</si>
  <si>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</si>
  <si>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</si>
  <si>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</si>
  <si>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</si>
  <si>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</si>
  <si>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</si>
  <si>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</si>
  <si>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</si>
  <si>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</si>
  <si>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</si>
  <si>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</si>
  <si>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</si>
  <si>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</si>
  <si>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</si>
  <si>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</si>
  <si>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</si>
  <si>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</si>
  <si>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</si>
  <si>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</si>
  <si>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</si>
  <si>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</si>
  <si>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</si>
  <si>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</si>
  <si>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</si>
  <si>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</si>
  <si>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</si>
  <si>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</si>
  <si>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</si>
  <si>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</si>
  <si>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</si>
  <si>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</si>
  <si>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</si>
  <si>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</si>
  <si>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</si>
  <si>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</si>
  <si>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</si>
  <si>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</si>
  <si>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</si>
  <si>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</si>
  <si>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</si>
  <si>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</si>
  <si>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</si>
  <si>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</si>
  <si>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</si>
  <si>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</si>
  <si>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</si>
  <si>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</si>
  <si>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</si>
  <si>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</si>
  <si>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</si>
  <si>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</si>
  <si>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</si>
  <si>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</si>
  <si>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</si>
  <si>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</si>
  <si>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</si>
  <si>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</si>
  <si>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</si>
  <si>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</si>
  <si>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</si>
  <si>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</si>
  <si>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</si>
  <si>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</si>
  <si>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</si>
  <si>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</si>
  <si>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</si>
  <si>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</si>
  <si>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</si>
  <si>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</si>
  <si>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</si>
  <si>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</si>
  <si>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</si>
  <si>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</si>
  <si>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</si>
  <si>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</si>
  <si>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</si>
  <si>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</si>
  <si>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</si>
  <si>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</si>
  <si>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</si>
  <si>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</si>
  <si>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</si>
  <si>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</si>
  <si>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</si>
  <si>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</si>
  <si>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</si>
  <si>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</si>
  <si>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</si>
  <si>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</si>
  <si>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</si>
  <si>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</si>
  <si>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</si>
  <si>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</si>
  <si>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</si>
  <si>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</si>
  <si>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</si>
  <si>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</si>
  <si>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</si>
  <si>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</si>
  <si>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</si>
  <si>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</si>
  <si>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</si>
  <si>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</si>
  <si>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</si>
  <si>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</si>
  <si>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</si>
  <si>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</si>
  <si>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</si>
  <si>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</si>
  <si>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</si>
  <si>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</si>
  <si>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</si>
  <si>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</si>
  <si>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</si>
  <si>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</si>
  <si>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</si>
  <si>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</si>
  <si>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</si>
  <si>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</si>
  <si>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</si>
  <si>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</si>
  <si>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</si>
  <si>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</si>
  <si>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</si>
  <si>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</si>
  <si>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</si>
  <si>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</si>
  <si>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</si>
  <si>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</si>
  <si>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</si>
  <si>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</si>
  <si>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</si>
  <si>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</si>
  <si>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</si>
  <si>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</si>
  <si>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</si>
  <si>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</si>
  <si>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</si>
  <si>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</si>
  <si>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</si>
  <si>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</si>
  <si>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</si>
  <si>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</si>
  <si>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</si>
  <si>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</si>
  <si>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</si>
  <si>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</si>
  <si>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</si>
  <si>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</si>
  <si>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</si>
  <si>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</si>
  <si>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</si>
  <si>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</si>
  <si>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</si>
  <si>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</si>
  <si>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</si>
  <si>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</si>
  <si>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</si>
  <si>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</si>
  <si>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</si>
  <si>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</si>
  <si>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</si>
  <si>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</si>
  <si>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</si>
  <si>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</si>
  <si>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</si>
  <si>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</si>
  <si>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</si>
  <si>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</si>
  <si>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</si>
  <si>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</si>
  <si>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</si>
  <si>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</si>
  <si>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</si>
  <si>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</si>
  <si>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</si>
  <si>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</si>
  <si>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</si>
  <si>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</si>
  <si>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</si>
  <si>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</si>
  <si>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</si>
  <si>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</si>
  <si>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</si>
  <si>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</si>
  <si>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</si>
  <si>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</si>
  <si>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</si>
  <si>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</si>
  <si>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</si>
  <si>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</si>
  <si>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</si>
  <si>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</si>
  <si>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</si>
  <si>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</si>
  <si>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</si>
  <si>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</si>
  <si>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</si>
  <si>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</si>
  <si>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</si>
  <si>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</si>
  <si>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</si>
  <si>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</si>
  <si>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</si>
  <si>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</si>
  <si>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</si>
  <si>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</si>
  <si>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</si>
  <si>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</si>
  <si>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</si>
  <si>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</si>
  <si>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</si>
  <si>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</si>
  <si>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</si>
  <si>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</si>
  <si>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</si>
  <si>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</si>
  <si>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</si>
  <si>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</si>
  <si>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</si>
  <si>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</si>
  <si>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</si>
  <si>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</si>
  <si>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</si>
  <si>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</si>
  <si>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</si>
  <si>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</si>
  <si>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</si>
  <si>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</si>
  <si>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</si>
  <si>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</si>
  <si>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</si>
  <si>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</si>
  <si>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</si>
  <si>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</si>
  <si>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</si>
  <si>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</si>
  <si>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</si>
  <si>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</si>
  <si>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</si>
  <si>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</si>
  <si>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</si>
  <si>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</si>
  <si>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</si>
  <si>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</si>
  <si>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</si>
  <si>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</si>
  <si>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</si>
  <si>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</si>
  <si>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</si>
  <si>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</si>
  <si>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</si>
  <si>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</si>
  <si>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</si>
  <si>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</si>
  <si>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</si>
  <si>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</si>
  <si>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</si>
  <si>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</si>
  <si>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</si>
  <si>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</si>
  <si>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</si>
  <si>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</si>
  <si>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</si>
  <si>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</si>
  <si>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</si>
  <si>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</si>
  <si>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</si>
  <si>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</si>
  <si>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</si>
  <si>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</si>
  <si>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</si>
  <si>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</si>
  <si>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</si>
  <si>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</si>
  <si>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</si>
  <si>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</si>
  <si>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</si>
  <si>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</si>
  <si>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</si>
  <si>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</si>
  <si>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</si>
  <si>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</si>
  <si>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</si>
  <si>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</si>
  <si>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</si>
  <si>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</si>
  <si>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</si>
  <si>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</si>
  <si>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</si>
  <si>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</si>
  <si>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</si>
  <si>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</si>
  <si>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</si>
  <si>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</si>
  <si>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</si>
  <si>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</si>
  <si>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</si>
  <si>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</si>
  <si>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</si>
  <si>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</si>
  <si>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</si>
  <si>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</si>
  <si>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</si>
  <si>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</si>
  <si>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</si>
  <si>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</si>
  <si>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</si>
  <si>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</si>
  <si>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</si>
  <si>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</si>
  <si>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</si>
  <si>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</si>
  <si>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</si>
  <si>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</si>
  <si>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</si>
  <si>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</si>
  <si>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</si>
  <si>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</si>
  <si>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</si>
  <si>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</si>
  <si>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</si>
  <si>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</si>
  <si>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</si>
  <si>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</si>
  <si>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</si>
  <si>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</si>
  <si>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</si>
  <si>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</si>
  <si>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</si>
  <si>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</si>
  <si>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</si>
  <si>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</si>
  <si>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</si>
  <si>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</si>
  <si>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</si>
  <si>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</si>
  <si>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</si>
  <si>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</si>
  <si>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</si>
  <si>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</si>
  <si>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</si>
  <si>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</si>
  <si>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</si>
  <si>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</si>
  <si>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</si>
  <si>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</si>
  <si>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</si>
  <si>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</si>
  <si>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</si>
  <si>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</si>
  <si>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</si>
  <si>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</si>
  <si>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</si>
  <si>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</si>
  <si>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</si>
  <si>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</si>
  <si>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</si>
  <si>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</si>
  <si>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</si>
  <si>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</si>
  <si>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</si>
  <si>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</si>
  <si>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</si>
  <si>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</si>
  <si>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</si>
  <si>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</si>
  <si>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</si>
  <si>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</si>
  <si>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</si>
  <si>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</si>
  <si>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</si>
  <si>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</si>
  <si>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</si>
  <si>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</si>
  <si>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</si>
  <si>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</si>
  <si>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</si>
  <si>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</si>
  <si>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</si>
  <si>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</si>
  <si>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</si>
  <si>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</si>
  <si>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</si>
  <si>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</si>
  <si>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</si>
  <si>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</si>
  <si>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</si>
  <si>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</si>
  <si>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</si>
  <si>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</si>
  <si>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</si>
  <si>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</si>
  <si>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</si>
  <si>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</si>
  <si>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</si>
  <si>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</si>
  <si>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</si>
  <si>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</si>
  <si>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</si>
  <si>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</si>
  <si>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</si>
  <si>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</si>
  <si>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</si>
  <si>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</si>
  <si>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</si>
  <si>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</si>
  <si>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</si>
  <si>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</si>
  <si>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</si>
  <si>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</si>
  <si>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</si>
  <si>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</si>
  <si>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</si>
  <si>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</si>
  <si>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</si>
  <si>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</si>
  <si>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</si>
  <si>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</si>
  <si>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</si>
  <si>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</si>
  <si>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</si>
  <si>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</si>
  <si>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</si>
  <si>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</si>
  <si>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</si>
  <si>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</si>
  <si>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</si>
  <si>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</si>
  <si>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</si>
  <si>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</si>
  <si>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</si>
  <si>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</si>
  <si>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</si>
  <si>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</si>
  <si>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</si>
  <si>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</si>
  <si>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</si>
  <si>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</si>
  <si>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</si>
  <si>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</si>
  <si>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</si>
  <si>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</si>
  <si>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</si>
  <si>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</si>
  <si>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</si>
  <si>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</si>
  <si>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</si>
  <si>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</si>
  <si>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</si>
  <si>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</si>
  <si>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</si>
  <si>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</si>
  <si>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</si>
  <si>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</si>
  <si>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</si>
  <si>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</si>
  <si>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</si>
  <si>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</si>
  <si>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</si>
  <si>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</si>
  <si>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</si>
  <si>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</si>
  <si>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</si>
  <si>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</si>
  <si>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</si>
  <si>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</si>
  <si>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</si>
  <si>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</si>
  <si>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</si>
  <si>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</si>
  <si>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</si>
  <si>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</si>
  <si>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</si>
  <si>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</si>
  <si>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</si>
  <si>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</si>
  <si>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</si>
  <si>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</si>
  <si>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</si>
  <si>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</si>
  <si>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</si>
  <si>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</si>
  <si>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</si>
  <si>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</si>
  <si>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</si>
  <si>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</si>
  <si>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</si>
  <si>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</si>
  <si>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</si>
  <si>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</si>
  <si>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</si>
  <si>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</si>
  <si>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</si>
  <si>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</si>
  <si>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</si>
  <si>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</si>
  <si>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</si>
  <si>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</si>
  <si>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</si>
  <si>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</si>
  <si>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</si>
  <si>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</si>
  <si>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</si>
  <si>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</si>
  <si>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</si>
  <si>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</si>
  <si>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</si>
  <si>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</si>
  <si>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</si>
  <si>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</si>
  <si>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</si>
  <si>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</si>
  <si>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</si>
  <si>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</si>
  <si>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</si>
  <si>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</si>
  <si>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</si>
  <si>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</si>
  <si>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</si>
  <si>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</si>
  <si>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</si>
  <si>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</si>
  <si>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</si>
  <si>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</si>
  <si>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</si>
  <si>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</si>
  <si>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</si>
  <si>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</si>
  <si>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</si>
  <si>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</si>
  <si>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</si>
  <si>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</si>
  <si>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</si>
  <si>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</si>
  <si>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</si>
  <si>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</si>
  <si>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</si>
  <si>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</si>
  <si>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</si>
  <si>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</si>
  <si>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</si>
  <si>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</si>
  <si>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</si>
  <si>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</si>
  <si>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</si>
  <si>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</si>
  <si>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</si>
  <si>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</si>
  <si>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</si>
  <si>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</si>
  <si>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</si>
  <si>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</si>
  <si>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</si>
  <si>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</si>
  <si>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</si>
  <si>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</si>
  <si>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</si>
  <si>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</si>
  <si>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</si>
  <si>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</si>
  <si>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</si>
  <si>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</si>
  <si>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</si>
  <si>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</si>
  <si>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</si>
  <si>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</si>
  <si>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</si>
  <si>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</si>
  <si>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</si>
  <si>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</si>
  <si>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</si>
  <si>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</si>
  <si>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</si>
  <si>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</si>
  <si>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</si>
  <si>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</si>
  <si>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</si>
  <si>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</si>
  <si>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</si>
  <si>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</si>
  <si>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</si>
  <si>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</si>
  <si>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</si>
  <si>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</si>
  <si>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</si>
  <si>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</si>
  <si>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</si>
  <si>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</si>
  <si>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</si>
  <si>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</si>
  <si>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</si>
  <si>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</si>
  <si>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</si>
  <si>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</si>
  <si>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</si>
  <si>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</si>
  <si>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</si>
  <si>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</si>
  <si>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</si>
  <si>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</si>
  <si>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</si>
  <si>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</si>
  <si>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</si>
  <si>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</si>
  <si>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</si>
  <si>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</si>
  <si>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</si>
  <si>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</si>
  <si>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</si>
  <si>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</si>
  <si>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</si>
  <si>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</si>
  <si>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</si>
  <si>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</si>
  <si>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</si>
  <si>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</si>
  <si>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</si>
  <si>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</si>
  <si>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</si>
  <si>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</si>
  <si>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</si>
  <si>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</si>
  <si>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</si>
  <si>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</si>
  <si>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</si>
  <si>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</si>
  <si>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</si>
  <si>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</si>
  <si>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</si>
  <si>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</si>
  <si>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</si>
  <si>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</si>
  <si>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</si>
  <si>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</si>
  <si>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</si>
  <si>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</si>
  <si>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</si>
  <si>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</si>
  <si>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</si>
  <si>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</si>
  <si>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</si>
  <si>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</si>
  <si>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</si>
  <si>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</si>
  <si>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</si>
  <si>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</si>
  <si>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</si>
  <si>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</si>
  <si>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</si>
  <si>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</si>
  <si>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</si>
  <si>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</si>
  <si>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</si>
  <si>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</si>
  <si>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</si>
  <si>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</si>
  <si>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</si>
  <si>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</si>
  <si>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</si>
  <si>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</si>
  <si>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</si>
  <si>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</si>
  <si>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</si>
  <si>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</si>
  <si>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</si>
  <si>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</si>
  <si>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</si>
  <si>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</si>
  <si>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</si>
  <si>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</si>
  <si>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</si>
  <si>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</si>
  <si>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</si>
  <si>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</si>
  <si>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</si>
  <si>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</si>
  <si>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</si>
  <si>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</si>
  <si>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</si>
  <si>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</si>
  <si>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</si>
  <si>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</si>
  <si>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</si>
  <si>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</si>
  <si>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</si>
  <si>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</si>
  <si>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</si>
  <si>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</si>
  <si>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</si>
  <si>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</si>
  <si>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</si>
  <si>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</si>
  <si>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</si>
  <si>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</si>
  <si>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</si>
  <si>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</si>
  <si>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</si>
  <si>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</si>
  <si>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</si>
  <si>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</si>
  <si>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</si>
  <si>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</si>
  <si>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</si>
  <si>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</si>
  <si>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</si>
  <si>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</si>
  <si>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</si>
  <si>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</si>
  <si>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</si>
  <si>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</si>
  <si>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</si>
  <si>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</si>
  <si>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</si>
  <si>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</si>
  <si>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</si>
  <si>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</si>
  <si>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</si>
  <si>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</si>
  <si>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</si>
  <si>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</si>
  <si>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</si>
  <si>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</si>
  <si>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</si>
  <si>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</si>
  <si>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</si>
  <si>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</si>
  <si>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</si>
  <si>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</si>
  <si>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</si>
  <si>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</si>
  <si>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</si>
  <si>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</si>
  <si>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</si>
  <si>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</si>
  <si>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</si>
  <si>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</si>
  <si>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</si>
  <si>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</si>
  <si>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</si>
  <si>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</si>
  <si>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</si>
  <si>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</si>
  <si>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</si>
  <si>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</si>
  <si>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</si>
  <si>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</si>
  <si>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</si>
  <si>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</si>
  <si>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</si>
  <si>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</si>
  <si>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</si>
  <si>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</si>
  <si>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</si>
  <si>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</si>
  <si>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</si>
  <si>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</si>
  <si>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</si>
  <si>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</si>
  <si>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</si>
  <si>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</si>
  <si>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</si>
  <si>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</si>
  <si>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</si>
  <si>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</si>
  <si>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</si>
  <si>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</si>
  <si>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</si>
  <si>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</si>
  <si>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</si>
  <si>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</si>
  <si>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</si>
  <si>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</si>
  <si>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</si>
  <si>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</si>
  <si>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</si>
  <si>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</si>
  <si>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</si>
  <si>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</si>
  <si>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</si>
  <si>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</si>
  <si>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</si>
  <si>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</si>
  <si>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</si>
  <si>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</si>
  <si>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</si>
  <si>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</si>
  <si>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</si>
  <si>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</si>
  <si>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</si>
  <si>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</si>
  <si>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</si>
  <si>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</si>
  <si>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</si>
  <si>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</si>
  <si>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</si>
  <si>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</si>
  <si>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</si>
  <si>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</si>
  <si>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</si>
  <si>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</si>
  <si>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</si>
  <si>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</si>
  <si>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</si>
  <si>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</si>
  <si>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</si>
  <si>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</si>
  <si>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</si>
  <si>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</si>
  <si>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</si>
  <si>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</si>
  <si>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</si>
  <si>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</si>
  <si>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</si>
  <si>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</si>
  <si>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</si>
  <si>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</si>
  <si>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</si>
  <si>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</si>
  <si>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</si>
  <si>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</si>
  <si>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</si>
  <si>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</si>
  <si>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</si>
  <si>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</si>
  <si>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</si>
  <si>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</si>
  <si>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</si>
  <si>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</si>
  <si>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</si>
  <si>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</si>
  <si>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</si>
  <si>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</si>
  <si>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</si>
  <si>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</si>
  <si>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</si>
  <si>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</si>
  <si>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</si>
  <si>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</si>
  <si>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</si>
  <si>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</si>
  <si>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</si>
  <si>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</si>
  <si>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</si>
  <si>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</si>
  <si>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</si>
  <si>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</si>
  <si>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</si>
  <si>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</si>
  <si>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</si>
  <si>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</si>
  <si>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</si>
  <si>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</si>
  <si>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</si>
  <si>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</si>
  <si>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</si>
  <si>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</si>
  <si>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</si>
  <si>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</si>
  <si>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</si>
  <si>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</si>
  <si>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</si>
  <si>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</si>
  <si>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</si>
  <si>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</si>
  <si>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</si>
  <si>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</si>
  <si>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</si>
  <si>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</si>
  <si>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</si>
  <si>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</si>
  <si>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</si>
  <si>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</si>
  <si>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</si>
  <si>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</si>
  <si>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</si>
  <si>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</si>
  <si>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</si>
  <si>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</si>
  <si>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</si>
  <si>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</si>
  <si>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</si>
  <si>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</si>
  <si>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</si>
  <si>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</si>
  <si>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</si>
  <si>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</si>
  <si>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</si>
  <si>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</si>
  <si>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</si>
  <si>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</si>
  <si>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</si>
  <si>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</si>
  <si>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</si>
  <si>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</si>
  <si>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</si>
  <si>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</si>
  <si>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</si>
  <si>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</si>
  <si>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</si>
  <si>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</si>
  <si>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</si>
  <si>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</si>
  <si>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</si>
  <si>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</si>
  <si>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</si>
  <si>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</si>
  <si>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</si>
  <si>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</si>
  <si>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</si>
  <si>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</si>
  <si>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</si>
  <si>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</si>
  <si>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</si>
  <si>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</si>
  <si>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</si>
  <si>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</si>
  <si>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</si>
  <si>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</si>
  <si>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</si>
  <si>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</si>
  <si>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</si>
  <si>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</si>
  <si>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</si>
  <si>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</si>
  <si>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</si>
  <si>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</si>
  <si>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</si>
  <si>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</si>
  <si>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</si>
  <si>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</si>
  <si>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</si>
  <si>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</si>
  <si>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</si>
  <si>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</si>
  <si>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</si>
  <si>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</si>
  <si>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</si>
  <si>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</si>
  <si>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</si>
  <si>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</si>
  <si>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</si>
  <si>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</si>
  <si>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</si>
  <si>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</si>
  <si>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</si>
  <si>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</si>
  <si>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</si>
  <si>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</si>
  <si>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</si>
  <si>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</si>
  <si>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</si>
  <si>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</si>
  <si>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</si>
  <si>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</si>
  <si>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</si>
  <si>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</si>
  <si>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</si>
  <si>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</si>
  <si>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</si>
  <si>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</si>
  <si>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</si>
  <si>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</si>
  <si>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</si>
  <si>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</si>
  <si>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</si>
  <si>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</si>
  <si>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</si>
  <si>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</si>
  <si>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</si>
  <si>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</si>
  <si>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</si>
  <si>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</si>
  <si>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</si>
  <si>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</si>
  <si>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</si>
  <si>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</si>
  <si>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</si>
  <si>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</si>
  <si>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</si>
  <si>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</si>
  <si>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</si>
  <si>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</si>
  <si>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</si>
  <si>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</si>
  <si>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</si>
  <si>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</si>
  <si>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</si>
  <si>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</si>
  <si>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</si>
  <si>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</si>
  <si>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</si>
  <si>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</si>
  <si>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</si>
  <si>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</si>
  <si>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</si>
  <si>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</si>
  <si>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</si>
  <si>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</si>
  <si>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</si>
  <si>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</si>
  <si>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</si>
  <si>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</si>
  <si>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</si>
  <si>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</si>
  <si>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</si>
  <si>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</si>
  <si>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</si>
  <si>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</si>
  <si>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</si>
  <si>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</si>
  <si>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</si>
  <si>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</si>
  <si>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</si>
  <si>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</si>
  <si>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</si>
  <si>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</si>
  <si>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</si>
  <si>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</si>
  <si>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</si>
  <si>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</si>
  <si>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</si>
  <si>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</si>
  <si>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</si>
  <si>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</si>
  <si>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</si>
  <si>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</si>
  <si>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</si>
  <si>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</si>
  <si>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</si>
  <si>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</si>
  <si>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</si>
  <si>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</si>
  <si>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</si>
  <si>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</si>
  <si>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</si>
  <si>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</si>
  <si>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</si>
  <si>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</si>
  <si>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</si>
  <si>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</si>
  <si>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</si>
  <si>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</si>
  <si>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</si>
  <si>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</si>
  <si>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</si>
  <si>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</si>
  <si>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</si>
  <si>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</si>
  <si>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</si>
  <si>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</si>
  <si>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</si>
  <si>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</si>
  <si>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</si>
  <si>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</si>
  <si>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</si>
  <si>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</si>
  <si>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</si>
  <si>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</si>
  <si>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</si>
  <si>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</si>
  <si>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</si>
  <si>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</si>
  <si>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</si>
  <si>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</si>
  <si>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</si>
  <si>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</si>
  <si>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</si>
  <si>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</si>
  <si>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</si>
  <si>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</si>
  <si>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</si>
  <si>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</si>
  <si>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</si>
  <si>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</si>
  <si>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</si>
  <si>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</si>
  <si>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</si>
  <si>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</si>
  <si>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</si>
  <si>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</si>
  <si>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</si>
  <si>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</si>
  <si>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</si>
  <si>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</si>
  <si>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</si>
  <si>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</si>
  <si>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</si>
  <si>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</si>
  <si>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</si>
  <si>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</si>
  <si>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</si>
  <si>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</si>
  <si>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</si>
  <si>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</si>
  <si>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</si>
  <si>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</si>
  <si>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</si>
  <si>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</si>
  <si>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</si>
  <si>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</si>
  <si>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</si>
  <si>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</si>
  <si>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</si>
  <si>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</si>
  <si>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</si>
  <si>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</si>
  <si>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</si>
  <si>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</si>
  <si>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</si>
  <si>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</si>
  <si>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</si>
  <si>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</si>
  <si>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</si>
  <si>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</si>
  <si>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</si>
  <si>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</si>
  <si>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</si>
  <si>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</si>
  <si>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</si>
  <si>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</si>
  <si>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</si>
  <si>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</si>
  <si>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</si>
  <si>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</si>
  <si>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</si>
  <si>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</si>
  <si>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</si>
  <si>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</si>
  <si>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</si>
  <si>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</si>
  <si>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</si>
  <si>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</si>
  <si>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</si>
  <si>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</si>
  <si>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</si>
  <si>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</si>
  <si>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</si>
  <si>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</si>
  <si>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</si>
  <si>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</si>
  <si>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</si>
  <si>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</si>
  <si>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</si>
  <si>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</si>
  <si>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</si>
  <si>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</si>
  <si>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</si>
  <si>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</si>
  <si>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</si>
  <si>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</si>
  <si>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</si>
  <si>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</si>
  <si>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</si>
  <si>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</si>
  <si>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</si>
  <si>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</si>
  <si>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</si>
  <si>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</si>
  <si>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</si>
  <si>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</si>
  <si>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</si>
  <si>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</si>
  <si>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</si>
  <si>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</si>
  <si>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</si>
  <si>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</si>
  <si>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</si>
  <si>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</si>
  <si>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</si>
  <si>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</si>
  <si>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</si>
  <si>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</si>
  <si>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</si>
  <si>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</si>
  <si>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</si>
  <si>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</si>
  <si>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</si>
  <si>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</si>
  <si>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</si>
  <si>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</si>
  <si>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</si>
  <si>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</si>
  <si>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</si>
  <si>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</si>
  <si>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</si>
  <si>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</si>
  <si>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</si>
  <si>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</si>
  <si>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</si>
  <si>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</si>
  <si>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</si>
  <si>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</si>
  <si>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</si>
  <si>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</si>
  <si>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</si>
  <si>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</si>
  <si>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</si>
  <si>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</si>
  <si>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</si>
  <si>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</si>
  <si>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</si>
  <si>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</si>
  <si>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</si>
  <si>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</si>
  <si>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</si>
  <si>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</si>
  <si>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</si>
  <si>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</si>
  <si>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</si>
  <si>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</si>
  <si>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</si>
  <si>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</si>
  <si>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</si>
  <si>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</si>
  <si>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</si>
  <si>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</si>
  <si>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</si>
  <si>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</si>
  <si>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</si>
  <si>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</si>
  <si>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</si>
  <si>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</si>
  <si>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</si>
  <si>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</si>
  <si>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</si>
  <si>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</si>
  <si>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</si>
  <si>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</si>
  <si>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</si>
  <si>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</si>
  <si>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</si>
  <si>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</si>
  <si>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</si>
  <si>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</si>
  <si>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</si>
  <si>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</si>
  <si>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</si>
  <si>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</si>
  <si>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</si>
  <si>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</si>
  <si>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</si>
  <si>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</si>
  <si>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</si>
  <si>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</si>
  <si>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</si>
  <si>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</si>
  <si>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</si>
  <si>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</si>
  <si>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</si>
  <si>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</si>
  <si>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</si>
  <si>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</si>
  <si>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</si>
  <si>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</si>
  <si>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</si>
  <si>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</si>
  <si>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</si>
  <si>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</si>
  <si>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</si>
  <si>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</si>
  <si>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</si>
  <si>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</si>
  <si>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</si>
  <si>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</si>
  <si>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</si>
  <si>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</si>
  <si>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</si>
  <si>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</si>
  <si>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</si>
  <si>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</si>
  <si>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</si>
  <si>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</si>
  <si>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</si>
  <si>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</si>
  <si>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</si>
  <si>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</si>
  <si>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</si>
  <si>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</si>
  <si>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</si>
  <si>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</si>
  <si>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</si>
  <si>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</si>
  <si>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</si>
  <si>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</si>
  <si>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</si>
  <si>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</si>
  <si>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</si>
  <si>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</si>
  <si>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</si>
  <si>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</si>
  <si>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</si>
  <si>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</si>
  <si>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</si>
  <si>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</si>
  <si>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</si>
  <si>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</si>
  <si>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</si>
  <si>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</si>
  <si>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</si>
  <si>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</si>
  <si>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</si>
  <si>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</si>
  <si>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</si>
  <si>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</si>
  <si>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</si>
  <si>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</si>
  <si>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</si>
  <si>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</si>
  <si>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</si>
  <si>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</si>
  <si>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</si>
  <si>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</si>
  <si>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</si>
  <si>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</si>
  <si>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</si>
  <si>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</si>
  <si>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</si>
  <si>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</si>
  <si>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</si>
  <si>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</si>
  <si>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</si>
  <si>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</si>
  <si>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</si>
  <si>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</si>
  <si>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</si>
  <si>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</si>
  <si>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</si>
  <si>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</si>
  <si>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</si>
  <si>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</si>
  <si>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</si>
  <si>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</si>
  <si>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</si>
  <si>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</si>
  <si>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</si>
  <si>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</si>
  <si>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</si>
  <si>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</si>
  <si>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</si>
  <si>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</si>
  <si>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</si>
  <si>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</si>
  <si>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</si>
  <si>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</si>
  <si>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</si>
  <si>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</si>
  <si>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</si>
  <si>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</si>
  <si>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</si>
  <si>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</si>
  <si>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</si>
  <si>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</si>
  <si>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</si>
  <si>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</si>
  <si>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</si>
  <si>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</si>
  <si>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</si>
  <si>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</si>
  <si>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</si>
  <si>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</si>
  <si>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</si>
  <si>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</si>
  <si>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</si>
  <si>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</si>
  <si>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</si>
  <si>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</si>
  <si>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</si>
  <si>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</si>
  <si>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</si>
  <si>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</si>
  <si>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</si>
  <si>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</si>
  <si>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</si>
  <si>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</si>
  <si>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</si>
  <si>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</si>
  <si>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</si>
  <si>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</si>
  <si>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</si>
  <si>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</si>
  <si>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</si>
  <si>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</si>
  <si>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</si>
  <si>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</si>
  <si>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</si>
  <si>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</si>
  <si>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</si>
  <si>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</si>
  <si>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</si>
  <si>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</si>
  <si>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</si>
  <si>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</si>
  <si>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</si>
  <si>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</si>
  <si>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</si>
  <si>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</si>
  <si>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</si>
  <si>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</si>
  <si>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</si>
  <si>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</si>
  <si>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</si>
  <si>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</si>
  <si>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</si>
  <si>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</si>
  <si>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</si>
  <si>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</si>
  <si>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</si>
  <si>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</si>
  <si>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</si>
  <si>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</si>
  <si>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</si>
  <si>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</si>
  <si>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</si>
  <si>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</si>
  <si>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</si>
  <si>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</si>
  <si>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</si>
  <si>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</si>
  <si>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</si>
  <si>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</si>
  <si>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</si>
  <si>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</si>
  <si>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</si>
  <si>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</si>
  <si>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</si>
  <si>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</si>
  <si>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</si>
  <si>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</si>
  <si>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</si>
  <si>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</si>
  <si>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</si>
  <si>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</si>
  <si>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</si>
  <si>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</si>
  <si>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</si>
  <si>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</si>
  <si>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</si>
  <si>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</si>
  <si>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</si>
  <si>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</si>
  <si>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</si>
  <si>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</si>
  <si>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</si>
  <si>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</si>
  <si>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</si>
  <si>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</si>
  <si>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</si>
  <si>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</si>
  <si>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</si>
  <si>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</si>
  <si>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</si>
  <si>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</si>
  <si>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</si>
  <si>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</si>
  <si>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</si>
  <si>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</si>
  <si>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</si>
  <si>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</si>
  <si>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</si>
  <si>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</si>
  <si>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</si>
  <si>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</si>
  <si>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</si>
  <si>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</si>
  <si>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</si>
  <si>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</si>
  <si>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</si>
  <si>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</si>
  <si>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</si>
  <si>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</si>
  <si>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</si>
  <si>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</si>
  <si>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</si>
  <si>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</si>
  <si>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</si>
  <si>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</si>
  <si>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</si>
  <si>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</si>
  <si>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</si>
  <si>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</si>
  <si>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</si>
  <si>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</si>
  <si>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</si>
  <si>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</si>
  <si>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</si>
  <si>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</si>
  <si>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</si>
  <si>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</si>
  <si>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</si>
  <si>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</si>
  <si>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</si>
  <si>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</si>
  <si>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</si>
  <si>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</si>
  <si>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</si>
  <si>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</si>
  <si>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</si>
  <si>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</si>
  <si>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</si>
  <si>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</si>
  <si>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</si>
  <si>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</si>
  <si>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</si>
  <si>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</si>
  <si>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</si>
  <si>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</si>
  <si>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</si>
  <si>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</si>
  <si>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</si>
  <si>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</si>
  <si>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</si>
  <si>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</si>
  <si>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</si>
  <si>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</si>
  <si>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</si>
  <si>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</si>
  <si>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</si>
  <si>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</si>
  <si>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</si>
  <si>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</si>
  <si>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</si>
  <si>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</si>
  <si>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</si>
  <si>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</si>
  <si>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</si>
  <si>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</si>
  <si>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</si>
  <si>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</si>
  <si>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</si>
  <si>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</si>
  <si>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</si>
  <si>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</si>
  <si>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</si>
  <si>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</si>
  <si>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</si>
  <si>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</si>
  <si>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</si>
  <si>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</si>
  <si>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</si>
  <si>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</si>
  <si>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</si>
  <si>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</si>
  <si>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</si>
  <si>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</si>
  <si>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</si>
  <si>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</si>
  <si>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</si>
  <si>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</si>
  <si>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</si>
  <si>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</si>
  <si>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</si>
  <si>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</si>
  <si>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</si>
  <si>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</si>
  <si>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</si>
  <si>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</si>
  <si>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</si>
  <si>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</si>
  <si>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</si>
  <si>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</si>
  <si>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</si>
  <si>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</si>
  <si>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</si>
  <si>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</si>
  <si>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</si>
  <si>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</si>
  <si>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</si>
  <si>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</si>
  <si>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</si>
  <si>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</si>
  <si>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</si>
  <si>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</si>
  <si>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</si>
  <si>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</si>
  <si>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</si>
  <si>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</si>
  <si>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</si>
  <si>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</si>
  <si>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</si>
  <si>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</si>
  <si>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</si>
  <si>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</si>
  <si>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</si>
  <si>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</si>
  <si>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</si>
  <si>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</si>
  <si>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</si>
  <si>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</si>
  <si>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</si>
  <si>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</si>
  <si>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</si>
  <si>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</si>
  <si>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</si>
  <si>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</si>
  <si>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</si>
  <si>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</si>
  <si>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</si>
  <si>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</si>
  <si>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</si>
  <si>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</si>
  <si>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</si>
  <si>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</si>
  <si>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</si>
  <si>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</si>
  <si>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</si>
  <si>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</si>
  <si>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</si>
  <si>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</si>
  <si>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</si>
  <si>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</si>
  <si>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</si>
  <si>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</si>
  <si>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</si>
  <si>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</si>
  <si>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</si>
  <si>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</si>
  <si>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</si>
  <si>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</si>
  <si>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</si>
  <si>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</si>
  <si>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</si>
  <si>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</si>
  <si>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</si>
  <si>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</si>
  <si>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</si>
  <si>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</si>
  <si>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</si>
  <si>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</si>
  <si>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</si>
  <si>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</si>
  <si>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</si>
  <si>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</si>
  <si>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</si>
  <si>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</si>
  <si>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</si>
  <si>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</si>
  <si>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</si>
  <si>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</si>
  <si>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</si>
  <si>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</si>
  <si>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</si>
  <si>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</si>
  <si>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</si>
  <si>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</si>
  <si>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</si>
  <si>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</si>
  <si>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</si>
  <si>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</si>
  <si>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</si>
  <si>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</si>
  <si>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</si>
  <si>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</si>
  <si>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</si>
  <si>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</si>
  <si>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</si>
  <si>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</si>
  <si>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</si>
  <si>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</si>
  <si>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</si>
  <si>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</si>
  <si>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</si>
  <si>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</si>
  <si>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</si>
  <si>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</si>
  <si>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</si>
  <si>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</si>
  <si>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</si>
  <si>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</si>
  <si>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</si>
  <si>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</si>
  <si>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</si>
  <si>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</si>
  <si>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</si>
  <si>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</si>
  <si>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</si>
  <si>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</si>
  <si>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</si>
  <si>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</si>
  <si>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</si>
  <si>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</si>
  <si>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</si>
  <si>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</si>
  <si>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</si>
  <si>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</si>
  <si>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</si>
  <si>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</si>
  <si>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Successful</t>
  </si>
  <si>
    <t>Failed</t>
  </si>
  <si>
    <t>Mean</t>
  </si>
  <si>
    <t>Median</t>
  </si>
  <si>
    <t>Min</t>
  </si>
  <si>
    <t>Max</t>
  </si>
  <si>
    <t>Variance</t>
  </si>
  <si>
    <t>Std. Dev.</t>
  </si>
  <si>
    <t>Successful backers_count</t>
  </si>
  <si>
    <t>Failed backers_count</t>
  </si>
  <si>
    <t>Count of backers_count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</si>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</sst>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Breakdown'!$F$1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Breakdown'!$A$2:$A$13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Breakdown'!$F$2:$F$13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7-4B2D-9956-73408828081F}"/>
            </c:ext>
          </c:extLst>
        </c:ser>
        <c:ser>
          <c:idx val="1"/>
          <c:order val="1"/>
          <c:tx>
            <c:strRef>
              <c:f>'Outcomes Breakdown'!$G$1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Breakdown'!$A$2:$A$13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Breakdown'!$G$2:$G$13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7-4B2D-9956-73408828081F}"/>
            </c:ext>
          </c:extLst>
        </c:ser>
        <c:ser>
          <c:idx val="2"/>
          <c:order val="2"/>
          <c:tx>
            <c:strRef>
              <c:f>'Outcomes Breakdown'!$H$1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Breakdown'!$A$2:$A$13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Breakdown'!$H$2:$H$13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7-4B2D-9956-73408828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045631"/>
        <c:axId val="1188555423"/>
      </c:lineChart>
      <c:catAx>
        <c:axId val="1173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55423"/>
        <c:crosses val="autoZero"/>
        <c:auto val="1"/>
        <c:lblAlgn val="ctr"/>
        <c:lblOffset val="100"/>
        <c:noMultiLvlLbl val="0"/>
      </c:catAx>
      <c:valAx>
        <c:axId val="11885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1!PivotTable1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3-476A-ADE3-36CFA76A52B8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3-476A-ADE3-36CFA76A52B8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3-476A-ADE3-36CFA76A52B8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3-476A-ADE3-36CFA76A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242591"/>
        <c:axId val="1146758783"/>
      </c:barChart>
      <c:catAx>
        <c:axId val="7902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58783"/>
        <c:crosses val="autoZero"/>
        <c:auto val="1"/>
        <c:lblAlgn val="ctr"/>
        <c:lblOffset val="100"/>
        <c:noMultiLvlLbl val="0"/>
      </c:catAx>
      <c:valAx>
        <c:axId val="11467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2!PivotTable2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0-4FEB-8943-C210C8440A9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0-4FEB-8943-C210C8440A9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0-4FEB-8943-C210C8440A9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0-4FEB-8943-C210C844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783007"/>
        <c:axId val="854630895"/>
      </c:barChart>
      <c:catAx>
        <c:axId val="7917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30895"/>
        <c:crosses val="autoZero"/>
        <c:auto val="1"/>
        <c:lblAlgn val="ctr"/>
        <c:lblOffset val="100"/>
        <c:noMultiLvlLbl val="0"/>
      </c:catAx>
      <c:valAx>
        <c:axId val="8546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3!PivotTable7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A55-B15D-992AD5A70A1D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A55-B15D-992AD5A70A1D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D-4A55-B15D-992AD5A70A1D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A55-B15D-992AD5A7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458335"/>
        <c:axId val="1250194607"/>
      </c:lineChart>
      <c:catAx>
        <c:axId val="1178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94607"/>
        <c:crosses val="autoZero"/>
        <c:auto val="1"/>
        <c:lblAlgn val="ctr"/>
        <c:lblOffset val="100"/>
        <c:noMultiLvlLbl val="0"/>
      </c:catAx>
      <c:valAx>
        <c:axId val="12501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[Excel_Challenge.xlsx]Sheet11!PivotTable8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Sheet11!$A$5:$A$13</c:f>
              <c:strCache>
                <c:ptCount val="8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</c:strCache>
            </c:strRef>
          </c:cat>
          <c:val>
            <c:numRef>
              <c:f>Sheet11!$B$5:$B$13</c:f>
              <c:numCache>
                <c:formatCode>General</c:formatCode>
                <c:ptCount val="8"/>
                <c:pt idx="0">
                  <c:v>292</c:v>
                </c:pt>
                <c:pt idx="1">
                  <c:v>43</c:v>
                </c:pt>
                <c:pt idx="2">
                  <c:v>16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D-4247-8A78-B9C4167A4F41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Sheet11!$A$5:$A$13</c:f>
              <c:strCache>
                <c:ptCount val="8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</c:strCache>
            </c:strRef>
          </c:cat>
          <c:val>
            <c:numRef>
              <c:f>Sheet11!$C$5:$C$13</c:f>
              <c:numCache>
                <c:formatCode>General</c:formatCode>
                <c:ptCount val="8"/>
                <c:pt idx="0">
                  <c:v>408</c:v>
                </c:pt>
                <c:pt idx="1">
                  <c:v>63</c:v>
                </c:pt>
                <c:pt idx="2">
                  <c:v>52</c:v>
                </c:pt>
                <c:pt idx="3">
                  <c:v>22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D-4247-8A78-B9C4167A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370783"/>
        <c:axId val="1188538143"/>
      </c:barChart>
      <c:catAx>
        <c:axId val="11873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38143"/>
        <c:crosses val="autoZero"/>
        <c:auto val="1"/>
        <c:lblAlgn val="ctr"/>
        <c:lblOffset val="100"/>
        <c:noMultiLvlLbl val="0"/>
      </c:catAx>
      <c:valAx>
        <c:axId val="11885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1224915</xdr:colOff>
      <xdr:row>13</xdr:row>
      <xdr:rowOff>137159</xdr:rowOff>
    </xdr:from>
    <xdr:to>
      <xdr:col>7</xdr:col>
      <xdr:colOff>424815</xdr:colOff>
      <xdr:row>33</xdr:row>
      <xdr:rowOff>40004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8A791-2BC8-A1C8-113A-4683E8EBF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7620</xdr:rowOff>
    </xdr:from>
    <xdr:to>
      <xdr:col>15</xdr:col>
      <xdr:colOff>144780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66D97-0898-C10A-58F7-3CAD12B8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2</xdr:row>
      <xdr:rowOff>180975</xdr:rowOff>
    </xdr:from>
    <xdr:to>
      <xdr:col>17</xdr:col>
      <xdr:colOff>361950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C7045-349E-BABE-B642-A10574DC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639126</xdr:colOff>
      <xdr:row>2</xdr:row>
      <xdr:rowOff>186689</xdr:rowOff>
    </xdr:from>
    <xdr:to>
      <xdr:col>18</xdr:col>
      <xdr:colOff>190499</xdr:colOff>
      <xdr:row>26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F5F0D-B2C9-21F5-BCB8-F603B771A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170497</xdr:colOff>
      <xdr:row>1</xdr:row>
      <xdr:rowOff>100965</xdr:rowOff>
    </xdr:from>
    <xdr:to>
      <xdr:col>26</xdr:col>
      <xdr:colOff>54292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AA074-7149-CBA4-D609-C57698F8B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Michalak" refreshedDate="45014.497231712965" createdVersion="8" refreshedVersion="8" minRefreshableVersion="3" recordCount="1000" xr:uid="{FC8AC139-25B0-4276-8329-F4FAA1A2B39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Michalak" refreshedDate="45014.555637847225" createdVersion="8" refreshedVersion="8" minRefreshableVersion="3" recordCount="1000" xr:uid="{C7C5AF46-237A-4571-9147-33423EEF4FC1}">
  <cacheSource type="worksheet">
    <worksheetSource ref="A1:T1001" sheet="Crowdfunding with Dates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Michalak" refreshedDate="45014.606353009258" createdVersion="8" refreshedVersion="8" minRefreshableVersion="3" recordCount="1001" xr:uid="{983C15A1-5D32-4782-B42C-A037A47BE9C5}">
  <cacheSource type="worksheet">
    <worksheetSource ref="A1:B1048576" sheet="Statistics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  <fieldGroup base="1">
        <rangePr startNum="0" endNum="7295" groupInterval="1000"/>
        <groupItems count="10">
          <s v="(blank)"/>
          <s v="0-999"/>
          <s v="1000-1999"/>
          <s v="2000-2999"/>
          <s v="3000-3999"/>
          <s v="4000-4999"/>
          <s v="5000-5999"/>
          <s v="6000-6999"/>
          <s v="7000-7999"/>
          <s v="&gt;8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40.5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4"/>
    <x v="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364BE-E485-4678-A60C-7F253584D1F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E48FB-5C01-43F4-A8EA-A912E7B3F21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DB1EC-5E79-4E2D-9586-6682C61C6ED3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3EA94-C980-4F52-BCDD-FD9CA6E50194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2">
    <pivotField axis="axisCol" showAll="0">
      <items count="6">
        <item h="1" x="3"/>
        <item x="0"/>
        <item h="1" x="2"/>
        <item x="1"/>
        <item h="1" x="4"/>
        <item t="default"/>
      </items>
    </pivotField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Count of backers_count" fld="1" subtotal="count" baseField="0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K22" sqref="K2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6.09765625" customWidth="1"/>
    <col min="8" max="8" width="13" bestFit="1" customWidth="1"/>
    <col min="9" max="9" width="16" customWidth="1"/>
    <col min="12" max="12" width="15.3984375" customWidth="1"/>
    <col min="13" max="13" width="23.09765625" customWidth="1"/>
    <col min="14" max="14" width="19.09765625" customWidth="1"/>
    <col min="15" max="15" width="24.09765625" customWidth="1"/>
    <col min="18" max="18" width="28" bestFit="1" customWidth="1"/>
    <col min="20" max="20" width="17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(E2/D2)*100</f>
        <v>0</v>
      </c>
      <c r="H2">
        <v>0</v>
      </c>
      <c r="I2">
        <f>IF(E2=0,0,E2/H2)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(E3/D3)*100</f>
        <v>1040</v>
      </c>
      <c r="H3">
        <v>158</v>
      </c>
      <c r="I3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131.4787822878229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58.976190476190467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69.276315789473685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173.61842105263159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20.961538461538463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327.57777777777778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19.932788374205266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51.741935483870968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266.11538461538464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48.095238095238095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89.349206349206341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245.11904761904765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66.769503546099301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47.307881773399011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649.47058823529414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159.39125295508273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66.912087912087912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48.529600000000002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112.24279210925646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40.992553191489364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128.07106598984771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332.04444444444448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112.83225108225108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216.43636363636364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48.199069767441863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79.95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105.22553516819573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328.89978213507629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160.61111111111111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310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86.807920792079202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377.82071713147411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150.80645161290323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150.30119521912351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157.28571428571431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139.98765432098764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325.32258064516128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50.777777777777779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169.06818181818181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212.92857142857144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443.94444444444446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185.9390243902439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658.8125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47.684210526315788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114.78378378378378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475.26666666666665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386.97297297297297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189.625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91.867805186590772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34.152777777777779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140.40909090909091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89.86666666666666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177.96969696969697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143.66249999999999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215.27586206896552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227.11111111111114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275.07142857142861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144.37048832271762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92.74598393574297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722.6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11.851063829787234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97.642857142857139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6">(E67/D67)*100</f>
        <v>236.14754098360655</v>
      </c>
      <c r="H67">
        <v>236</v>
      </c>
      <c r="I67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6"/>
        <v>45.068965517241381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6"/>
        <v>162.38567493112947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6"/>
        <v>254.52631578947367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6"/>
        <v>24.063291139240505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6"/>
        <v>123.74140625000001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6"/>
        <v>108.06666666666666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6"/>
        <v>670.33333333333326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6"/>
        <v>660.92857142857144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6"/>
        <v>122.46153846153847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6"/>
        <v>150.57731958762886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6"/>
        <v>78.106590724165997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6"/>
        <v>46.94736842105263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6"/>
        <v>300.8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6"/>
        <v>69.598615916955026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6"/>
        <v>637.4545454545455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6"/>
        <v>225.33928571428569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6"/>
        <v>1497.3000000000002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6"/>
        <v>37.590225563909776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6"/>
        <v>132.36942675159236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6"/>
        <v>131.22448979591837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6"/>
        <v>167.63513513513513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6"/>
        <v>61.984886649874063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6"/>
        <v>260.75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6"/>
        <v>252.58823529411765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6"/>
        <v>78.615384615384613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6"/>
        <v>48.404406999351913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6"/>
        <v>258.875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6"/>
        <v>60.548713235294116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6"/>
        <v>303.68965517241378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6"/>
        <v>112.99999999999999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6"/>
        <v>217.37876614060258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6"/>
        <v>926.69230769230762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6"/>
        <v>33.692229038854805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6"/>
        <v>196.7236842105263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6"/>
        <v>1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6"/>
        <v>1021.4444444444445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6"/>
        <v>281.67567567567568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6"/>
        <v>24.610000000000003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6"/>
        <v>143.14010067114094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6"/>
        <v>144.54411764705884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6"/>
        <v>359.12820512820514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6"/>
        <v>186.48571428571427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6"/>
        <v>595.26666666666665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6"/>
        <v>59.21153846153846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6"/>
        <v>14.962780898876405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6"/>
        <v>119.95602605863192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6"/>
        <v>268.82978723404256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6"/>
        <v>376.87878787878788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6"/>
        <v>727.15789473684208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6"/>
        <v>87.211757648470297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6"/>
        <v>88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6"/>
        <v>173.9387755102041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6"/>
        <v>117.61111111111111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6"/>
        <v>214.96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6"/>
        <v>149.49667110519306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6"/>
        <v>219.33995584988963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6"/>
        <v>64.367690058479525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6"/>
        <v>18.622397298818232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6"/>
        <v>367.76923076923077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6"/>
        <v>159.90566037735849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6"/>
        <v>38.633185349611544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6"/>
        <v>51.42151162790698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6"/>
        <v>60.334277620396605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12">(E131/D131)*100</f>
        <v>3.202693602693603</v>
      </c>
      <c r="H131">
        <v>55</v>
      </c>
      <c r="I131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2"/>
        <v>155.46875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2"/>
        <v>100.85974499089254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2"/>
        <v>116.18181818181819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2"/>
        <v>310.77777777777777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2"/>
        <v>89.73668341708543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2"/>
        <v>71.27272727272728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2"/>
        <v>3.2862318840579712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2"/>
        <v>261.77777777777777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2"/>
        <v>96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2"/>
        <v>20.896851248642779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2"/>
        <v>223.16363636363636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2"/>
        <v>101.59097978227061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2"/>
        <v>230.03999999999996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2"/>
        <v>135.59259259259261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2"/>
        <v>129.1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2"/>
        <v>236.512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2"/>
        <v>17.25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2"/>
        <v>112.49397590361446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2"/>
        <v>121.02150537634408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2"/>
        <v>219.87096774193549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2"/>
        <v>1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2"/>
        <v>64.166909620991248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2"/>
        <v>423.06746987951806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2"/>
        <v>92.984160506863773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2"/>
        <v>58.756567425569173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2"/>
        <v>65.022222222222226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2"/>
        <v>73.939560439560438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2"/>
        <v>52.666666666666664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2"/>
        <v>220.95238095238096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2"/>
        <v>100.01150627615063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2"/>
        <v>162.3125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2"/>
        <v>78.181818181818187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2"/>
        <v>149.73770491803279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2"/>
        <v>253.25714285714284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2"/>
        <v>100.16943521594683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2"/>
        <v>121.99004424778761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2"/>
        <v>137.13265306122449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2"/>
        <v>415.53846153846149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2"/>
        <v>31.30913348946136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2"/>
        <v>424.08154506437768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2"/>
        <v>2.93886230728336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2"/>
        <v>10.63265306122449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2"/>
        <v>82.875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2"/>
        <v>163.01447776628748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2"/>
        <v>894.66666666666674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2"/>
        <v>26.191501103752756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2"/>
        <v>74.834782608695647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2"/>
        <v>416.47680412371136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2"/>
        <v>96.208333333333329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2"/>
        <v>357.71910112359546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2"/>
        <v>308.45714285714286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2"/>
        <v>61.802325581395344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2"/>
        <v>722.32472324723244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2"/>
        <v>69.117647058823522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2"/>
        <v>293.05555555555554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2"/>
        <v>71.8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2"/>
        <v>31.934684684684683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2"/>
        <v>229.87375415282392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2"/>
        <v>32.012195121951223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2"/>
        <v>23.525352848928385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2"/>
        <v>68.594594594594597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2"/>
        <v>37.952380952380956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12"/>
        <v>19.992957746478872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8">(E195/D195)*100</f>
        <v>45.636363636363633</v>
      </c>
      <c r="H195">
        <v>65</v>
      </c>
      <c r="I195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8"/>
        <v>122.7605633802817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8"/>
        <v>361.75316455696202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8"/>
        <v>63.146341463414636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8"/>
        <v>298.20475319926874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8"/>
        <v>9.5585443037974684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8"/>
        <v>53.777777777777779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8"/>
        <v>2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8"/>
        <v>681.19047619047615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8"/>
        <v>78.831325301204828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8"/>
        <v>134.40792216817235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8"/>
        <v>3.3719999999999999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8"/>
        <v>431.84615384615387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8"/>
        <v>38.844444444444441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8"/>
        <v>425.7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8"/>
        <v>101.12239715591672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8"/>
        <v>21.188688946015425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8"/>
        <v>67.425531914893625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8"/>
        <v>94.923371647509583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8"/>
        <v>151.85185185185185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8"/>
        <v>195.16382252559728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8"/>
        <v>1023.1428571428571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8"/>
        <v>3.841836734693878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8"/>
        <v>155.07066557107643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8"/>
        <v>44.753477588871718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8"/>
        <v>215.94736842105263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8"/>
        <v>332.12709832134288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8"/>
        <v>8.4430379746835449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8"/>
        <v>98.625514403292186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8"/>
        <v>137.97916666666669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8"/>
        <v>93.81099656357388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8"/>
        <v>403.63930885529157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8"/>
        <v>260.1740412979351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8"/>
        <v>366.63333333333333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8"/>
        <v>168.72085385878489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8"/>
        <v>119.90717911530093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8"/>
        <v>193.68925233644859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8"/>
        <v>420.16666666666669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8"/>
        <v>76.708333333333329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8"/>
        <v>171.26470588235293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8"/>
        <v>157.89473684210526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8"/>
        <v>109.08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8"/>
        <v>41.732558139534881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8"/>
        <v>10.944303797468354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8"/>
        <v>159.3763440860215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8"/>
        <v>422.41666666666669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8"/>
        <v>97.71875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8"/>
        <v>418.78911564625849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8"/>
        <v>101.91632047477745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8"/>
        <v>127.72619047619047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8"/>
        <v>445.21739130434781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8"/>
        <v>569.71428571428578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8"/>
        <v>509.34482758620686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8"/>
        <v>325.5333333333333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8"/>
        <v>932.61616161616166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8"/>
        <v>211.33870967741933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8"/>
        <v>273.32520325203251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8"/>
        <v>3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8"/>
        <v>54.084507042253513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8"/>
        <v>626.29999999999995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8"/>
        <v>89.021399176954731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8"/>
        <v>184.89130434782609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8"/>
        <v>120.16770186335404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8"/>
        <v>23.390243902439025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24">(E259/D259)*100</f>
        <v>146</v>
      </c>
      <c r="H259">
        <v>92</v>
      </c>
      <c r="I259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4"/>
        <v>268.48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4"/>
        <v>597.5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4"/>
        <v>157.69841269841268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4"/>
        <v>31.201660735468568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4"/>
        <v>313.41176470588238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4"/>
        <v>370.89655172413791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4"/>
        <v>362.66447368421052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4"/>
        <v>123.08163265306122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4"/>
        <v>76.766756032171585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4"/>
        <v>233.62012987012989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4"/>
        <v>180.53333333333333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4"/>
        <v>252.62857142857143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4"/>
        <v>27.176538240368025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4"/>
        <v>1.2706571242680547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4"/>
        <v>304.0097847358121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4"/>
        <v>137.23076923076923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4"/>
        <v>32.208333333333336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4"/>
        <v>241.51282051282053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4"/>
        <v>96.8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4"/>
        <v>1066.4285714285716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4"/>
        <v>325.88888888888891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4"/>
        <v>170.70000000000002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4"/>
        <v>581.44000000000005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4"/>
        <v>91.520972644376897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4"/>
        <v>108.04761904761904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4"/>
        <v>18.728395061728396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4"/>
        <v>83.193877551020407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4"/>
        <v>706.33333333333337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4"/>
        <v>17.446030330062445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4"/>
        <v>209.73015873015873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4"/>
        <v>97.785714285714292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4"/>
        <v>1684.25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4"/>
        <v>54.402135231316727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4"/>
        <v>456.61111111111109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4"/>
        <v>9.8219178082191778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4"/>
        <v>16.384615384615383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4"/>
        <v>1339.6666666666667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4"/>
        <v>35.650077760497666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4"/>
        <v>54.950819672131146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4"/>
        <v>94.236111111111114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4"/>
        <v>143.91428571428571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4"/>
        <v>51.421052631578945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4"/>
        <v>5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4"/>
        <v>1344.6666666666667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4"/>
        <v>31.844940867279899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4"/>
        <v>82.617647058823536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4"/>
        <v>546.14285714285722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4"/>
        <v>286.21428571428572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4"/>
        <v>7.9076923076923071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4"/>
        <v>132.13677811550153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4"/>
        <v>74.077834179357026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4"/>
        <v>75.292682926829272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4"/>
        <v>20.333333333333332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4"/>
        <v>203.36507936507937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4"/>
        <v>310.2284263959391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4"/>
        <v>395.31818181818181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4"/>
        <v>294.71428571428572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4"/>
        <v>33.89473684210526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4"/>
        <v>66.677083333333329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4"/>
        <v>19.227272727272727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4"/>
        <v>15.842105263157894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4"/>
        <v>38.702380952380956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24"/>
        <v>9.5876777251184837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30">(E323/D323)*100</f>
        <v>94.144366197183089</v>
      </c>
      <c r="H323">
        <v>2468</v>
      </c>
      <c r="I323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0"/>
        <v>166.56234096692114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0"/>
        <v>24.134831460674157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0"/>
        <v>164.05633802816902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0"/>
        <v>90.723076923076931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0"/>
        <v>46.194444444444443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0"/>
        <v>38.53846153846154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0"/>
        <v>133.56231003039514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0"/>
        <v>22.896588486140725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0"/>
        <v>184.95548961424333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0"/>
        <v>443.72727272727275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0"/>
        <v>199.9806763285024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0"/>
        <v>123.95833333333333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0"/>
        <v>186.61329305135951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0"/>
        <v>114.28538550057536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0"/>
        <v>97.032531824611041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0"/>
        <v>122.81904761904762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0"/>
        <v>179.14326647564468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0"/>
        <v>79.951577402787962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0"/>
        <v>94.242587601078171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0"/>
        <v>84.669291338582681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0"/>
        <v>66.521920668058456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0"/>
        <v>53.922222222222224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0"/>
        <v>41.983299595141702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0"/>
        <v>14.69479695431472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0"/>
        <v>34.475000000000001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0"/>
        <v>1400.7777777777778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0"/>
        <v>71.770351758793964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0"/>
        <v>53.074115044247783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0"/>
        <v>5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0"/>
        <v>127.70715249662618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0"/>
        <v>34.892857142857139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0"/>
        <v>410.59821428571428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0"/>
        <v>123.73770491803278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0"/>
        <v>58.973684210526315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0"/>
        <v>36.892473118279568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0"/>
        <v>184.91304347826087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0"/>
        <v>11.814432989690722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0"/>
        <v>298.7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0"/>
        <v>226.35175879396985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0"/>
        <v>173.56363636363636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0"/>
        <v>371.75675675675677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0"/>
        <v>160.19230769230771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0"/>
        <v>1616.3333333333335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0"/>
        <v>733.4375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0"/>
        <v>592.11111111111109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0"/>
        <v>18.888888888888889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0"/>
        <v>276.80769230769232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0"/>
        <v>273.01851851851848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0"/>
        <v>159.36331255565449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0"/>
        <v>67.869978858350947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0"/>
        <v>1591.5555555555554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0"/>
        <v>730.18222222222221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0"/>
        <v>13.185782556750297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0"/>
        <v>54.777777777777779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0"/>
        <v>361.02941176470591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0"/>
        <v>10.257545271629779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0"/>
        <v>13.962962962962964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0"/>
        <v>40.444444444444443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0"/>
        <v>160.32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0"/>
        <v>183.9433962264151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0"/>
        <v>63.769230769230766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0"/>
        <v>225.38095238095238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30"/>
        <v>172.00961538461539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36">(E387/D387)*100</f>
        <v>146.16709511568124</v>
      </c>
      <c r="H387">
        <v>1137</v>
      </c>
      <c r="I387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36"/>
        <v>76.42361623616236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36"/>
        <v>39.261467889908261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36"/>
        <v>11.270034843205574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36"/>
        <v>122.11084337349398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36"/>
        <v>186.54166666666669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36"/>
        <v>7.2731788079470201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36"/>
        <v>65.642371234207957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36"/>
        <v>228.96178343949046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36"/>
        <v>469.37499999999994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36"/>
        <v>130.11267605633802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36"/>
        <v>167.05422993492408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36"/>
        <v>173.8641975308642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36"/>
        <v>717.76470588235293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36"/>
        <v>63.850976361767728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36"/>
        <v>2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36"/>
        <v>1530.2222222222222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36"/>
        <v>40.356164383561641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36"/>
        <v>86.220633299284984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36"/>
        <v>315.58486707566465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36"/>
        <v>89.618243243243242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36"/>
        <v>182.14503816793894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36"/>
        <v>355.88235294117646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36"/>
        <v>131.83695652173913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36"/>
        <v>46.315634218289084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36"/>
        <v>36.132726089785294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36"/>
        <v>104.62820512820512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36"/>
        <v>668.85714285714289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36"/>
        <v>62.072823218997364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36"/>
        <v>84.699787460148784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36"/>
        <v>11.059030837004405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36"/>
        <v>43.838781575037146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36"/>
        <v>55.470588235294116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36"/>
        <v>57.399511301160658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36"/>
        <v>123.43497363796135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36"/>
        <v>128.46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36"/>
        <v>63.989361702127653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36"/>
        <v>127.29885057471265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36"/>
        <v>10.638024357239512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36"/>
        <v>40.470588235294116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36"/>
        <v>287.66666666666663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36"/>
        <v>572.94444444444446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36"/>
        <v>112.90429799426933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36"/>
        <v>46.387573964497044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36"/>
        <v>90.675916230366497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36"/>
        <v>67.740740740740748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36"/>
        <v>192.49019607843135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36"/>
        <v>82.714285714285722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36"/>
        <v>54.163920922570021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36"/>
        <v>16.722222222222221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36"/>
        <v>116.87664041994749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36"/>
        <v>1052.1538461538462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36"/>
        <v>123.07407407407408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36"/>
        <v>178.63855421686748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36"/>
        <v>355.28169014084506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36"/>
        <v>161.90634146341463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36"/>
        <v>24.914285714285715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36"/>
        <v>198.72222222222223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36"/>
        <v>34.752688172043008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36"/>
        <v>176.41935483870967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36"/>
        <v>511.38095238095235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36"/>
        <v>82.044117647058826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36"/>
        <v>24.326030927835053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36"/>
        <v>50.482758620689658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42">(E451/D451)*100</f>
        <v>967</v>
      </c>
      <c r="H451">
        <v>86</v>
      </c>
      <c r="I451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2"/>
        <v>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2"/>
        <v>122.84501347708894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2"/>
        <v>63.4375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2"/>
        <v>56.331688596491226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2"/>
        <v>44.074999999999996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2"/>
        <v>118.37253218884121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2"/>
        <v>104.1243169398907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2"/>
        <v>26.640000000000004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2"/>
        <v>351.20118343195264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2"/>
        <v>90.063492063492063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2"/>
        <v>171.625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2"/>
        <v>141.04655870445345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2"/>
        <v>30.57944915254237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2"/>
        <v>108.16455696202532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2"/>
        <v>133.45505617977528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2"/>
        <v>187.85106382978722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2"/>
        <v>332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2"/>
        <v>575.21428571428578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2"/>
        <v>40.5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2"/>
        <v>184.42857142857144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2"/>
        <v>285.80555555555554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2"/>
        <v>319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2"/>
        <v>39.234070221066318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2"/>
        <v>178.14000000000001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2"/>
        <v>365.15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2"/>
        <v>113.94594594594594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2"/>
        <v>29.828720626631856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2"/>
        <v>54.270588235294113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2"/>
        <v>236.34156976744185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2"/>
        <v>512.91666666666663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2"/>
        <v>100.65116279069768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2"/>
        <v>81.348423194303152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2"/>
        <v>16.404761904761905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2"/>
        <v>52.774617067833695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2"/>
        <v>260.20608108108109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2"/>
        <v>30.73289183222958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2"/>
        <v>13.5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2"/>
        <v>178.62556663644605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2"/>
        <v>220.0566037735849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2"/>
        <v>101.5108695652174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2"/>
        <v>191.5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2"/>
        <v>305.34683098591546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2"/>
        <v>23.995287958115181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2"/>
        <v>723.77777777777771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2"/>
        <v>547.36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2"/>
        <v>414.49999999999994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2"/>
        <v>0.90696409140369971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2"/>
        <v>34.173469387755098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2"/>
        <v>23.948810754912099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2"/>
        <v>48.072649572649574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2"/>
        <v>0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2"/>
        <v>70.145182291666657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2"/>
        <v>529.92307692307691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2"/>
        <v>180.32549019607845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2"/>
        <v>92.320000000000007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2"/>
        <v>13.901001112347053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2"/>
        <v>927.07777777777767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2"/>
        <v>39.857142857142861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2"/>
        <v>112.22929936305732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2"/>
        <v>70.925816023738875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2"/>
        <v>119.08974358974358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2"/>
        <v>24.017591339648174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42"/>
        <v>139.31868131868131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48">(E515/D515)*100</f>
        <v>39.277108433734945</v>
      </c>
      <c r="H515">
        <v>35</v>
      </c>
      <c r="I515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48"/>
        <v>22.439077144917089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48"/>
        <v>55.779069767441861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48"/>
        <v>42.523125996810208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48"/>
        <v>112.00000000000001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48"/>
        <v>7.0681818181818183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48"/>
        <v>101.74563871693867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48"/>
        <v>425.75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48"/>
        <v>145.53947368421052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48"/>
        <v>32.453465346534657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48"/>
        <v>700.33333333333326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48"/>
        <v>83.904860392967933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48"/>
        <v>84.19047619047619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48"/>
        <v>155.95180722891567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48"/>
        <v>99.619450317124731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48"/>
        <v>80.300000000000011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48"/>
        <v>11.254901960784313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48"/>
        <v>91.740952380952379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48"/>
        <v>95.521156936261391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48"/>
        <v>502.87499999999994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48"/>
        <v>159.24394463667818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48"/>
        <v>15.022446689113355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48"/>
        <v>482.03846153846149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48"/>
        <v>149.96938775510205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48"/>
        <v>117.22156398104266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48"/>
        <v>37.695968274950431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48"/>
        <v>72.653061224489804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48"/>
        <v>265.98113207547169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48"/>
        <v>24.205617977528089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48"/>
        <v>2.5064935064935066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48"/>
        <v>16.329799764428738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48"/>
        <v>276.5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48"/>
        <v>88.803571428571431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48"/>
        <v>163.57142857142856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48"/>
        <v>969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48"/>
        <v>270.91376701966715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48"/>
        <v>284.21355932203392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48"/>
        <v>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48"/>
        <v>58.6329816768462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48"/>
        <v>98.51111111111112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48"/>
        <v>43.975381008206334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48"/>
        <v>151.66315789473683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48"/>
        <v>223.63492063492063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48"/>
        <v>239.75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48"/>
        <v>199.33333333333334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48"/>
        <v>137.34482758620689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48"/>
        <v>100.9696106362773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48"/>
        <v>794.16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48"/>
        <v>369.7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48"/>
        <v>12.818181818181817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48"/>
        <v>138.02702702702703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48"/>
        <v>83.813278008298752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48"/>
        <v>204.60063224446787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48"/>
        <v>44.344086021505376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48"/>
        <v>218.60294117647058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48"/>
        <v>186.03314917127071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48"/>
        <v>237.33830845771143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48"/>
        <v>305.65384615384613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48"/>
        <v>94.142857142857139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48"/>
        <v>54.400000000000006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48"/>
        <v>111.88059701492537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48"/>
        <v>369.14814814814815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48"/>
        <v>62.930372148859547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48"/>
        <v>64.927835051546396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54">(E579/D579)*100</f>
        <v>18.853658536585368</v>
      </c>
      <c r="H579">
        <v>37</v>
      </c>
      <c r="I579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54"/>
        <v>16.754404145077721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54"/>
        <v>101.11290322580646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54"/>
        <v>341.5022831050228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54"/>
        <v>64.016666666666666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54"/>
        <v>52.080459770114942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54"/>
        <v>322.40211640211641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54"/>
        <v>119.50810185185186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54"/>
        <v>146.79775280898878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54"/>
        <v>950.57142857142856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54"/>
        <v>72.893617021276597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54"/>
        <v>79.008248730964468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54"/>
        <v>64.721518987341781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54"/>
        <v>82.028169014084511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54"/>
        <v>1037.6666666666667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54"/>
        <v>12.910076530612244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54"/>
        <v>154.84210526315789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54"/>
        <v>7.0991735537190088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54"/>
        <v>208.52773826458036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54"/>
        <v>99.683544303797461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54"/>
        <v>201.59756097560978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54"/>
        <v>162.09032258064516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54"/>
        <v>3.6436208125445471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54"/>
        <v>5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54"/>
        <v>206.63492063492063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54"/>
        <v>128.23628691983123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54"/>
        <v>119.66037735849055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54"/>
        <v>170.73055242390078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54"/>
        <v>187.21212121212122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54"/>
        <v>188.38235294117646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54"/>
        <v>131.29869186046511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54"/>
        <v>283.97435897435901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54"/>
        <v>120.41999999999999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54"/>
        <v>419.0560747663551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54"/>
        <v>13.853658536585368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54"/>
        <v>139.43548387096774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54"/>
        <v>174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54"/>
        <v>155.49056603773585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54"/>
        <v>170.44705882352943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54"/>
        <v>189.515625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54"/>
        <v>249.71428571428572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54"/>
        <v>48.860523665659613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54"/>
        <v>28.461970393057683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54"/>
        <v>268.02325581395348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54"/>
        <v>619.80078125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54"/>
        <v>3.1301587301587301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54"/>
        <v>159.92152704135739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54"/>
        <v>279.39215686274508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54"/>
        <v>77.373333333333335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54"/>
        <v>206.32812500000003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54"/>
        <v>694.25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54"/>
        <v>151.78947368421052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54"/>
        <v>64.58207217694995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54"/>
        <v>62.873684210526314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54"/>
        <v>310.39864864864865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54"/>
        <v>42.859916782246884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54"/>
        <v>83.119402985074629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54"/>
        <v>78.531302876480552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54"/>
        <v>114.09352517985612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54"/>
        <v>64.537683358624179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54"/>
        <v>79.411764705882348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54"/>
        <v>11.419117647058824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54"/>
        <v>56.186046511627907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54"/>
        <v>16.501669449081803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60">(E643/D643)*100</f>
        <v>119.96808510638297</v>
      </c>
      <c r="H643">
        <v>194</v>
      </c>
      <c r="I643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60"/>
        <v>145.45652173913044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60"/>
        <v>221.38255033557047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60"/>
        <v>48.396694214876035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60"/>
        <v>92.911504424778755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60"/>
        <v>88.599797365754824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60"/>
        <v>41.4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60"/>
        <v>63.056795131845846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60"/>
        <v>48.482333607230892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60"/>
        <v>2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60"/>
        <v>88.47941026944585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60"/>
        <v>126.84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60"/>
        <v>2338.833333333333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60"/>
        <v>508.38857142857148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60"/>
        <v>191.47826086956522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60"/>
        <v>42.127533783783782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60"/>
        <v>8.24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60"/>
        <v>60.064638783269963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60"/>
        <v>47.232808616404313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60"/>
        <v>81.736263736263737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60"/>
        <v>54.187265917603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60"/>
        <v>97.868131868131869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60"/>
        <v>77.239999999999995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60"/>
        <v>33.464735516372798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60"/>
        <v>239.58823529411765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60"/>
        <v>64.032258064516128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60"/>
        <v>176.15942028985506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60"/>
        <v>20.33818181818182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60"/>
        <v>358.64754098360658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60"/>
        <v>468.85802469135803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60"/>
        <v>122.05635245901641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60"/>
        <v>55.931783729156137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60"/>
        <v>43.660714285714285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60"/>
        <v>33.53837141183363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60"/>
        <v>122.97938144329896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60"/>
        <v>189.74959871589084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60"/>
        <v>83.622641509433961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60"/>
        <v>17.968844221105527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60"/>
        <v>1036.5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60"/>
        <v>97.405219780219781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60"/>
        <v>86.386203150461711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60"/>
        <v>150.16666666666666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60"/>
        <v>358.43478260869563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60"/>
        <v>542.85714285714289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60"/>
        <v>67.500714285714281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60"/>
        <v>191.74666666666667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60"/>
        <v>932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60"/>
        <v>429.27586206896552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60"/>
        <v>100.65753424657535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60"/>
        <v>226.61111111111109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60"/>
        <v>142.38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60"/>
        <v>90.633333333333326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60"/>
        <v>63.966740576496676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60"/>
        <v>84.131868131868131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60"/>
        <v>133.93478260869566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60"/>
        <v>59.042047531992694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60"/>
        <v>152.80062063615205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60"/>
        <v>446.69121140142522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60"/>
        <v>84.391891891891888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60"/>
        <v>3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60"/>
        <v>175.02692307692308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60"/>
        <v>54.137931034482754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60"/>
        <v>311.87381703470032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60"/>
        <v>122.78160919540231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66">(E707/D707)*100</f>
        <v>99.026517383618156</v>
      </c>
      <c r="H707">
        <v>2025</v>
      </c>
      <c r="I707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66"/>
        <v>127.84686346863469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66"/>
        <v>158.61643835616439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66"/>
        <v>707.05882352941171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66"/>
        <v>142.38775510204081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66"/>
        <v>147.86046511627907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66"/>
        <v>20.322580645161288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66"/>
        <v>1840.625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66"/>
        <v>161.94202898550725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66"/>
        <v>472.82077922077923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66"/>
        <v>24.466101694915253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66"/>
        <v>517.65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66"/>
        <v>247.64285714285714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66"/>
        <v>100.20481927710843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66"/>
        <v>153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66"/>
        <v>37.091954022988503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66"/>
        <v>4.392394822006473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66"/>
        <v>156.50721649484535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66"/>
        <v>270.40816326530609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66"/>
        <v>134.05952380952382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66"/>
        <v>50.398033126293996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66"/>
        <v>88.815837937384899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66"/>
        <v>165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66"/>
        <v>17.5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66"/>
        <v>185.66071428571428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66"/>
        <v>412.6631944444444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66"/>
        <v>90.25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66"/>
        <v>91.984615384615381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66"/>
        <v>527.00632911392404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66"/>
        <v>319.14285714285711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66"/>
        <v>354.18867924528303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66"/>
        <v>32.896103896103895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66"/>
        <v>135.8918918918919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66"/>
        <v>2.0843373493975905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66"/>
        <v>61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66"/>
        <v>30.037735849056602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66"/>
        <v>1179.1666666666665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66"/>
        <v>1126.0833333333335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66"/>
        <v>12.923076923076923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66"/>
        <v>712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66"/>
        <v>30.304347826086957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66"/>
        <v>212.50896057347671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66"/>
        <v>228.85714285714286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66"/>
        <v>34.959979476654695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66"/>
        <v>157.29069767441862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66"/>
        <v>1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66"/>
        <v>232.30555555555554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66"/>
        <v>92.448275862068968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66"/>
        <v>256.70212765957444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66"/>
        <v>168.47017045454547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66"/>
        <v>166.57777777777778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66"/>
        <v>772.07692307692309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66"/>
        <v>406.85714285714283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66"/>
        <v>564.20608108108115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66"/>
        <v>68.426865671641792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66"/>
        <v>34.351966873706004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66"/>
        <v>655.4545454545455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66"/>
        <v>177.25714285714284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66"/>
        <v>113.17857142857144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66"/>
        <v>728.18181818181824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66"/>
        <v>208.33333333333334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66"/>
        <v>31.171232876712331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66"/>
        <v>56.967078189300416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66"/>
        <v>231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72">(E771/D771)*100</f>
        <v>86.867834394904463</v>
      </c>
      <c r="H771">
        <v>3410</v>
      </c>
      <c r="I771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72"/>
        <v>270.74418604651163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72"/>
        <v>49.446428571428569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72"/>
        <v>113.3596256684492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72"/>
        <v>190.55555555555554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72"/>
        <v>135.5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72"/>
        <v>10.297872340425531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72"/>
        <v>65.544223826714799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72"/>
        <v>49.026652452025587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72"/>
        <v>787.92307692307691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72"/>
        <v>80.306347746090154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72"/>
        <v>106.29411764705883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72"/>
        <v>50.735632183908038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72"/>
        <v>215.31372549019611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72"/>
        <v>141.22972972972974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72"/>
        <v>115.33745781777279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72"/>
        <v>193.11940298507463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72"/>
        <v>729.73333333333335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72"/>
        <v>99.66339869281046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72"/>
        <v>88.166666666666671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72"/>
        <v>37.233333333333334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72"/>
        <v>30.540075309306079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72"/>
        <v>25.714285714285712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72"/>
        <v>34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72"/>
        <v>1185.909090909091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72"/>
        <v>125.39393939393939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72"/>
        <v>14.394366197183098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72"/>
        <v>54.807692307692314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72"/>
        <v>109.63157894736841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72"/>
        <v>188.47058823529412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72"/>
        <v>87.008284023668637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72"/>
        <v>1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72"/>
        <v>202.9130434782609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72"/>
        <v>197.03225806451613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72"/>
        <v>107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72"/>
        <v>268.73076923076923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72"/>
        <v>50.845360824742272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72"/>
        <v>1180.2857142857142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72"/>
        <v>264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72"/>
        <v>30.44230769230769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72"/>
        <v>62.880681818181813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72"/>
        <v>193.125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72"/>
        <v>77.102702702702715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72"/>
        <v>225.52763819095478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72"/>
        <v>239.40625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72"/>
        <v>92.1875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72"/>
        <v>130.23333333333335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72"/>
        <v>615.21739130434787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72"/>
        <v>368.79532163742692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72"/>
        <v>1094.8571428571429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72"/>
        <v>50.662921348314605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72"/>
        <v>800.6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72"/>
        <v>291.28571428571428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72"/>
        <v>349.9666666666667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72"/>
        <v>357.07317073170731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72"/>
        <v>126.48941176470588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72"/>
        <v>387.5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72"/>
        <v>457.03571428571428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72"/>
        <v>266.69565217391306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72"/>
        <v>69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72"/>
        <v>51.34375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72"/>
        <v>1.1710526315789473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72"/>
        <v>108.97734294541709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72"/>
        <v>315.17592592592592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78">(E835/D835)*100</f>
        <v>157.69117647058823</v>
      </c>
      <c r="H835">
        <v>165</v>
      </c>
      <c r="I835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78"/>
        <v>153.8082191780822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78"/>
        <v>89.738979118329468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78"/>
        <v>75.135802469135797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78"/>
        <v>852.88135593220341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78"/>
        <v>138.90625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78"/>
        <v>190.18181818181819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78"/>
        <v>100.24333619948409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78"/>
        <v>142.75824175824175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78"/>
        <v>563.13333333333333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78"/>
        <v>30.715909090909086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78"/>
        <v>99.39772727272728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78"/>
        <v>197.54935622317598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78"/>
        <v>508.5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78"/>
        <v>237.74468085106383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78"/>
        <v>338.46875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78"/>
        <v>133.08955223880596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78"/>
        <v>1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78"/>
        <v>207.79999999999998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78"/>
        <v>51.122448979591837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78"/>
        <v>652.05847953216369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78"/>
        <v>113.63099415204678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78"/>
        <v>102.37606837606839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78"/>
        <v>356.58333333333331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78"/>
        <v>139.86792452830187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78"/>
        <v>69.45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78"/>
        <v>35.534246575342465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78"/>
        <v>251.65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78"/>
        <v>105.87500000000001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78"/>
        <v>187.42857142857144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78"/>
        <v>386.78571428571428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78"/>
        <v>347.07142857142856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78"/>
        <v>185.82098765432099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78"/>
        <v>43.241247264770237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78"/>
        <v>162.4375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78"/>
        <v>184.84285714285716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78"/>
        <v>23.703520691785052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78"/>
        <v>89.870129870129873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78"/>
        <v>272.6041958041958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78"/>
        <v>170.04255319148936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78"/>
        <v>188.28503562945369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78"/>
        <v>346.93532338308455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78"/>
        <v>69.177215189873422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78"/>
        <v>25.433734939759034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78"/>
        <v>77.400977995110026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78"/>
        <v>37.481481481481481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78"/>
        <v>543.79999999999995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78"/>
        <v>228.52189349112427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78"/>
        <v>38.948339483394832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78"/>
        <v>370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78"/>
        <v>237.91176470588232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78"/>
        <v>64.036299765807954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78"/>
        <v>118.27777777777777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78"/>
        <v>84.824037184594957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78"/>
        <v>29.346153846153843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78"/>
        <v>209.89655172413794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78"/>
        <v>169.78571428571431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78"/>
        <v>115.95907738095239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78"/>
        <v>258.59999999999997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78"/>
        <v>230.58333333333331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78"/>
        <v>128.21428571428572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78"/>
        <v>188.70588235294116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78"/>
        <v>6.9511889862327907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78"/>
        <v>774.43434343434342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84">(E899/D899)*100</f>
        <v>27.693181818181817</v>
      </c>
      <c r="H899">
        <v>27</v>
      </c>
      <c r="I899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84"/>
        <v>52.479620323841424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84"/>
        <v>407.09677419354841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84"/>
        <v>2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84"/>
        <v>156.17857142857144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84"/>
        <v>252.42857142857144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84"/>
        <v>1.729268292682927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84"/>
        <v>12.230769230769232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84"/>
        <v>163.98734177215189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84"/>
        <v>162.98181818181817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84"/>
        <v>20.252747252747252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84"/>
        <v>319.24083769633506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84"/>
        <v>478.94444444444446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84"/>
        <v>19.556634304207122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84"/>
        <v>198.94827586206895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84"/>
        <v>795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84"/>
        <v>50.621082621082621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84"/>
        <v>57.4375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84"/>
        <v>155.62827640984909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84"/>
        <v>36.297297297297298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84"/>
        <v>58.25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84"/>
        <v>237.39473684210526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84"/>
        <v>58.75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84"/>
        <v>182.56603773584905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84"/>
        <v>0.75436408977556113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84"/>
        <v>175.95330739299609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84"/>
        <v>237.88235294117646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84"/>
        <v>488.05076142131981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84"/>
        <v>224.06666666666669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84"/>
        <v>18.126436781609197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84"/>
        <v>45.847222222222221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84"/>
        <v>117.31541218637993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84"/>
        <v>217.30909090909088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84"/>
        <v>112.28571428571428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84"/>
        <v>72.51898734177216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84"/>
        <v>212.30434782608697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84"/>
        <v>239.74657534246577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84"/>
        <v>181.93548387096774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84"/>
        <v>164.13114754098362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84"/>
        <v>1.6375968992248062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84"/>
        <v>49.64385964912281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84"/>
        <v>109.70652173913042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84"/>
        <v>49.217948717948715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84"/>
        <v>62.232323232323225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84"/>
        <v>13.05813953488372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84"/>
        <v>64.635416666666671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84"/>
        <v>159.58666666666667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84"/>
        <v>81.42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84"/>
        <v>32.444767441860463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84"/>
        <v>9.9141184124918666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84"/>
        <v>26.694444444444443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84"/>
        <v>62.957446808510639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84"/>
        <v>161.35593220338984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84"/>
        <v>5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84"/>
        <v>1096.9379310344827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84"/>
        <v>70.094158075601371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84"/>
        <v>60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84"/>
        <v>367.0985915492958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84"/>
        <v>1109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84"/>
        <v>19.028784648187631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84"/>
        <v>126.87755102040816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84"/>
        <v>734.63636363636363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84"/>
        <v>4.5731034482758623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84"/>
        <v>85.054545454545448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90">(E963/D963)*100</f>
        <v>119.29824561403508</v>
      </c>
      <c r="H963">
        <v>155</v>
      </c>
      <c r="I963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90"/>
        <v>296.02777777777777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90"/>
        <v>84.694915254237287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90"/>
        <v>355.7837837837838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90"/>
        <v>386.40909090909093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90"/>
        <v>792.23529411764707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90"/>
        <v>137.03393665158373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90"/>
        <v>338.20833333333337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90"/>
        <v>108.22784810126582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90"/>
        <v>60.757639620653315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90"/>
        <v>27.725490196078432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90"/>
        <v>228.3934426229508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90"/>
        <v>21.615194054500414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90"/>
        <v>373.875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90"/>
        <v>154.92592592592592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90"/>
        <v>322.14999999999998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90"/>
        <v>73.957142857142856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90"/>
        <v>864.1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90"/>
        <v>143.26245847176079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90"/>
        <v>40.281762295081968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90"/>
        <v>178.22388059701493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90"/>
        <v>84.930555555555557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90"/>
        <v>145.93648334624322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90"/>
        <v>152.46153846153848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90"/>
        <v>67.129542790152414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90"/>
        <v>40.307692307692307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90"/>
        <v>216.79032258064518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90"/>
        <v>52.117021276595743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90"/>
        <v>499.58333333333337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90"/>
        <v>87.679487179487182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90"/>
        <v>113.17346938775511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90"/>
        <v>426.54838709677421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90"/>
        <v>77.632653061224488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90"/>
        <v>52.496810772501767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90"/>
        <v>157.46762589928059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90"/>
        <v>72.939393939393938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90"/>
        <v>60.565789473684205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90"/>
        <v>56.791291291291287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90"/>
        <v>56.542754275427541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D4FE13A-0E38-402D-9012-F1D83E652DD2}">
            <xm:f>NOT(ISERROR(SEARCH($F$20,F1)))</xm:f>
            <xm:f>$F$20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014A5337-6DDD-4E81-9A27-9E9504E16985}">
            <xm:f>NOT(ISERROR(SEARCH($F$10,F1)))</xm:f>
            <xm:f>$F$10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3516B442-17FB-43C1-911A-E40894438107}">
            <xm:f>NOT(ISERROR(SEARCH($F$2,F1)))</xm:f>
            <xm:f>$F$2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2AB3DFC1-581E-4E55-8259-6E01D1648B91}">
            <xm:f>NOT(ISERROR(SEARCH($F$3,F1)))</xm:f>
            <xm:f>$F$3</xm:f>
            <x14:dxf>
              <fill>
                <patternFill>
                  <bgColor rgb="FF00B0F0"/>
                </patternFill>
              </fill>
            </x14:dxf>
          </x14:cfRule>
          <xm:sqref>F1:G1048576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C11C-DA68-4487-AD17-218BC5CB103F}">
  <sheetPr codeName="Sheet2"/>
  <dimension ref="A1:T1001"/>
  <sheetViews>
    <sheetView topLeftCell="I1" workbookViewId="0">
      <selection activeCell="I3" sqref="I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6.09765625" customWidth="1"/>
    <col min="8" max="8" width="13" bestFit="1" customWidth="1"/>
    <col min="9" max="9" width="16" customWidth="1"/>
    <col min="12" max="12" width="15.3984375" customWidth="1"/>
    <col min="13" max="13" width="23.09765625" customWidth="1"/>
    <col min="14" max="14" width="19.09765625" customWidth="1"/>
    <col min="15" max="15" width="24.09765625" customWidth="1"/>
    <col min="18" max="18" width="28" bestFit="1" customWidth="1"/>
    <col min="20" max="20" width="17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(E2/D2)*100</f>
        <v>0</v>
      </c>
      <c r="H2">
        <v>0</v>
      </c>
      <c r="I2">
        <f>IF(E2=0,0,E2/H2)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(E3/D3)*100</f>
        <v>1040</v>
      </c>
      <c r="H3">
        <v>158</v>
      </c>
      <c r="I3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131.4787822878229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58.976190476190467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69.276315789473685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173.61842105263159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20.961538461538463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327.57777777777778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19.932788374205266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51.741935483870968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266.11538461538464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48.095238095238095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89.349206349206341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245.11904761904765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66.769503546099301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47.307881773399011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649.47058823529414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159.39125295508273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66.912087912087912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48.529600000000002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112.24279210925646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40.992553191489364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128.07106598984771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332.04444444444448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112.83225108225108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216.43636363636364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48.199069767441863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79.95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105.22553516819573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328.89978213507629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160.61111111111111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310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86.807920792079202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377.82071713147411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150.80645161290323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150.30119521912351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157.28571428571431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139.98765432098764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325.32258064516128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50.777777777777779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169.06818181818181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212.92857142857144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443.94444444444446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185.9390243902439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658.8125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47.684210526315788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114.78378378378378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475.26666666666665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386.97297297297297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189.625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91.867805186590772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34.152777777777779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140.40909090909091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89.86666666666666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177.96969696969697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143.66249999999999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215.27586206896552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227.11111111111114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275.07142857142861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144.37048832271762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92.74598393574297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722.6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11.851063829787234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97.642857142857139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6">(E67/D67)*100</f>
        <v>236.14754098360655</v>
      </c>
      <c r="H67">
        <v>236</v>
      </c>
      <c r="I67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6"/>
        <v>45.068965517241381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6"/>
        <v>162.38567493112947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6"/>
        <v>254.52631578947367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6"/>
        <v>24.063291139240505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6"/>
        <v>123.74140625000001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6"/>
        <v>108.06666666666666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6"/>
        <v>670.33333333333326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6"/>
        <v>660.92857142857144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6"/>
        <v>122.46153846153847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6"/>
        <v>150.57731958762886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6"/>
        <v>78.106590724165997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6"/>
        <v>46.94736842105263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6"/>
        <v>300.8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6"/>
        <v>69.598615916955026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6"/>
        <v>637.4545454545455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6"/>
        <v>225.33928571428569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6"/>
        <v>1497.3000000000002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6"/>
        <v>37.590225563909776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6"/>
        <v>132.36942675159236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6"/>
        <v>131.22448979591837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6"/>
        <v>167.63513513513513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6"/>
        <v>61.984886649874063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6"/>
        <v>260.75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6"/>
        <v>252.58823529411765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6"/>
        <v>78.615384615384613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6"/>
        <v>48.404406999351913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6"/>
        <v>258.875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6"/>
        <v>60.548713235294116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6"/>
        <v>303.68965517241378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6"/>
        <v>112.99999999999999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6"/>
        <v>217.37876614060258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6"/>
        <v>926.69230769230762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6"/>
        <v>33.692229038854805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6"/>
        <v>196.7236842105263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6"/>
        <v>1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6"/>
        <v>1021.4444444444445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6"/>
        <v>281.67567567567568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6"/>
        <v>24.610000000000003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6"/>
        <v>143.14010067114094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6"/>
        <v>144.54411764705884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6"/>
        <v>359.12820512820514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6"/>
        <v>186.48571428571427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6"/>
        <v>595.26666666666665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6"/>
        <v>59.21153846153846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6"/>
        <v>14.962780898876405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6"/>
        <v>119.95602605863192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6"/>
        <v>268.82978723404256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6"/>
        <v>376.87878787878788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6"/>
        <v>727.15789473684208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6"/>
        <v>87.211757648470297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6"/>
        <v>88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6"/>
        <v>173.9387755102041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6"/>
        <v>117.61111111111111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6"/>
        <v>214.96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6"/>
        <v>149.49667110519306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6"/>
        <v>219.33995584988963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6"/>
        <v>64.367690058479525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6"/>
        <v>18.622397298818232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6"/>
        <v>367.76923076923077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6"/>
        <v>159.90566037735849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6"/>
        <v>38.633185349611544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6"/>
        <v>51.42151162790698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6"/>
        <v>60.334277620396605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12">(E131/D131)*100</f>
        <v>3.202693602693603</v>
      </c>
      <c r="H131">
        <v>55</v>
      </c>
      <c r="I131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2"/>
        <v>155.46875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2"/>
        <v>100.85974499089254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2"/>
        <v>116.18181818181819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2"/>
        <v>310.77777777777777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2"/>
        <v>89.73668341708543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2"/>
        <v>71.27272727272728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2"/>
        <v>3.2862318840579712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2"/>
        <v>261.77777777777777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2"/>
        <v>96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2"/>
        <v>20.896851248642779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2"/>
        <v>223.16363636363636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2"/>
        <v>101.59097978227061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2"/>
        <v>230.03999999999996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2"/>
        <v>135.59259259259261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2"/>
        <v>129.1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2"/>
        <v>236.512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2"/>
        <v>17.25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2"/>
        <v>112.49397590361446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2"/>
        <v>121.02150537634408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2"/>
        <v>219.87096774193549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2"/>
        <v>1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2"/>
        <v>64.166909620991248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2"/>
        <v>423.06746987951806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2"/>
        <v>92.984160506863773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2"/>
        <v>58.756567425569173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2"/>
        <v>65.022222222222226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2"/>
        <v>73.939560439560438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2"/>
        <v>52.666666666666664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2"/>
        <v>220.95238095238096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2"/>
        <v>100.01150627615063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2"/>
        <v>162.3125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2"/>
        <v>78.181818181818187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2"/>
        <v>149.73770491803279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2"/>
        <v>253.25714285714284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2"/>
        <v>100.16943521594683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2"/>
        <v>121.99004424778761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2"/>
        <v>137.13265306122449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2"/>
        <v>415.53846153846149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2"/>
        <v>31.30913348946136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2"/>
        <v>424.08154506437768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2"/>
        <v>2.93886230728336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2"/>
        <v>10.63265306122449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2"/>
        <v>82.875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2"/>
        <v>163.01447776628748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2"/>
        <v>894.66666666666674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2"/>
        <v>26.191501103752756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2"/>
        <v>74.834782608695647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2"/>
        <v>416.47680412371136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2"/>
        <v>96.208333333333329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2"/>
        <v>357.71910112359546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2"/>
        <v>308.45714285714286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2"/>
        <v>61.802325581395344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2"/>
        <v>722.32472324723244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2"/>
        <v>69.117647058823522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2"/>
        <v>293.05555555555554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2"/>
        <v>71.8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2"/>
        <v>31.934684684684683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2"/>
        <v>229.87375415282392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2"/>
        <v>32.012195121951223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2"/>
        <v>23.525352848928385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2"/>
        <v>68.594594594594597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2"/>
        <v>37.952380952380956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12"/>
        <v>19.992957746478872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8">(E195/D195)*100</f>
        <v>45.636363636363633</v>
      </c>
      <c r="H195">
        <v>65</v>
      </c>
      <c r="I195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8"/>
        <v>122.7605633802817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8"/>
        <v>361.75316455696202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8"/>
        <v>63.146341463414636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8"/>
        <v>298.20475319926874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8"/>
        <v>9.5585443037974684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8"/>
        <v>53.777777777777779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8"/>
        <v>2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8"/>
        <v>681.19047619047615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8"/>
        <v>78.831325301204828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8"/>
        <v>134.40792216817235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8"/>
        <v>3.3719999999999999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8"/>
        <v>431.84615384615387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8"/>
        <v>38.844444444444441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8"/>
        <v>425.7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8"/>
        <v>101.12239715591672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8"/>
        <v>21.188688946015425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8"/>
        <v>67.425531914893625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8"/>
        <v>94.923371647509583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8"/>
        <v>151.85185185185185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8"/>
        <v>195.16382252559728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8"/>
        <v>1023.1428571428571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8"/>
        <v>3.841836734693878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8"/>
        <v>155.07066557107643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8"/>
        <v>44.753477588871718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8"/>
        <v>215.94736842105263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8"/>
        <v>332.12709832134288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8"/>
        <v>8.4430379746835449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8"/>
        <v>98.625514403292186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8"/>
        <v>137.97916666666669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8"/>
        <v>93.81099656357388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8"/>
        <v>403.63930885529157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8"/>
        <v>260.1740412979351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8"/>
        <v>366.63333333333333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8"/>
        <v>168.72085385878489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8"/>
        <v>119.90717911530093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8"/>
        <v>193.68925233644859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8"/>
        <v>420.16666666666669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8"/>
        <v>76.708333333333329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8"/>
        <v>171.26470588235293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8"/>
        <v>157.89473684210526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8"/>
        <v>109.08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8"/>
        <v>41.732558139534881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8"/>
        <v>10.944303797468354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8"/>
        <v>159.3763440860215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8"/>
        <v>422.41666666666669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8"/>
        <v>97.71875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8"/>
        <v>418.78911564625849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8"/>
        <v>101.91632047477745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8"/>
        <v>127.72619047619047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8"/>
        <v>445.21739130434781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8"/>
        <v>569.71428571428578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8"/>
        <v>509.34482758620686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8"/>
        <v>325.5333333333333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8"/>
        <v>932.61616161616166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8"/>
        <v>211.33870967741933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8"/>
        <v>273.32520325203251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8"/>
        <v>3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8"/>
        <v>54.084507042253513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8"/>
        <v>626.29999999999995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8"/>
        <v>89.021399176954731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8"/>
        <v>184.89130434782609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8"/>
        <v>120.16770186335404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8"/>
        <v>23.390243902439025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24">(E259/D259)*100</f>
        <v>146</v>
      </c>
      <c r="H259">
        <v>92</v>
      </c>
      <c r="I259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4"/>
        <v>268.48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4"/>
        <v>597.5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4"/>
        <v>157.69841269841268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4"/>
        <v>31.201660735468568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4"/>
        <v>313.41176470588238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4"/>
        <v>370.89655172413791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4"/>
        <v>362.66447368421052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4"/>
        <v>123.08163265306122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4"/>
        <v>76.766756032171585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4"/>
        <v>233.62012987012989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4"/>
        <v>180.53333333333333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4"/>
        <v>252.62857142857143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4"/>
        <v>27.176538240368025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4"/>
        <v>1.2706571242680547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4"/>
        <v>304.0097847358121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4"/>
        <v>137.23076923076923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4"/>
        <v>32.208333333333336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4"/>
        <v>241.51282051282053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4"/>
        <v>96.8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4"/>
        <v>1066.4285714285716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4"/>
        <v>325.88888888888891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4"/>
        <v>170.70000000000002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4"/>
        <v>581.44000000000005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4"/>
        <v>91.520972644376897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4"/>
        <v>108.04761904761904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4"/>
        <v>18.728395061728396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4"/>
        <v>83.193877551020407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4"/>
        <v>706.33333333333337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4"/>
        <v>17.446030330062445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4"/>
        <v>209.73015873015873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4"/>
        <v>97.785714285714292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4"/>
        <v>1684.25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4"/>
        <v>54.402135231316727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4"/>
        <v>456.61111111111109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4"/>
        <v>9.8219178082191778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4"/>
        <v>16.384615384615383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4"/>
        <v>1339.6666666666667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4"/>
        <v>35.650077760497666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4"/>
        <v>54.950819672131146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4"/>
        <v>94.236111111111114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4"/>
        <v>143.91428571428571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4"/>
        <v>51.421052631578945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4"/>
        <v>5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4"/>
        <v>1344.6666666666667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4"/>
        <v>31.844940867279899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4"/>
        <v>82.617647058823536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4"/>
        <v>546.14285714285722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4"/>
        <v>286.21428571428572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4"/>
        <v>7.9076923076923071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4"/>
        <v>132.13677811550153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4"/>
        <v>74.077834179357026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4"/>
        <v>75.292682926829272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4"/>
        <v>20.333333333333332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4"/>
        <v>203.36507936507937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4"/>
        <v>310.2284263959391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4"/>
        <v>395.31818181818181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4"/>
        <v>294.71428571428572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4"/>
        <v>33.89473684210526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4"/>
        <v>66.677083333333329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4"/>
        <v>19.227272727272727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4"/>
        <v>15.842105263157894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4"/>
        <v>38.702380952380956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24"/>
        <v>9.5876777251184837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30">(E323/D323)*100</f>
        <v>94.144366197183089</v>
      </c>
      <c r="H323">
        <v>2468</v>
      </c>
      <c r="I323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0"/>
        <v>166.56234096692114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0"/>
        <v>24.134831460674157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0"/>
        <v>164.05633802816902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0"/>
        <v>90.723076923076931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0"/>
        <v>46.194444444444443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0"/>
        <v>38.53846153846154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0"/>
        <v>133.56231003039514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0"/>
        <v>22.896588486140725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0"/>
        <v>184.95548961424333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0"/>
        <v>443.72727272727275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0"/>
        <v>199.9806763285024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0"/>
        <v>123.95833333333333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0"/>
        <v>186.61329305135951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0"/>
        <v>114.28538550057536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0"/>
        <v>97.032531824611041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0"/>
        <v>122.81904761904762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0"/>
        <v>179.14326647564468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0"/>
        <v>79.951577402787962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0"/>
        <v>94.242587601078171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0"/>
        <v>84.669291338582681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0"/>
        <v>66.521920668058456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0"/>
        <v>53.922222222222224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0"/>
        <v>41.983299595141702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0"/>
        <v>14.69479695431472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0"/>
        <v>34.475000000000001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0"/>
        <v>1400.7777777777778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0"/>
        <v>71.770351758793964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0"/>
        <v>53.074115044247783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0"/>
        <v>5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0"/>
        <v>127.70715249662618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0"/>
        <v>34.892857142857139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0"/>
        <v>410.59821428571428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0"/>
        <v>123.73770491803278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0"/>
        <v>58.973684210526315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0"/>
        <v>36.892473118279568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0"/>
        <v>184.91304347826087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0"/>
        <v>11.814432989690722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0"/>
        <v>298.7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0"/>
        <v>226.35175879396985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0"/>
        <v>173.56363636363636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0"/>
        <v>371.75675675675677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0"/>
        <v>160.19230769230771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0"/>
        <v>1616.3333333333335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0"/>
        <v>733.4375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0"/>
        <v>592.11111111111109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0"/>
        <v>18.888888888888889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0"/>
        <v>276.80769230769232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0"/>
        <v>273.01851851851848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0"/>
        <v>159.36331255565449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0"/>
        <v>67.869978858350947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0"/>
        <v>1591.5555555555554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0"/>
        <v>730.18222222222221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0"/>
        <v>13.185782556750297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0"/>
        <v>54.777777777777779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0"/>
        <v>361.02941176470591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0"/>
        <v>10.257545271629779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0"/>
        <v>13.962962962962964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0"/>
        <v>40.444444444444443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0"/>
        <v>160.32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0"/>
        <v>183.9433962264151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0"/>
        <v>63.769230769230766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0"/>
        <v>225.38095238095238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30"/>
        <v>172.00961538461539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36">(E387/D387)*100</f>
        <v>146.16709511568124</v>
      </c>
      <c r="H387">
        <v>1137</v>
      </c>
      <c r="I387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36"/>
        <v>76.42361623616236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36"/>
        <v>39.261467889908261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36"/>
        <v>11.270034843205574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36"/>
        <v>122.11084337349398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36"/>
        <v>186.54166666666669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36"/>
        <v>7.2731788079470201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36"/>
        <v>65.642371234207957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36"/>
        <v>228.96178343949046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36"/>
        <v>469.37499999999994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36"/>
        <v>130.11267605633802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36"/>
        <v>167.05422993492408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36"/>
        <v>173.8641975308642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36"/>
        <v>717.76470588235293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36"/>
        <v>63.850976361767728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36"/>
        <v>2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36"/>
        <v>1530.2222222222222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36"/>
        <v>40.356164383561641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36"/>
        <v>86.220633299284984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36"/>
        <v>315.58486707566465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36"/>
        <v>89.618243243243242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36"/>
        <v>182.14503816793894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36"/>
        <v>355.88235294117646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36"/>
        <v>131.83695652173913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36"/>
        <v>46.315634218289084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36"/>
        <v>36.132726089785294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36"/>
        <v>104.62820512820512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36"/>
        <v>668.85714285714289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36"/>
        <v>62.072823218997364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36"/>
        <v>84.699787460148784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36"/>
        <v>11.059030837004405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36"/>
        <v>43.838781575037146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36"/>
        <v>55.470588235294116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36"/>
        <v>57.399511301160658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36"/>
        <v>123.43497363796135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36"/>
        <v>128.46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36"/>
        <v>63.989361702127653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36"/>
        <v>127.29885057471265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36"/>
        <v>10.638024357239512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36"/>
        <v>40.470588235294116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36"/>
        <v>287.66666666666663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36"/>
        <v>572.94444444444446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36"/>
        <v>112.90429799426933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36"/>
        <v>46.387573964497044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36"/>
        <v>90.675916230366497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36"/>
        <v>67.740740740740748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36"/>
        <v>192.49019607843135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36"/>
        <v>82.714285714285722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36"/>
        <v>54.163920922570021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36"/>
        <v>16.722222222222221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36"/>
        <v>116.87664041994749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36"/>
        <v>1052.1538461538462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36"/>
        <v>123.07407407407408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36"/>
        <v>178.63855421686748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36"/>
        <v>355.28169014084506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36"/>
        <v>161.90634146341463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36"/>
        <v>24.914285714285715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36"/>
        <v>198.72222222222223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36"/>
        <v>34.752688172043008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36"/>
        <v>176.41935483870967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36"/>
        <v>511.38095238095235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36"/>
        <v>82.044117647058826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36"/>
        <v>24.326030927835053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36"/>
        <v>50.482758620689658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42">(E451/D451)*100</f>
        <v>967</v>
      </c>
      <c r="H451">
        <v>86</v>
      </c>
      <c r="I451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2"/>
        <v>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2"/>
        <v>122.84501347708894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2"/>
        <v>63.4375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2"/>
        <v>56.331688596491226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2"/>
        <v>44.074999999999996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2"/>
        <v>118.37253218884121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2"/>
        <v>104.1243169398907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2"/>
        <v>26.640000000000004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2"/>
        <v>351.20118343195264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2"/>
        <v>90.063492063492063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2"/>
        <v>171.625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2"/>
        <v>141.04655870445345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2"/>
        <v>30.57944915254237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2"/>
        <v>108.16455696202532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2"/>
        <v>133.45505617977528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2"/>
        <v>187.85106382978722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2"/>
        <v>332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2"/>
        <v>575.21428571428578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2"/>
        <v>40.5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2"/>
        <v>184.42857142857144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2"/>
        <v>285.80555555555554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2"/>
        <v>319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2"/>
        <v>39.234070221066318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2"/>
        <v>178.14000000000001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2"/>
        <v>365.15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2"/>
        <v>113.94594594594594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2"/>
        <v>29.828720626631856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2"/>
        <v>54.270588235294113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2"/>
        <v>236.34156976744185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2"/>
        <v>512.91666666666663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2"/>
        <v>100.65116279069768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2"/>
        <v>81.348423194303152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2"/>
        <v>16.404761904761905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2"/>
        <v>52.774617067833695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2"/>
        <v>260.20608108108109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2"/>
        <v>30.73289183222958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2"/>
        <v>13.5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2"/>
        <v>178.62556663644605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2"/>
        <v>220.0566037735849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2"/>
        <v>101.5108695652174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2"/>
        <v>191.5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2"/>
        <v>305.34683098591546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2"/>
        <v>23.995287958115181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2"/>
        <v>723.77777777777771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2"/>
        <v>547.36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2"/>
        <v>414.49999999999994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2"/>
        <v>0.90696409140369971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2"/>
        <v>34.173469387755098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2"/>
        <v>23.948810754912099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2"/>
        <v>48.072649572649574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2"/>
        <v>0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2"/>
        <v>70.145182291666657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2"/>
        <v>529.92307692307691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2"/>
        <v>180.32549019607845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2"/>
        <v>92.320000000000007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2"/>
        <v>13.901001112347053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2"/>
        <v>927.07777777777767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2"/>
        <v>39.857142857142861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2"/>
        <v>112.22929936305732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2"/>
        <v>70.925816023738875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2"/>
        <v>119.08974358974358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2"/>
        <v>24.017591339648174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42"/>
        <v>139.31868131868131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48">(E515/D515)*100</f>
        <v>39.277108433734945</v>
      </c>
      <c r="H515">
        <v>35</v>
      </c>
      <c r="I515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48"/>
        <v>22.439077144917089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48"/>
        <v>55.779069767441861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48"/>
        <v>42.523125996810208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48"/>
        <v>112.00000000000001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48"/>
        <v>7.0681818181818183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48"/>
        <v>101.74563871693867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48"/>
        <v>425.75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48"/>
        <v>145.53947368421052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48"/>
        <v>32.453465346534657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48"/>
        <v>700.33333333333326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48"/>
        <v>83.904860392967933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48"/>
        <v>84.19047619047619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48"/>
        <v>155.95180722891567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48"/>
        <v>99.619450317124731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48"/>
        <v>80.300000000000011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48"/>
        <v>11.254901960784313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48"/>
        <v>91.740952380952379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48"/>
        <v>95.521156936261391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48"/>
        <v>502.87499999999994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48"/>
        <v>159.24394463667818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48"/>
        <v>15.022446689113355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48"/>
        <v>482.03846153846149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48"/>
        <v>149.96938775510205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48"/>
        <v>117.22156398104266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48"/>
        <v>37.695968274950431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48"/>
        <v>72.653061224489804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48"/>
        <v>265.98113207547169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48"/>
        <v>24.205617977528089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48"/>
        <v>2.5064935064935066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48"/>
        <v>16.329799764428738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48"/>
        <v>276.5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48"/>
        <v>88.803571428571431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48"/>
        <v>163.57142857142856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48"/>
        <v>969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48"/>
        <v>270.91376701966715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48"/>
        <v>284.21355932203392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48"/>
        <v>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48"/>
        <v>58.6329816768462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48"/>
        <v>98.51111111111112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48"/>
        <v>43.975381008206334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48"/>
        <v>151.66315789473683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48"/>
        <v>223.63492063492063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48"/>
        <v>239.75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48"/>
        <v>199.33333333333334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48"/>
        <v>137.34482758620689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48"/>
        <v>100.9696106362773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48"/>
        <v>794.16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48"/>
        <v>369.7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48"/>
        <v>12.818181818181817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48"/>
        <v>138.02702702702703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48"/>
        <v>83.813278008298752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48"/>
        <v>204.60063224446787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48"/>
        <v>44.344086021505376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48"/>
        <v>218.60294117647058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48"/>
        <v>186.03314917127071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48"/>
        <v>237.33830845771143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48"/>
        <v>305.65384615384613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48"/>
        <v>94.142857142857139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48"/>
        <v>54.400000000000006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48"/>
        <v>111.88059701492537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48"/>
        <v>369.14814814814815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48"/>
        <v>62.930372148859547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48"/>
        <v>64.927835051546396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54">(E579/D579)*100</f>
        <v>18.853658536585368</v>
      </c>
      <c r="H579">
        <v>37</v>
      </c>
      <c r="I579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54"/>
        <v>16.754404145077721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54"/>
        <v>101.11290322580646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54"/>
        <v>341.5022831050228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54"/>
        <v>64.016666666666666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54"/>
        <v>52.080459770114942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54"/>
        <v>322.40211640211641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54"/>
        <v>119.50810185185186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54"/>
        <v>146.79775280898878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54"/>
        <v>950.57142857142856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54"/>
        <v>72.893617021276597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54"/>
        <v>79.008248730964468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54"/>
        <v>64.721518987341781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54"/>
        <v>82.028169014084511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54"/>
        <v>1037.6666666666667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54"/>
        <v>12.910076530612244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54"/>
        <v>154.84210526315789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54"/>
        <v>7.0991735537190088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54"/>
        <v>208.52773826458036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54"/>
        <v>99.683544303797461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54"/>
        <v>201.59756097560978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54"/>
        <v>162.09032258064516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54"/>
        <v>3.6436208125445471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54"/>
        <v>5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54"/>
        <v>206.63492063492063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54"/>
        <v>128.23628691983123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54"/>
        <v>119.66037735849055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54"/>
        <v>170.73055242390078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54"/>
        <v>187.21212121212122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54"/>
        <v>188.38235294117646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54"/>
        <v>131.29869186046511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54"/>
        <v>283.97435897435901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54"/>
        <v>120.41999999999999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54"/>
        <v>419.0560747663551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54"/>
        <v>13.853658536585368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54"/>
        <v>139.43548387096774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54"/>
        <v>174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54"/>
        <v>155.49056603773585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54"/>
        <v>170.44705882352943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54"/>
        <v>189.515625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54"/>
        <v>249.71428571428572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54"/>
        <v>48.860523665659613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54"/>
        <v>28.461970393057683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54"/>
        <v>268.02325581395348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54"/>
        <v>619.80078125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54"/>
        <v>3.1301587301587301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54"/>
        <v>159.92152704135739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54"/>
        <v>279.39215686274508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54"/>
        <v>77.373333333333335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54"/>
        <v>206.32812500000003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54"/>
        <v>694.25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54"/>
        <v>151.78947368421052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54"/>
        <v>64.58207217694995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54"/>
        <v>62.873684210526314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54"/>
        <v>310.39864864864865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54"/>
        <v>42.859916782246884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54"/>
        <v>83.119402985074629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54"/>
        <v>78.531302876480552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54"/>
        <v>114.09352517985612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54"/>
        <v>64.537683358624179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54"/>
        <v>79.411764705882348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54"/>
        <v>11.419117647058824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54"/>
        <v>56.186046511627907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54"/>
        <v>16.501669449081803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60">(E643/D643)*100</f>
        <v>119.96808510638297</v>
      </c>
      <c r="H643">
        <v>194</v>
      </c>
      <c r="I643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60"/>
        <v>145.45652173913044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60"/>
        <v>221.38255033557047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60"/>
        <v>48.396694214876035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60"/>
        <v>92.911504424778755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60"/>
        <v>88.599797365754824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60"/>
        <v>41.4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60"/>
        <v>63.056795131845846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60"/>
        <v>48.482333607230892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60"/>
        <v>2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60"/>
        <v>88.47941026944585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60"/>
        <v>126.84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60"/>
        <v>2338.833333333333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60"/>
        <v>508.38857142857148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60"/>
        <v>191.47826086956522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60"/>
        <v>42.127533783783782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60"/>
        <v>8.24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60"/>
        <v>60.064638783269963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60"/>
        <v>47.232808616404313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60"/>
        <v>81.736263736263737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60"/>
        <v>54.187265917603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60"/>
        <v>97.868131868131869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60"/>
        <v>77.239999999999995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60"/>
        <v>33.464735516372798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60"/>
        <v>239.58823529411765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60"/>
        <v>64.032258064516128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60"/>
        <v>176.15942028985506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60"/>
        <v>20.33818181818182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60"/>
        <v>358.64754098360658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60"/>
        <v>468.85802469135803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60"/>
        <v>122.05635245901641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60"/>
        <v>55.931783729156137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60"/>
        <v>43.660714285714285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60"/>
        <v>33.53837141183363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60"/>
        <v>122.97938144329896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60"/>
        <v>189.74959871589084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60"/>
        <v>83.622641509433961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60"/>
        <v>17.968844221105527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60"/>
        <v>1036.5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60"/>
        <v>97.405219780219781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60"/>
        <v>86.386203150461711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60"/>
        <v>150.16666666666666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60"/>
        <v>358.43478260869563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60"/>
        <v>542.85714285714289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60"/>
        <v>67.500714285714281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60"/>
        <v>191.74666666666667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60"/>
        <v>932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60"/>
        <v>429.27586206896552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60"/>
        <v>100.65753424657535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60"/>
        <v>226.61111111111109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60"/>
        <v>142.38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60"/>
        <v>90.633333333333326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60"/>
        <v>63.966740576496676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60"/>
        <v>84.131868131868131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60"/>
        <v>133.93478260869566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60"/>
        <v>59.042047531992694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60"/>
        <v>152.80062063615205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60"/>
        <v>446.69121140142522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60"/>
        <v>84.391891891891888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60"/>
        <v>3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60"/>
        <v>175.02692307692308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60"/>
        <v>54.137931034482754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60"/>
        <v>311.87381703470032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60"/>
        <v>122.78160919540231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66">(E707/D707)*100</f>
        <v>99.026517383618156</v>
      </c>
      <c r="H707">
        <v>2025</v>
      </c>
      <c r="I707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66"/>
        <v>127.84686346863469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66"/>
        <v>158.61643835616439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66"/>
        <v>707.05882352941171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66"/>
        <v>142.38775510204081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66"/>
        <v>147.86046511627907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66"/>
        <v>20.322580645161288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66"/>
        <v>1840.625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66"/>
        <v>161.94202898550725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66"/>
        <v>472.82077922077923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66"/>
        <v>24.466101694915253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66"/>
        <v>517.65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66"/>
        <v>247.64285714285714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66"/>
        <v>100.20481927710843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66"/>
        <v>153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66"/>
        <v>37.091954022988503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66"/>
        <v>4.392394822006473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66"/>
        <v>156.50721649484535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66"/>
        <v>270.40816326530609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66"/>
        <v>134.05952380952382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66"/>
        <v>50.398033126293996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66"/>
        <v>88.815837937384899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66"/>
        <v>165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66"/>
        <v>17.5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66"/>
        <v>185.66071428571428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66"/>
        <v>412.6631944444444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66"/>
        <v>90.25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66"/>
        <v>91.984615384615381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66"/>
        <v>527.00632911392404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66"/>
        <v>319.14285714285711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66"/>
        <v>354.18867924528303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66"/>
        <v>32.896103896103895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66"/>
        <v>135.8918918918919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66"/>
        <v>2.0843373493975905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66"/>
        <v>61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66"/>
        <v>30.037735849056602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66"/>
        <v>1179.1666666666665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66"/>
        <v>1126.0833333333335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66"/>
        <v>12.923076923076923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66"/>
        <v>712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66"/>
        <v>30.304347826086957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66"/>
        <v>212.50896057347671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66"/>
        <v>228.85714285714286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66"/>
        <v>34.959979476654695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66"/>
        <v>157.29069767441862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66"/>
        <v>1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66"/>
        <v>232.30555555555554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66"/>
        <v>92.448275862068968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66"/>
        <v>256.70212765957444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66"/>
        <v>168.47017045454547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66"/>
        <v>166.57777777777778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66"/>
        <v>772.07692307692309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66"/>
        <v>406.85714285714283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66"/>
        <v>564.20608108108115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66"/>
        <v>68.426865671641792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66"/>
        <v>34.351966873706004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66"/>
        <v>655.4545454545455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66"/>
        <v>177.25714285714284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66"/>
        <v>113.17857142857144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66"/>
        <v>728.18181818181824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66"/>
        <v>208.33333333333334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66"/>
        <v>31.171232876712331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66"/>
        <v>56.967078189300416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66"/>
        <v>231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72">(E771/D771)*100</f>
        <v>86.867834394904463</v>
      </c>
      <c r="H771">
        <v>3410</v>
      </c>
      <c r="I771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72"/>
        <v>270.74418604651163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72"/>
        <v>49.446428571428569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72"/>
        <v>113.3596256684492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72"/>
        <v>190.55555555555554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72"/>
        <v>135.5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72"/>
        <v>10.297872340425531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72"/>
        <v>65.544223826714799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72"/>
        <v>49.026652452025587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72"/>
        <v>787.92307692307691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72"/>
        <v>80.306347746090154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72"/>
        <v>106.29411764705883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72"/>
        <v>50.735632183908038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72"/>
        <v>215.31372549019611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72"/>
        <v>141.22972972972974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72"/>
        <v>115.33745781777279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72"/>
        <v>193.11940298507463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72"/>
        <v>729.73333333333335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72"/>
        <v>99.66339869281046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72"/>
        <v>88.166666666666671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72"/>
        <v>37.233333333333334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72"/>
        <v>30.540075309306079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72"/>
        <v>25.714285714285712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72"/>
        <v>34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72"/>
        <v>1185.909090909091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72"/>
        <v>125.39393939393939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72"/>
        <v>14.394366197183098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72"/>
        <v>54.807692307692314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72"/>
        <v>109.63157894736841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72"/>
        <v>188.47058823529412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72"/>
        <v>87.008284023668637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72"/>
        <v>1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72"/>
        <v>202.9130434782609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72"/>
        <v>197.03225806451613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72"/>
        <v>107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72"/>
        <v>268.73076923076923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72"/>
        <v>50.845360824742272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72"/>
        <v>1180.2857142857142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72"/>
        <v>264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72"/>
        <v>30.44230769230769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72"/>
        <v>62.880681818181813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72"/>
        <v>193.125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72"/>
        <v>77.102702702702715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72"/>
        <v>225.52763819095478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72"/>
        <v>239.40625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72"/>
        <v>92.1875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72"/>
        <v>130.23333333333335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72"/>
        <v>615.21739130434787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72"/>
        <v>368.79532163742692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72"/>
        <v>1094.8571428571429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72"/>
        <v>50.662921348314605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72"/>
        <v>800.6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72"/>
        <v>291.28571428571428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72"/>
        <v>349.9666666666667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72"/>
        <v>357.07317073170731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72"/>
        <v>126.48941176470588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72"/>
        <v>387.5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72"/>
        <v>457.03571428571428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72"/>
        <v>266.69565217391306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72"/>
        <v>69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72"/>
        <v>51.34375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72"/>
        <v>1.1710526315789473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72"/>
        <v>108.97734294541709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72"/>
        <v>315.17592592592592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78">(E835/D835)*100</f>
        <v>157.69117647058823</v>
      </c>
      <c r="H835">
        <v>165</v>
      </c>
      <c r="I835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78"/>
        <v>153.8082191780822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78"/>
        <v>89.738979118329468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78"/>
        <v>75.135802469135797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78"/>
        <v>852.88135593220341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78"/>
        <v>138.90625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78"/>
        <v>190.18181818181819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78"/>
        <v>100.24333619948409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78"/>
        <v>142.75824175824175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78"/>
        <v>563.13333333333333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78"/>
        <v>30.715909090909086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78"/>
        <v>99.39772727272728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78"/>
        <v>197.54935622317598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78"/>
        <v>508.5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78"/>
        <v>237.74468085106383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78"/>
        <v>338.46875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78"/>
        <v>133.08955223880596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78"/>
        <v>1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78"/>
        <v>207.79999999999998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78"/>
        <v>51.122448979591837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78"/>
        <v>652.05847953216369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78"/>
        <v>113.63099415204678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78"/>
        <v>102.37606837606839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78"/>
        <v>356.58333333333331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78"/>
        <v>139.86792452830187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78"/>
        <v>69.45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78"/>
        <v>35.534246575342465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78"/>
        <v>251.65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78"/>
        <v>105.87500000000001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78"/>
        <v>187.42857142857144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78"/>
        <v>386.78571428571428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78"/>
        <v>347.07142857142856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78"/>
        <v>185.82098765432099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78"/>
        <v>43.241247264770237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78"/>
        <v>162.4375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78"/>
        <v>184.84285714285716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78"/>
        <v>23.703520691785052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78"/>
        <v>89.870129870129873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78"/>
        <v>272.6041958041958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78"/>
        <v>170.04255319148936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78"/>
        <v>188.28503562945369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78"/>
        <v>346.93532338308455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78"/>
        <v>69.177215189873422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78"/>
        <v>25.433734939759034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78"/>
        <v>77.400977995110026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78"/>
        <v>37.481481481481481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78"/>
        <v>543.79999999999995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78"/>
        <v>228.52189349112427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78"/>
        <v>38.948339483394832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78"/>
        <v>370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78"/>
        <v>237.91176470588232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78"/>
        <v>64.036299765807954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78"/>
        <v>118.27777777777777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78"/>
        <v>84.824037184594957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78"/>
        <v>29.346153846153843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78"/>
        <v>209.89655172413794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78"/>
        <v>169.78571428571431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78"/>
        <v>115.95907738095239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78"/>
        <v>258.59999999999997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78"/>
        <v>230.58333333333331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78"/>
        <v>128.21428571428572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78"/>
        <v>188.70588235294116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78"/>
        <v>6.9511889862327907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78"/>
        <v>774.43434343434342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84">(E899/D899)*100</f>
        <v>27.693181818181817</v>
      </c>
      <c r="H899">
        <v>27</v>
      </c>
      <c r="I899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84"/>
        <v>52.479620323841424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84"/>
        <v>407.09677419354841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84"/>
        <v>2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84"/>
        <v>156.17857142857144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84"/>
        <v>252.42857142857144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84"/>
        <v>1.729268292682927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84"/>
        <v>12.230769230769232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84"/>
        <v>163.98734177215189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84"/>
        <v>162.98181818181817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84"/>
        <v>20.252747252747252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84"/>
        <v>319.24083769633506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84"/>
        <v>478.94444444444446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84"/>
        <v>19.556634304207122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84"/>
        <v>198.94827586206895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84"/>
        <v>795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84"/>
        <v>50.621082621082621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84"/>
        <v>57.4375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84"/>
        <v>155.62827640984909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84"/>
        <v>36.297297297297298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84"/>
        <v>58.25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84"/>
        <v>237.39473684210526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84"/>
        <v>58.75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84"/>
        <v>182.56603773584905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84"/>
        <v>0.75436408977556113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84"/>
        <v>175.95330739299609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84"/>
        <v>237.88235294117646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84"/>
        <v>488.05076142131981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84"/>
        <v>224.06666666666669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84"/>
        <v>18.126436781609197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84"/>
        <v>45.847222222222221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84"/>
        <v>117.31541218637993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84"/>
        <v>217.30909090909088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84"/>
        <v>112.28571428571428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84"/>
        <v>72.51898734177216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84"/>
        <v>212.30434782608697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84"/>
        <v>239.74657534246577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84"/>
        <v>181.93548387096774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84"/>
        <v>164.13114754098362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84"/>
        <v>1.6375968992248062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84"/>
        <v>49.64385964912281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84"/>
        <v>109.70652173913042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84"/>
        <v>49.217948717948715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84"/>
        <v>62.232323232323225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84"/>
        <v>13.05813953488372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84"/>
        <v>64.635416666666671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84"/>
        <v>159.58666666666667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84"/>
        <v>81.42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84"/>
        <v>32.444767441860463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84"/>
        <v>9.9141184124918666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84"/>
        <v>26.694444444444443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84"/>
        <v>62.957446808510639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84"/>
        <v>161.35593220338984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84"/>
        <v>5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84"/>
        <v>1096.9379310344827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84"/>
        <v>70.094158075601371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84"/>
        <v>60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84"/>
        <v>367.0985915492958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84"/>
        <v>1109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84"/>
        <v>19.028784648187631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84"/>
        <v>126.87755102040816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84"/>
        <v>734.63636363636363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84"/>
        <v>4.5731034482758623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84"/>
        <v>85.054545454545448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90">(E963/D963)*100</f>
        <v>119.29824561403508</v>
      </c>
      <c r="H963">
        <v>155</v>
      </c>
      <c r="I963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90"/>
        <v>296.02777777777777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90"/>
        <v>84.694915254237287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90"/>
        <v>355.7837837837838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90"/>
        <v>386.40909090909093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90"/>
        <v>792.23529411764707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90"/>
        <v>137.03393665158373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90"/>
        <v>338.20833333333337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90"/>
        <v>108.22784810126582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90"/>
        <v>60.757639620653315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90"/>
        <v>27.725490196078432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90"/>
        <v>228.3934426229508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90"/>
        <v>21.615194054500414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90"/>
        <v>373.875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90"/>
        <v>154.92592592592592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90"/>
        <v>322.14999999999998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90"/>
        <v>73.957142857142856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90"/>
        <v>864.1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90"/>
        <v>143.26245847176079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90"/>
        <v>40.281762295081968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90"/>
        <v>178.22388059701493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90"/>
        <v>84.930555555555557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90"/>
        <v>145.93648334624322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90"/>
        <v>152.46153846153848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90"/>
        <v>67.129542790152414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90"/>
        <v>40.307692307692307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90"/>
        <v>216.79032258064518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90"/>
        <v>52.117021276595743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90"/>
        <v>499.58333333333337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90"/>
        <v>87.679487179487182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90"/>
        <v>113.17346938775511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90"/>
        <v>426.54838709677421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90"/>
        <v>77.632653061224488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90"/>
        <v>52.496810772501767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90"/>
        <v>157.46762589928059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90"/>
        <v>72.939393939393938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90"/>
        <v>60.565789473684205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90"/>
        <v>56.791291291291287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90"/>
        <v>56.542754275427541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948F346-7F48-4B41-9872-C573477D538A}">
            <xm:f>NOT(ISERROR(SEARCH($F$20,F1)))</xm:f>
            <xm:f>$F$20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15E756F-6946-4556-A9ED-D5DB95F7F756}">
            <xm:f>NOT(ISERROR(SEARCH($F$10,F1)))</xm:f>
            <xm:f>$F$10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BECF9E35-4CE2-4F33-911F-F36C793C1168}">
            <xm:f>NOT(ISERROR(SEARCH($F$2,F1)))</xm:f>
            <xm:f>$F$2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C93A143C-B847-474A-83ED-FE67E4739708}">
            <xm:f>NOT(ISERROR(SEARCH($F$3,F1)))</xm:f>
            <xm:f>$F$3</xm:f>
            <x14:dxf>
              <fill>
                <patternFill>
                  <bgColor rgb="FF00B0F0"/>
                </patternFill>
              </fill>
            </x14:dxf>
          </x14:cfRule>
          <xm:sqref>F1:G1048576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36C6-4BE3-42EA-BFA9-77EBC669606B}">
  <sheetPr codeName="Sheet3"/>
  <dimension ref="A1:H13"/>
  <sheetViews>
    <sheetView workbookViewId="0">
      <selection activeCell="J21" sqref="J21"/>
    </sheetView>
  </sheetViews>
  <sheetFormatPr defaultRowHeight="15.6" x14ac:dyDescent="0.3"/>
  <cols>
    <col min="1" max="9" width="19" customWidth="1"/>
  </cols>
  <sheetData>
    <row r="1" spans="1:8" x14ac:dyDescent="0.3">
      <c r="A1" s="11" t="s">
        <v>2086</v>
      </c>
      <c r="B1" s="11" t="s">
        <v>2087</v>
      </c>
      <c r="C1" s="11" t="s">
        <v>2088</v>
      </c>
      <c r="D1" s="11" t="s">
        <v>2105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3">
      <c r="A2" s="12" t="s">
        <v>2093</v>
      </c>
      <c r="B2">
        <f>COUNTIFS(outcome,"successful", goal,"&lt;1000")</f>
        <v>30</v>
      </c>
      <c r="C2">
        <f>COUNTIFS(outcome,"failed", goal,"&lt;1000")</f>
        <v>20</v>
      </c>
      <c r="D2">
        <f>COUNTIFS(outcome,"canceled", goal,"&lt;1000")</f>
        <v>1</v>
      </c>
      <c r="E2">
        <f>SUM(B2:D2)</f>
        <v>51</v>
      </c>
      <c r="F2" s="4">
        <f>B2/$E2</f>
        <v>0.58823529411764708</v>
      </c>
      <c r="G2" s="4">
        <f>C2/$E2</f>
        <v>0.39215686274509803</v>
      </c>
      <c r="H2" s="4">
        <f>D2/$E2</f>
        <v>1.9607843137254902E-2</v>
      </c>
    </row>
    <row r="3" spans="1:8" x14ac:dyDescent="0.3">
      <c r="A3" s="12" t="s">
        <v>2094</v>
      </c>
      <c r="B3">
        <f>COUNTIFS(outcome,"successful", goal,"&gt;=1000",goal,"&lt;5000")</f>
        <v>191</v>
      </c>
      <c r="C3">
        <f>COUNTIFS(outcome,"failed", goal,"&gt;=1000",goal,"&lt;5000")</f>
        <v>38</v>
      </c>
      <c r="D3">
        <f>COUNTIFS(outcome,"canceled", goal,"&gt;=1000",goal,"&lt;5000")</f>
        <v>2</v>
      </c>
      <c r="E3">
        <f t="shared" ref="E3:E13" si="0">SUM(B3:D3)</f>
        <v>231</v>
      </c>
      <c r="F3" s="4">
        <f t="shared" ref="F3:F13" si="1">B3/$E3</f>
        <v>0.82683982683982682</v>
      </c>
      <c r="G3" s="4">
        <f t="shared" ref="G3:G13" si="2">C3/$E3</f>
        <v>0.16450216450216451</v>
      </c>
      <c r="H3" s="4">
        <f t="shared" ref="H3:H13" si="3">D3/$E3</f>
        <v>8.658008658008658E-3</v>
      </c>
    </row>
    <row r="4" spans="1:8" x14ac:dyDescent="0.3">
      <c r="A4" s="12" t="s">
        <v>2095</v>
      </c>
      <c r="B4">
        <f>COUNTIFS(outcome,"successful", goal,"&gt;=5000",goal,"&lt;10000")</f>
        <v>164</v>
      </c>
      <c r="C4">
        <f>COUNTIFS(outcome,"failed", goal,"&gt;=5000",goal,"&lt;10000")</f>
        <v>126</v>
      </c>
      <c r="D4">
        <f>COUNTIFS(outcome,"canceled", goal,"&gt;=5000",goal,"&lt;10000")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2" t="s">
        <v>2096</v>
      </c>
      <c r="B5">
        <f>COUNTIFS(outcome,"successful", goal,"&gt;=10000",goal,"&lt;15000")</f>
        <v>4</v>
      </c>
      <c r="C5">
        <f>COUNTIFS(outcome,"failed", goal,"&gt;=10000",goal,"&lt;15000")</f>
        <v>5</v>
      </c>
      <c r="D5">
        <f>COUNTIFS(outcome,"canceled", goal,"&gt;=10000",goal,"&lt;15000")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2" t="s">
        <v>2097</v>
      </c>
      <c r="B6">
        <f>COUNTIFS(outcome,"successful", goal,"&gt;=15000",goal,"&lt;20000")</f>
        <v>10</v>
      </c>
      <c r="C6">
        <f>COUNTIFS(outcome,"failed", goal,"&gt;=15000",goal,"&lt;20000")</f>
        <v>0</v>
      </c>
      <c r="D6">
        <f>COUNTIFS(outcome,"canceled", goal,"&gt;=15000",goal,"&lt;20000")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2" t="s">
        <v>2098</v>
      </c>
      <c r="B7">
        <f>COUNTIFS(outcome,"successful", goal,"&gt;=20000",goal,"&lt;25000")</f>
        <v>7</v>
      </c>
      <c r="C7">
        <f>COUNTIFS(outcome,"failed", goal,"&gt;=20000",goal,"&lt;25000")</f>
        <v>0</v>
      </c>
      <c r="D7">
        <f>COUNTIFS(outcome,"canceled", goal,"&gt;=20000",goal,"&lt;25000")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2" t="s">
        <v>2099</v>
      </c>
      <c r="B8">
        <f>COUNTIFS(outcome,"successful", goal,"&gt;=25000",goal,"&lt;30000")</f>
        <v>11</v>
      </c>
      <c r="C8">
        <f>COUNTIFS(outcome,"failed", goal,"&gt;=25000",goal,"&lt;30000")</f>
        <v>3</v>
      </c>
      <c r="D8">
        <f>COUNTIFS(outcome,"canceled", goal,"&gt;=25000",goal,"&lt;30000")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2" t="s">
        <v>2100</v>
      </c>
      <c r="B9">
        <f>COUNTIFS(outcome,"successful", goal,"&gt;=30000",goal,"&lt;35000")</f>
        <v>7</v>
      </c>
      <c r="C9">
        <f>COUNTIFS(outcome,"failed", goal,"&gt;=30000",goal,"&lt;35000")</f>
        <v>0</v>
      </c>
      <c r="D9">
        <f>COUNTIFS(outcome,"canceled", goal,"&gt;=30000",goal,"&lt;35000")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2" t="s">
        <v>2101</v>
      </c>
      <c r="B10">
        <f>COUNTIFS(outcome,"successful", goal,"&gt;=35000",goal,"&lt;40000")</f>
        <v>8</v>
      </c>
      <c r="C10">
        <f>COUNTIFS(outcome,"failed", goal,"&gt;=35000",goal,"&lt;40000")</f>
        <v>3</v>
      </c>
      <c r="D10">
        <f>COUNTIFS(outcome,"canceled", goal,"&gt;=35000",goal,"&lt;40000")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2" t="s">
        <v>2102</v>
      </c>
      <c r="B11">
        <f>COUNTIFS(outcome,"successful", goal,"&gt;=40000",goal,"&lt;45000")</f>
        <v>11</v>
      </c>
      <c r="C11">
        <f>COUNTIFS(outcome,"failed", goal,"&gt;=40000",goal,"&lt;45000")</f>
        <v>3</v>
      </c>
      <c r="D11">
        <f>COUNTIFS(outcome,"canceled", goal,"&gt;=40000",goal,"&lt;45000")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2" t="s">
        <v>2103</v>
      </c>
      <c r="B12">
        <f>COUNTIFS(outcome,"successful", goal,"&gt;=45000",goal,"&lt;50000")</f>
        <v>8</v>
      </c>
      <c r="C12">
        <f>COUNTIFS(outcome,"failed", goal,"&gt;=45000",goal,"&lt;50000")</f>
        <v>3</v>
      </c>
      <c r="D12">
        <f>COUNTIFS(outcome,"canceled", goal,"&gt;=45000",goal,"&lt;50000")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0" x14ac:dyDescent="0.3">
      <c r="A13" s="12" t="s">
        <v>2104</v>
      </c>
      <c r="B13">
        <f>COUNTIFS(outcome,"successful", goal,"&gt;=50000")</f>
        <v>114</v>
      </c>
      <c r="C13">
        <f>COUNTIFS(outcome,"failed", goal,"&gt;=50000")</f>
        <v>163</v>
      </c>
      <c r="D13">
        <f>COUNTIFS(outcome,"canceled", goal,"&gt;=50000")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866F-5121-4F34-9A88-104082F6A3A6}">
  <sheetPr codeName="Sheet4"/>
  <dimension ref="A1:Q1001"/>
  <sheetViews>
    <sheetView tabSelected="1" workbookViewId="0">
      <selection activeCell="L3" sqref="L3"/>
    </sheetView>
  </sheetViews>
  <sheetFormatPr defaultRowHeight="15.6" x14ac:dyDescent="0.3"/>
  <cols>
    <col min="1" max="1" width="11.19921875"/>
    <col min="2" max="2" width="13" bestFit="1" customWidth="1"/>
    <col min="4" max="4" width="11.19921875"/>
    <col min="5" max="5" width="22.3984375" customWidth="1"/>
    <col min="8" max="8" width="20.296875" customWidth="1"/>
    <col min="11" max="17" width="10.69921875" customWidth="1"/>
  </cols>
  <sheetData>
    <row r="1" spans="1:17" x14ac:dyDescent="0.3">
      <c r="A1" s="1" t="s">
        <v>4</v>
      </c>
      <c r="B1" s="1" t="s">
        <v>5</v>
      </c>
      <c r="D1" s="1" t="s">
        <v>4</v>
      </c>
      <c r="E1" s="1" t="s">
        <v>2115</v>
      </c>
      <c r="G1" s="11" t="s">
        <v>4</v>
      </c>
      <c r="H1" s="11" t="s">
        <v>2116</v>
      </c>
      <c r="K1" s="11" t="s">
        <v>2106</v>
      </c>
      <c r="L1" s="11" t="s">
        <v>2109</v>
      </c>
      <c r="M1" s="11" t="s">
        <v>2110</v>
      </c>
      <c r="N1" s="11" t="s">
        <v>2111</v>
      </c>
      <c r="O1" s="11" t="s">
        <v>2112</v>
      </c>
      <c r="P1" s="11" t="s">
        <v>2113</v>
      </c>
      <c r="Q1" s="11" t="s">
        <v>2114</v>
      </c>
    </row>
    <row r="2" spans="1:17" x14ac:dyDescent="0.3">
      <c r="A2" t="s">
        <v>14</v>
      </c>
      <c r="B2">
        <v>0</v>
      </c>
      <c r="D2" t="s">
        <v>20</v>
      </c>
      <c r="E2">
        <v>158</v>
      </c>
      <c r="G2" t="s">
        <v>14</v>
      </c>
      <c r="H2">
        <v>0</v>
      </c>
      <c r="K2" t="s">
        <v>2107</v>
      </c>
      <c r="L2">
        <f>AVERAGE($E$2:$E$566)</f>
        <v>851.14690265486729</v>
      </c>
      <c r="M2">
        <f>MEDIAN($E$2:$E$566)</f>
        <v>201</v>
      </c>
      <c r="N2">
        <f>MIN($E$2:$E$566)</f>
        <v>16</v>
      </c>
      <c r="O2">
        <f>MAX($E$2:$E$566)</f>
        <v>7295</v>
      </c>
      <c r="P2">
        <f>VAR($E$2:$E$566)</f>
        <v>1606216.5936295739</v>
      </c>
      <c r="Q2">
        <f>STDEV($E$2:$E$566)</f>
        <v>1267.366006183523</v>
      </c>
    </row>
    <row r="3" spans="1:17" x14ac:dyDescent="0.3">
      <c r="A3" t="s">
        <v>20</v>
      </c>
      <c r="B3">
        <v>158</v>
      </c>
      <c r="D3" t="s">
        <v>20</v>
      </c>
      <c r="E3">
        <v>1425</v>
      </c>
      <c r="G3" t="s">
        <v>14</v>
      </c>
      <c r="H3">
        <v>24</v>
      </c>
      <c r="K3" t="s">
        <v>2108</v>
      </c>
      <c r="L3">
        <f>AVERAGE($H$2:$H$365)</f>
        <v>585.61538461538464</v>
      </c>
      <c r="M3">
        <f>MEDIAN($H$2:$H$365)</f>
        <v>114.5</v>
      </c>
      <c r="N3">
        <f>MIN($H$2:$H$365)</f>
        <v>0</v>
      </c>
      <c r="O3">
        <f>MAX($H$2:$H$365)</f>
        <v>6080</v>
      </c>
      <c r="P3">
        <f>VAR($H$2:$H$365)</f>
        <v>924113.45496927318</v>
      </c>
      <c r="Q3">
        <f>STDEV($H$2:$H$365)</f>
        <v>961.30819978260524</v>
      </c>
    </row>
    <row r="4" spans="1:17" x14ac:dyDescent="0.3">
      <c r="A4" t="s">
        <v>20</v>
      </c>
      <c r="B4">
        <v>1425</v>
      </c>
      <c r="D4" t="s">
        <v>20</v>
      </c>
      <c r="E4">
        <v>174</v>
      </c>
      <c r="G4" t="s">
        <v>14</v>
      </c>
      <c r="H4">
        <v>53</v>
      </c>
    </row>
    <row r="5" spans="1:17" x14ac:dyDescent="0.3">
      <c r="A5" t="s">
        <v>14</v>
      </c>
      <c r="B5">
        <v>24</v>
      </c>
      <c r="D5" t="s">
        <v>20</v>
      </c>
      <c r="E5">
        <v>227</v>
      </c>
      <c r="G5" t="s">
        <v>14</v>
      </c>
      <c r="H5">
        <v>18</v>
      </c>
    </row>
    <row r="6" spans="1:17" x14ac:dyDescent="0.3">
      <c r="A6" t="s">
        <v>14</v>
      </c>
      <c r="B6">
        <v>53</v>
      </c>
      <c r="D6" t="s">
        <v>20</v>
      </c>
      <c r="E6">
        <v>220</v>
      </c>
      <c r="G6" t="s">
        <v>14</v>
      </c>
      <c r="H6">
        <v>44</v>
      </c>
    </row>
    <row r="7" spans="1:17" x14ac:dyDescent="0.3">
      <c r="A7" t="s">
        <v>20</v>
      </c>
      <c r="B7">
        <v>174</v>
      </c>
      <c r="D7" t="s">
        <v>20</v>
      </c>
      <c r="E7">
        <v>98</v>
      </c>
      <c r="G7" t="s">
        <v>14</v>
      </c>
      <c r="H7">
        <v>27</v>
      </c>
    </row>
    <row r="8" spans="1:17" x14ac:dyDescent="0.3">
      <c r="A8" t="s">
        <v>14</v>
      </c>
      <c r="B8">
        <v>18</v>
      </c>
      <c r="D8" t="s">
        <v>20</v>
      </c>
      <c r="E8">
        <v>100</v>
      </c>
      <c r="G8" t="s">
        <v>14</v>
      </c>
      <c r="H8">
        <v>55</v>
      </c>
    </row>
    <row r="9" spans="1:17" x14ac:dyDescent="0.3">
      <c r="A9" t="s">
        <v>20</v>
      </c>
      <c r="B9">
        <v>227</v>
      </c>
      <c r="D9" t="s">
        <v>20</v>
      </c>
      <c r="E9">
        <v>1249</v>
      </c>
      <c r="G9" t="s">
        <v>14</v>
      </c>
      <c r="H9">
        <v>200</v>
      </c>
    </row>
    <row r="10" spans="1:17" x14ac:dyDescent="0.3">
      <c r="A10" t="s">
        <v>47</v>
      </c>
      <c r="B10">
        <v>708</v>
      </c>
      <c r="D10" t="s">
        <v>20</v>
      </c>
      <c r="E10">
        <v>1396</v>
      </c>
      <c r="G10" t="s">
        <v>14</v>
      </c>
      <c r="H10">
        <v>452</v>
      </c>
    </row>
    <row r="11" spans="1:17" x14ac:dyDescent="0.3">
      <c r="A11" t="s">
        <v>14</v>
      </c>
      <c r="B11">
        <v>44</v>
      </c>
      <c r="D11" t="s">
        <v>20</v>
      </c>
      <c r="E11">
        <v>890</v>
      </c>
      <c r="G11" t="s">
        <v>14</v>
      </c>
      <c r="H11">
        <v>674</v>
      </c>
    </row>
    <row r="12" spans="1:17" x14ac:dyDescent="0.3">
      <c r="A12" t="s">
        <v>20</v>
      </c>
      <c r="B12">
        <v>220</v>
      </c>
      <c r="D12" t="s">
        <v>20</v>
      </c>
      <c r="E12">
        <v>142</v>
      </c>
      <c r="G12" t="s">
        <v>14</v>
      </c>
      <c r="H12">
        <v>558</v>
      </c>
    </row>
    <row r="13" spans="1:17" x14ac:dyDescent="0.3">
      <c r="A13" t="s">
        <v>14</v>
      </c>
      <c r="B13">
        <v>27</v>
      </c>
      <c r="D13" t="s">
        <v>20</v>
      </c>
      <c r="E13">
        <v>2673</v>
      </c>
      <c r="G13" t="s">
        <v>14</v>
      </c>
      <c r="H13">
        <v>15</v>
      </c>
    </row>
    <row r="14" spans="1:17" x14ac:dyDescent="0.3">
      <c r="A14" t="s">
        <v>14</v>
      </c>
      <c r="B14">
        <v>55</v>
      </c>
      <c r="D14" t="s">
        <v>20</v>
      </c>
      <c r="E14">
        <v>163</v>
      </c>
      <c r="G14" t="s">
        <v>14</v>
      </c>
      <c r="H14">
        <v>2307</v>
      </c>
    </row>
    <row r="15" spans="1:17" x14ac:dyDescent="0.3">
      <c r="A15" t="s">
        <v>20</v>
      </c>
      <c r="B15">
        <v>98</v>
      </c>
      <c r="D15" t="s">
        <v>20</v>
      </c>
      <c r="E15">
        <v>2220</v>
      </c>
      <c r="G15" t="s">
        <v>14</v>
      </c>
      <c r="H15">
        <v>88</v>
      </c>
    </row>
    <row r="16" spans="1:17" x14ac:dyDescent="0.3">
      <c r="A16" t="s">
        <v>14</v>
      </c>
      <c r="B16">
        <v>200</v>
      </c>
      <c r="D16" t="s">
        <v>20</v>
      </c>
      <c r="E16">
        <v>1606</v>
      </c>
      <c r="G16" t="s">
        <v>14</v>
      </c>
      <c r="H16">
        <v>48</v>
      </c>
    </row>
    <row r="17" spans="1:8" x14ac:dyDescent="0.3">
      <c r="A17" t="s">
        <v>14</v>
      </c>
      <c r="B17">
        <v>452</v>
      </c>
      <c r="D17" t="s">
        <v>20</v>
      </c>
      <c r="E17">
        <v>129</v>
      </c>
      <c r="G17" t="s">
        <v>14</v>
      </c>
      <c r="H17">
        <v>1</v>
      </c>
    </row>
    <row r="18" spans="1:8" x14ac:dyDescent="0.3">
      <c r="A18" t="s">
        <v>20</v>
      </c>
      <c r="B18">
        <v>100</v>
      </c>
      <c r="D18" t="s">
        <v>20</v>
      </c>
      <c r="E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1249</v>
      </c>
      <c r="D19" t="s">
        <v>20</v>
      </c>
      <c r="E19">
        <v>5419</v>
      </c>
      <c r="G19" t="s">
        <v>14</v>
      </c>
      <c r="H19">
        <v>75</v>
      </c>
    </row>
    <row r="20" spans="1:8" x14ac:dyDescent="0.3">
      <c r="A20" t="s">
        <v>74</v>
      </c>
      <c r="B20">
        <v>135</v>
      </c>
      <c r="D20" t="s">
        <v>20</v>
      </c>
      <c r="E20">
        <v>165</v>
      </c>
      <c r="G20" t="s">
        <v>14</v>
      </c>
      <c r="H20">
        <v>120</v>
      </c>
    </row>
    <row r="21" spans="1:8" x14ac:dyDescent="0.3">
      <c r="A21" t="s">
        <v>14</v>
      </c>
      <c r="B21">
        <v>674</v>
      </c>
      <c r="D21" t="s">
        <v>20</v>
      </c>
      <c r="E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1396</v>
      </c>
      <c r="D22" t="s">
        <v>20</v>
      </c>
      <c r="E22">
        <v>16</v>
      </c>
      <c r="G22" t="s">
        <v>14</v>
      </c>
      <c r="H22">
        <v>5</v>
      </c>
    </row>
    <row r="23" spans="1:8" x14ac:dyDescent="0.3">
      <c r="A23" t="s">
        <v>14</v>
      </c>
      <c r="B23">
        <v>558</v>
      </c>
      <c r="D23" t="s">
        <v>20</v>
      </c>
      <c r="E23">
        <v>107</v>
      </c>
      <c r="G23" t="s">
        <v>14</v>
      </c>
      <c r="H23">
        <v>38</v>
      </c>
    </row>
    <row r="24" spans="1:8" x14ac:dyDescent="0.3">
      <c r="A24" t="s">
        <v>20</v>
      </c>
      <c r="B24">
        <v>890</v>
      </c>
      <c r="D24" t="s">
        <v>20</v>
      </c>
      <c r="E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142</v>
      </c>
      <c r="D25" t="s">
        <v>20</v>
      </c>
      <c r="E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2673</v>
      </c>
      <c r="D26" t="s">
        <v>20</v>
      </c>
      <c r="E26">
        <v>111</v>
      </c>
      <c r="G26" t="s">
        <v>14</v>
      </c>
      <c r="H26">
        <v>56</v>
      </c>
    </row>
    <row r="27" spans="1:8" x14ac:dyDescent="0.3">
      <c r="A27" t="s">
        <v>20</v>
      </c>
      <c r="B27">
        <v>163</v>
      </c>
      <c r="D27" t="s">
        <v>20</v>
      </c>
      <c r="E27">
        <v>222</v>
      </c>
      <c r="G27" t="s">
        <v>14</v>
      </c>
      <c r="H27">
        <v>838</v>
      </c>
    </row>
    <row r="28" spans="1:8" x14ac:dyDescent="0.3">
      <c r="A28" t="s">
        <v>74</v>
      </c>
      <c r="B28">
        <v>1480</v>
      </c>
      <c r="D28" t="s">
        <v>20</v>
      </c>
      <c r="E28">
        <v>6212</v>
      </c>
      <c r="G28" t="s">
        <v>14</v>
      </c>
      <c r="H28">
        <v>1000</v>
      </c>
    </row>
    <row r="29" spans="1:8" x14ac:dyDescent="0.3">
      <c r="A29" t="s">
        <v>14</v>
      </c>
      <c r="B29">
        <v>15</v>
      </c>
      <c r="D29" t="s">
        <v>20</v>
      </c>
      <c r="E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2220</v>
      </c>
      <c r="D30" t="s">
        <v>20</v>
      </c>
      <c r="E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1606</v>
      </c>
      <c r="D31" t="s">
        <v>20</v>
      </c>
      <c r="E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129</v>
      </c>
      <c r="D32" t="s">
        <v>20</v>
      </c>
      <c r="E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226</v>
      </c>
      <c r="D33" t="s">
        <v>20</v>
      </c>
      <c r="E33">
        <v>303</v>
      </c>
      <c r="G33" t="s">
        <v>14</v>
      </c>
      <c r="H33">
        <v>1</v>
      </c>
    </row>
    <row r="34" spans="1:8" x14ac:dyDescent="0.3">
      <c r="A34" t="s">
        <v>14</v>
      </c>
      <c r="B34">
        <v>2307</v>
      </c>
      <c r="D34" t="s">
        <v>20</v>
      </c>
      <c r="E34">
        <v>209</v>
      </c>
      <c r="G34" t="s">
        <v>14</v>
      </c>
      <c r="H34">
        <v>37</v>
      </c>
    </row>
    <row r="35" spans="1:8" x14ac:dyDescent="0.3">
      <c r="A35" t="s">
        <v>20</v>
      </c>
      <c r="B35">
        <v>5419</v>
      </c>
      <c r="D35" t="s">
        <v>20</v>
      </c>
      <c r="E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165</v>
      </c>
      <c r="D36" t="s">
        <v>20</v>
      </c>
      <c r="E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1965</v>
      </c>
      <c r="D37" t="s">
        <v>20</v>
      </c>
      <c r="E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16</v>
      </c>
      <c r="D38" t="s">
        <v>20</v>
      </c>
      <c r="E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107</v>
      </c>
      <c r="D39" t="s">
        <v>20</v>
      </c>
      <c r="E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134</v>
      </c>
      <c r="D40" t="s">
        <v>20</v>
      </c>
      <c r="E40">
        <v>1600</v>
      </c>
      <c r="G40" t="s">
        <v>14</v>
      </c>
      <c r="H40">
        <v>662</v>
      </c>
    </row>
    <row r="41" spans="1:8" x14ac:dyDescent="0.3">
      <c r="A41" t="s">
        <v>14</v>
      </c>
      <c r="B41">
        <v>88</v>
      </c>
      <c r="D41" t="s">
        <v>20</v>
      </c>
      <c r="E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198</v>
      </c>
      <c r="D42" t="s">
        <v>20</v>
      </c>
      <c r="E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111</v>
      </c>
      <c r="D43" t="s">
        <v>20</v>
      </c>
      <c r="E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222</v>
      </c>
      <c r="D44" t="s">
        <v>20</v>
      </c>
      <c r="E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6212</v>
      </c>
      <c r="D45" t="s">
        <v>20</v>
      </c>
      <c r="E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98</v>
      </c>
      <c r="D46" t="s">
        <v>20</v>
      </c>
      <c r="E46">
        <v>76</v>
      </c>
      <c r="G46" t="s">
        <v>14</v>
      </c>
      <c r="H46">
        <v>326</v>
      </c>
    </row>
    <row r="47" spans="1:8" x14ac:dyDescent="0.3">
      <c r="A47" t="s">
        <v>14</v>
      </c>
      <c r="B47">
        <v>48</v>
      </c>
      <c r="D47" t="s">
        <v>20</v>
      </c>
      <c r="E47">
        <v>54</v>
      </c>
      <c r="G47" t="s">
        <v>14</v>
      </c>
      <c r="H47">
        <v>1</v>
      </c>
    </row>
    <row r="48" spans="1:8" x14ac:dyDescent="0.3">
      <c r="A48" t="s">
        <v>20</v>
      </c>
      <c r="B48">
        <v>92</v>
      </c>
      <c r="D48" t="s">
        <v>20</v>
      </c>
      <c r="E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149</v>
      </c>
      <c r="D49" t="s">
        <v>20</v>
      </c>
      <c r="E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2431</v>
      </c>
      <c r="D50" t="s">
        <v>20</v>
      </c>
      <c r="E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303</v>
      </c>
      <c r="D51" t="s">
        <v>20</v>
      </c>
      <c r="E51">
        <v>330</v>
      </c>
      <c r="G51" t="s">
        <v>14</v>
      </c>
      <c r="H51">
        <v>1194</v>
      </c>
    </row>
    <row r="52" spans="1:8" x14ac:dyDescent="0.3">
      <c r="A52" t="s">
        <v>14</v>
      </c>
      <c r="B52">
        <v>1</v>
      </c>
      <c r="D52" t="s">
        <v>20</v>
      </c>
      <c r="E52">
        <v>127</v>
      </c>
      <c r="G52" t="s">
        <v>14</v>
      </c>
      <c r="H52">
        <v>30</v>
      </c>
    </row>
    <row r="53" spans="1:8" x14ac:dyDescent="0.3">
      <c r="A53" t="s">
        <v>14</v>
      </c>
      <c r="B53">
        <v>1467</v>
      </c>
      <c r="D53" t="s">
        <v>20</v>
      </c>
      <c r="E53">
        <v>411</v>
      </c>
      <c r="G53" t="s">
        <v>14</v>
      </c>
      <c r="H53">
        <v>75</v>
      </c>
    </row>
    <row r="54" spans="1:8" x14ac:dyDescent="0.3">
      <c r="A54" t="s">
        <v>14</v>
      </c>
      <c r="B54">
        <v>75</v>
      </c>
      <c r="D54" t="s">
        <v>20</v>
      </c>
      <c r="E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209</v>
      </c>
      <c r="D55" t="s">
        <v>20</v>
      </c>
      <c r="E55">
        <v>374</v>
      </c>
      <c r="G55" t="s">
        <v>14</v>
      </c>
      <c r="H55">
        <v>67</v>
      </c>
    </row>
    <row r="56" spans="1:8" x14ac:dyDescent="0.3">
      <c r="A56" t="s">
        <v>14</v>
      </c>
      <c r="B56">
        <v>120</v>
      </c>
      <c r="D56" t="s">
        <v>20</v>
      </c>
      <c r="E56">
        <v>71</v>
      </c>
      <c r="G56" t="s">
        <v>14</v>
      </c>
      <c r="H56">
        <v>5</v>
      </c>
    </row>
    <row r="57" spans="1:8" x14ac:dyDescent="0.3">
      <c r="A57" t="s">
        <v>20</v>
      </c>
      <c r="B57">
        <v>131</v>
      </c>
      <c r="D57" t="s">
        <v>20</v>
      </c>
      <c r="E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164</v>
      </c>
      <c r="D58" t="s">
        <v>20</v>
      </c>
      <c r="E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201</v>
      </c>
      <c r="D59" t="s">
        <v>20</v>
      </c>
      <c r="E59">
        <v>96</v>
      </c>
      <c r="G59" t="s">
        <v>14</v>
      </c>
      <c r="H59">
        <v>782</v>
      </c>
    </row>
    <row r="60" spans="1:8" x14ac:dyDescent="0.3">
      <c r="A60" t="s">
        <v>20</v>
      </c>
      <c r="B60">
        <v>211</v>
      </c>
      <c r="D60" t="s">
        <v>20</v>
      </c>
      <c r="E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128</v>
      </c>
      <c r="D61" t="s">
        <v>20</v>
      </c>
      <c r="E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1600</v>
      </c>
      <c r="D62" t="s">
        <v>20</v>
      </c>
      <c r="E62">
        <v>27</v>
      </c>
      <c r="G62" t="s">
        <v>14</v>
      </c>
      <c r="H62">
        <v>86</v>
      </c>
    </row>
    <row r="63" spans="1:8" x14ac:dyDescent="0.3">
      <c r="A63" t="s">
        <v>14</v>
      </c>
      <c r="B63">
        <v>2253</v>
      </c>
      <c r="D63" t="s">
        <v>20</v>
      </c>
      <c r="E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249</v>
      </c>
      <c r="D64" t="s">
        <v>20</v>
      </c>
      <c r="E64">
        <v>113</v>
      </c>
      <c r="G64" t="s">
        <v>14</v>
      </c>
      <c r="H64">
        <v>886</v>
      </c>
    </row>
    <row r="65" spans="1:8" x14ac:dyDescent="0.3">
      <c r="A65" t="s">
        <v>14</v>
      </c>
      <c r="B65">
        <v>5</v>
      </c>
      <c r="D65" t="s">
        <v>20</v>
      </c>
      <c r="E65">
        <v>164</v>
      </c>
      <c r="G65" t="s">
        <v>14</v>
      </c>
      <c r="H65">
        <v>35</v>
      </c>
    </row>
    <row r="66" spans="1:8" x14ac:dyDescent="0.3">
      <c r="A66" t="s">
        <v>14</v>
      </c>
      <c r="B66">
        <v>38</v>
      </c>
      <c r="D66" t="s">
        <v>20</v>
      </c>
      <c r="E66">
        <v>164</v>
      </c>
      <c r="G66" t="s">
        <v>14</v>
      </c>
      <c r="H66">
        <v>24</v>
      </c>
    </row>
    <row r="67" spans="1:8" x14ac:dyDescent="0.3">
      <c r="A67" t="s">
        <v>20</v>
      </c>
      <c r="B67">
        <v>236</v>
      </c>
      <c r="D67" t="s">
        <v>20</v>
      </c>
      <c r="E67">
        <v>336</v>
      </c>
      <c r="G67" t="s">
        <v>14</v>
      </c>
      <c r="H67">
        <v>86</v>
      </c>
    </row>
    <row r="68" spans="1:8" x14ac:dyDescent="0.3">
      <c r="A68" t="s">
        <v>14</v>
      </c>
      <c r="B68">
        <v>12</v>
      </c>
      <c r="D68" t="s">
        <v>20</v>
      </c>
      <c r="E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4065</v>
      </c>
      <c r="D69" t="s">
        <v>20</v>
      </c>
      <c r="E69">
        <v>95</v>
      </c>
      <c r="G69" t="s">
        <v>14</v>
      </c>
      <c r="H69">
        <v>65</v>
      </c>
    </row>
    <row r="70" spans="1:8" x14ac:dyDescent="0.3">
      <c r="A70" t="s">
        <v>20</v>
      </c>
      <c r="B70">
        <v>246</v>
      </c>
      <c r="D70" t="s">
        <v>20</v>
      </c>
      <c r="E70">
        <v>147</v>
      </c>
      <c r="G70" t="s">
        <v>14</v>
      </c>
      <c r="H70">
        <v>100</v>
      </c>
    </row>
    <row r="71" spans="1:8" x14ac:dyDescent="0.3">
      <c r="A71" t="s">
        <v>74</v>
      </c>
      <c r="B71">
        <v>17</v>
      </c>
      <c r="D71" t="s">
        <v>20</v>
      </c>
      <c r="E71">
        <v>86</v>
      </c>
      <c r="G71" t="s">
        <v>14</v>
      </c>
      <c r="H71">
        <v>168</v>
      </c>
    </row>
    <row r="72" spans="1:8" x14ac:dyDescent="0.3">
      <c r="A72" t="s">
        <v>20</v>
      </c>
      <c r="B72">
        <v>2475</v>
      </c>
      <c r="D72" t="s">
        <v>20</v>
      </c>
      <c r="E72">
        <v>83</v>
      </c>
      <c r="G72" t="s">
        <v>14</v>
      </c>
      <c r="H72">
        <v>13</v>
      </c>
    </row>
    <row r="73" spans="1:8" x14ac:dyDescent="0.3">
      <c r="A73" t="s">
        <v>20</v>
      </c>
      <c r="B73">
        <v>76</v>
      </c>
      <c r="D73" t="s">
        <v>20</v>
      </c>
      <c r="E73">
        <v>676</v>
      </c>
      <c r="G73" t="s">
        <v>14</v>
      </c>
      <c r="H73">
        <v>1</v>
      </c>
    </row>
    <row r="74" spans="1:8" x14ac:dyDescent="0.3">
      <c r="A74" t="s">
        <v>20</v>
      </c>
      <c r="B74">
        <v>54</v>
      </c>
      <c r="D74" t="s">
        <v>20</v>
      </c>
      <c r="E74">
        <v>361</v>
      </c>
      <c r="G74" t="s">
        <v>14</v>
      </c>
      <c r="H74">
        <v>40</v>
      </c>
    </row>
    <row r="75" spans="1:8" x14ac:dyDescent="0.3">
      <c r="A75" t="s">
        <v>20</v>
      </c>
      <c r="B75">
        <v>88</v>
      </c>
      <c r="D75" t="s">
        <v>20</v>
      </c>
      <c r="E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85</v>
      </c>
      <c r="D76" t="s">
        <v>20</v>
      </c>
      <c r="E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170</v>
      </c>
      <c r="D77" t="s">
        <v>20</v>
      </c>
      <c r="E77">
        <v>275</v>
      </c>
      <c r="G77" t="s">
        <v>14</v>
      </c>
      <c r="H77">
        <v>143</v>
      </c>
    </row>
    <row r="78" spans="1:8" x14ac:dyDescent="0.3">
      <c r="A78" t="s">
        <v>14</v>
      </c>
      <c r="B78">
        <v>1684</v>
      </c>
      <c r="D78" t="s">
        <v>20</v>
      </c>
      <c r="E78">
        <v>67</v>
      </c>
      <c r="G78" t="s">
        <v>14</v>
      </c>
      <c r="H78">
        <v>934</v>
      </c>
    </row>
    <row r="79" spans="1:8" x14ac:dyDescent="0.3">
      <c r="A79" t="s">
        <v>14</v>
      </c>
      <c r="B79">
        <v>56</v>
      </c>
      <c r="D79" t="s">
        <v>20</v>
      </c>
      <c r="E79">
        <v>154</v>
      </c>
      <c r="G79" t="s">
        <v>14</v>
      </c>
      <c r="H79">
        <v>17</v>
      </c>
    </row>
    <row r="80" spans="1:8" x14ac:dyDescent="0.3">
      <c r="A80" t="s">
        <v>20</v>
      </c>
      <c r="B80">
        <v>330</v>
      </c>
      <c r="D80" t="s">
        <v>20</v>
      </c>
      <c r="E80">
        <v>1782</v>
      </c>
      <c r="G80" t="s">
        <v>14</v>
      </c>
      <c r="H80">
        <v>2179</v>
      </c>
    </row>
    <row r="81" spans="1:8" x14ac:dyDescent="0.3">
      <c r="A81" t="s">
        <v>14</v>
      </c>
      <c r="B81">
        <v>838</v>
      </c>
      <c r="D81" t="s">
        <v>20</v>
      </c>
      <c r="E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127</v>
      </c>
      <c r="D82" t="s">
        <v>20</v>
      </c>
      <c r="E82">
        <v>94</v>
      </c>
      <c r="G82" t="s">
        <v>14</v>
      </c>
      <c r="H82">
        <v>92</v>
      </c>
    </row>
    <row r="83" spans="1:8" x14ac:dyDescent="0.3">
      <c r="A83" t="s">
        <v>20</v>
      </c>
      <c r="B83">
        <v>411</v>
      </c>
      <c r="D83" t="s">
        <v>20</v>
      </c>
      <c r="E83">
        <v>180</v>
      </c>
      <c r="G83" t="s">
        <v>14</v>
      </c>
      <c r="H83">
        <v>57</v>
      </c>
    </row>
    <row r="84" spans="1:8" x14ac:dyDescent="0.3">
      <c r="A84" t="s">
        <v>20</v>
      </c>
      <c r="B84">
        <v>180</v>
      </c>
      <c r="D84" t="s">
        <v>20</v>
      </c>
      <c r="E84">
        <v>533</v>
      </c>
      <c r="G84" t="s">
        <v>14</v>
      </c>
      <c r="H84">
        <v>41</v>
      </c>
    </row>
    <row r="85" spans="1:8" x14ac:dyDescent="0.3">
      <c r="A85" t="s">
        <v>14</v>
      </c>
      <c r="B85">
        <v>1000</v>
      </c>
      <c r="D85" t="s">
        <v>20</v>
      </c>
      <c r="E85">
        <v>2443</v>
      </c>
      <c r="G85" t="s">
        <v>14</v>
      </c>
      <c r="H85">
        <v>1</v>
      </c>
    </row>
    <row r="86" spans="1:8" x14ac:dyDescent="0.3">
      <c r="A86" t="s">
        <v>20</v>
      </c>
      <c r="B86">
        <v>374</v>
      </c>
      <c r="D86" t="s">
        <v>20</v>
      </c>
      <c r="E86">
        <v>89</v>
      </c>
      <c r="G86" t="s">
        <v>14</v>
      </c>
      <c r="H86">
        <v>101</v>
      </c>
    </row>
    <row r="87" spans="1:8" x14ac:dyDescent="0.3">
      <c r="A87" t="s">
        <v>20</v>
      </c>
      <c r="B87">
        <v>71</v>
      </c>
      <c r="D87" t="s">
        <v>20</v>
      </c>
      <c r="E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203</v>
      </c>
      <c r="D88" t="s">
        <v>20</v>
      </c>
      <c r="E88">
        <v>50</v>
      </c>
      <c r="G88" t="s">
        <v>14</v>
      </c>
      <c r="H88">
        <v>15</v>
      </c>
    </row>
    <row r="89" spans="1:8" x14ac:dyDescent="0.3">
      <c r="A89" t="s">
        <v>14</v>
      </c>
      <c r="B89">
        <v>1482</v>
      </c>
      <c r="D89" t="s">
        <v>20</v>
      </c>
      <c r="E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113</v>
      </c>
      <c r="D90" t="s">
        <v>20</v>
      </c>
      <c r="E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96</v>
      </c>
      <c r="D91" t="s">
        <v>20</v>
      </c>
      <c r="E91">
        <v>117</v>
      </c>
      <c r="G91" t="s">
        <v>14</v>
      </c>
      <c r="H91">
        <v>15</v>
      </c>
    </row>
    <row r="92" spans="1:8" x14ac:dyDescent="0.3">
      <c r="A92" t="s">
        <v>14</v>
      </c>
      <c r="B92">
        <v>106</v>
      </c>
      <c r="D92" t="s">
        <v>20</v>
      </c>
      <c r="E92">
        <v>70</v>
      </c>
      <c r="G92" t="s">
        <v>14</v>
      </c>
      <c r="H92">
        <v>133</v>
      </c>
    </row>
    <row r="93" spans="1:8" x14ac:dyDescent="0.3">
      <c r="A93" t="s">
        <v>14</v>
      </c>
      <c r="B93">
        <v>679</v>
      </c>
      <c r="D93" t="s">
        <v>20</v>
      </c>
      <c r="E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498</v>
      </c>
      <c r="D94" t="s">
        <v>20</v>
      </c>
      <c r="E94">
        <v>768</v>
      </c>
      <c r="G94" t="s">
        <v>14</v>
      </c>
      <c r="H94">
        <v>29</v>
      </c>
    </row>
    <row r="95" spans="1:8" x14ac:dyDescent="0.3">
      <c r="A95" t="s">
        <v>74</v>
      </c>
      <c r="B95">
        <v>610</v>
      </c>
      <c r="D95" t="s">
        <v>20</v>
      </c>
      <c r="E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180</v>
      </c>
      <c r="D96" t="s">
        <v>20</v>
      </c>
      <c r="E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27</v>
      </c>
      <c r="D97" t="s">
        <v>20</v>
      </c>
      <c r="E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2331</v>
      </c>
      <c r="D98" t="s">
        <v>20</v>
      </c>
      <c r="E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113</v>
      </c>
      <c r="D99" t="s">
        <v>20</v>
      </c>
      <c r="E99">
        <v>41</v>
      </c>
      <c r="G99" t="s">
        <v>14</v>
      </c>
      <c r="H99">
        <v>1910</v>
      </c>
    </row>
    <row r="100" spans="1:8" x14ac:dyDescent="0.3">
      <c r="A100" t="s">
        <v>14</v>
      </c>
      <c r="B100">
        <v>1220</v>
      </c>
      <c r="D100" t="s">
        <v>20</v>
      </c>
      <c r="E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D101" t="s">
        <v>20</v>
      </c>
      <c r="E101">
        <v>164</v>
      </c>
      <c r="G101" t="s">
        <v>14</v>
      </c>
      <c r="H101">
        <v>104</v>
      </c>
    </row>
    <row r="102" spans="1:8" x14ac:dyDescent="0.3">
      <c r="A102" t="s">
        <v>14</v>
      </c>
      <c r="B102">
        <v>1</v>
      </c>
      <c r="D102" t="s">
        <v>20</v>
      </c>
      <c r="E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164</v>
      </c>
      <c r="D103" t="s">
        <v>20</v>
      </c>
      <c r="E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336</v>
      </c>
      <c r="D104" t="s">
        <v>20</v>
      </c>
      <c r="E104">
        <v>1396</v>
      </c>
      <c r="G104" t="s">
        <v>14</v>
      </c>
      <c r="H104">
        <v>245</v>
      </c>
    </row>
    <row r="105" spans="1:8" x14ac:dyDescent="0.3">
      <c r="A105" t="s">
        <v>14</v>
      </c>
      <c r="B105">
        <v>37</v>
      </c>
      <c r="D105" t="s">
        <v>20</v>
      </c>
      <c r="E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1917</v>
      </c>
      <c r="D106" t="s">
        <v>20</v>
      </c>
      <c r="E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95</v>
      </c>
      <c r="D107" t="s">
        <v>20</v>
      </c>
      <c r="E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147</v>
      </c>
      <c r="D108" t="s">
        <v>20</v>
      </c>
      <c r="E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86</v>
      </c>
      <c r="D109" t="s">
        <v>20</v>
      </c>
      <c r="E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83</v>
      </c>
      <c r="D110" t="s">
        <v>20</v>
      </c>
      <c r="E110">
        <v>48</v>
      </c>
      <c r="G110" t="s">
        <v>14</v>
      </c>
      <c r="H110">
        <v>108</v>
      </c>
    </row>
    <row r="111" spans="1:8" x14ac:dyDescent="0.3">
      <c r="A111" t="s">
        <v>14</v>
      </c>
      <c r="B111">
        <v>60</v>
      </c>
      <c r="D111" t="s">
        <v>20</v>
      </c>
      <c r="E111">
        <v>2739</v>
      </c>
      <c r="G111" t="s">
        <v>14</v>
      </c>
      <c r="H111">
        <v>30</v>
      </c>
    </row>
    <row r="112" spans="1:8" x14ac:dyDescent="0.3">
      <c r="A112" t="s">
        <v>14</v>
      </c>
      <c r="B112">
        <v>296</v>
      </c>
      <c r="D112" t="s">
        <v>20</v>
      </c>
      <c r="E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676</v>
      </c>
      <c r="D113" t="s">
        <v>20</v>
      </c>
      <c r="E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361</v>
      </c>
      <c r="D114" t="s">
        <v>20</v>
      </c>
      <c r="E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131</v>
      </c>
      <c r="D115" t="s">
        <v>20</v>
      </c>
      <c r="E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126</v>
      </c>
      <c r="D116" t="s">
        <v>20</v>
      </c>
      <c r="E116">
        <v>1442</v>
      </c>
      <c r="G116" t="s">
        <v>14</v>
      </c>
      <c r="H116">
        <v>73</v>
      </c>
    </row>
    <row r="117" spans="1:8" x14ac:dyDescent="0.3">
      <c r="A117" t="s">
        <v>14</v>
      </c>
      <c r="B117">
        <v>3304</v>
      </c>
      <c r="D117" t="s">
        <v>20</v>
      </c>
      <c r="E117">
        <v>126</v>
      </c>
      <c r="G117" t="s">
        <v>14</v>
      </c>
      <c r="H117">
        <v>128</v>
      </c>
    </row>
    <row r="118" spans="1:8" x14ac:dyDescent="0.3">
      <c r="A118" t="s">
        <v>14</v>
      </c>
      <c r="B118">
        <v>73</v>
      </c>
      <c r="D118" t="s">
        <v>20</v>
      </c>
      <c r="E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275</v>
      </c>
      <c r="D119" t="s">
        <v>20</v>
      </c>
      <c r="E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67</v>
      </c>
      <c r="D120" t="s">
        <v>20</v>
      </c>
      <c r="E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154</v>
      </c>
      <c r="D121" t="s">
        <v>20</v>
      </c>
      <c r="E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1782</v>
      </c>
      <c r="D122" t="s">
        <v>20</v>
      </c>
      <c r="E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903</v>
      </c>
      <c r="D123" t="s">
        <v>20</v>
      </c>
      <c r="E123">
        <v>43</v>
      </c>
      <c r="G123" t="s">
        <v>14</v>
      </c>
      <c r="H123">
        <v>147</v>
      </c>
    </row>
    <row r="124" spans="1:8" x14ac:dyDescent="0.3">
      <c r="A124" t="s">
        <v>14</v>
      </c>
      <c r="B124">
        <v>3387</v>
      </c>
      <c r="D124" t="s">
        <v>20</v>
      </c>
      <c r="E124">
        <v>2053</v>
      </c>
      <c r="G124" t="s">
        <v>14</v>
      </c>
      <c r="H124">
        <v>830</v>
      </c>
    </row>
    <row r="125" spans="1:8" x14ac:dyDescent="0.3">
      <c r="A125" t="s">
        <v>14</v>
      </c>
      <c r="B125">
        <v>662</v>
      </c>
      <c r="D125" t="s">
        <v>20</v>
      </c>
      <c r="E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94</v>
      </c>
      <c r="D126" t="s">
        <v>20</v>
      </c>
      <c r="E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180</v>
      </c>
      <c r="D127" t="s">
        <v>20</v>
      </c>
      <c r="E127">
        <v>165</v>
      </c>
      <c r="G127" t="s">
        <v>14</v>
      </c>
      <c r="H127">
        <v>3483</v>
      </c>
    </row>
    <row r="128" spans="1:8" x14ac:dyDescent="0.3">
      <c r="A128" t="s">
        <v>14</v>
      </c>
      <c r="B128">
        <v>774</v>
      </c>
      <c r="D128" t="s">
        <v>20</v>
      </c>
      <c r="E128">
        <v>1815</v>
      </c>
      <c r="G128" t="s">
        <v>14</v>
      </c>
      <c r="H128">
        <v>923</v>
      </c>
    </row>
    <row r="129" spans="1:8" x14ac:dyDescent="0.3">
      <c r="A129" t="s">
        <v>14</v>
      </c>
      <c r="B129">
        <v>672</v>
      </c>
      <c r="D129" t="s">
        <v>20</v>
      </c>
      <c r="E129">
        <v>397</v>
      </c>
      <c r="G129" t="s">
        <v>14</v>
      </c>
      <c r="H129">
        <v>1</v>
      </c>
    </row>
    <row r="130" spans="1:8" x14ac:dyDescent="0.3">
      <c r="A130" t="s">
        <v>74</v>
      </c>
      <c r="B130">
        <v>532</v>
      </c>
      <c r="D130" t="s">
        <v>20</v>
      </c>
      <c r="E130">
        <v>1539</v>
      </c>
      <c r="G130" t="s">
        <v>14</v>
      </c>
      <c r="H130">
        <v>33</v>
      </c>
    </row>
    <row r="131" spans="1:8" x14ac:dyDescent="0.3">
      <c r="A131" t="s">
        <v>74</v>
      </c>
      <c r="B131">
        <v>55</v>
      </c>
      <c r="D131" t="s">
        <v>20</v>
      </c>
      <c r="E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533</v>
      </c>
      <c r="D132" t="s">
        <v>20</v>
      </c>
      <c r="E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2443</v>
      </c>
      <c r="D133" t="s">
        <v>20</v>
      </c>
      <c r="E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89</v>
      </c>
      <c r="D134" t="s">
        <v>20</v>
      </c>
      <c r="E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159</v>
      </c>
      <c r="D135" t="s">
        <v>20</v>
      </c>
      <c r="E135">
        <v>943</v>
      </c>
      <c r="G135" t="s">
        <v>14</v>
      </c>
      <c r="H135">
        <v>441</v>
      </c>
    </row>
    <row r="136" spans="1:8" x14ac:dyDescent="0.3">
      <c r="A136" t="s">
        <v>14</v>
      </c>
      <c r="B136">
        <v>940</v>
      </c>
      <c r="D136" t="s">
        <v>20</v>
      </c>
      <c r="E136">
        <v>2468</v>
      </c>
      <c r="G136" t="s">
        <v>14</v>
      </c>
      <c r="H136">
        <v>25</v>
      </c>
    </row>
    <row r="137" spans="1:8" x14ac:dyDescent="0.3">
      <c r="A137" t="s">
        <v>14</v>
      </c>
      <c r="B137">
        <v>117</v>
      </c>
      <c r="D137" t="s">
        <v>20</v>
      </c>
      <c r="E137">
        <v>2551</v>
      </c>
      <c r="G137" t="s">
        <v>14</v>
      </c>
      <c r="H137">
        <v>127</v>
      </c>
    </row>
    <row r="138" spans="1:8" x14ac:dyDescent="0.3">
      <c r="A138" t="s">
        <v>74</v>
      </c>
      <c r="B138">
        <v>58</v>
      </c>
      <c r="D138" t="s">
        <v>20</v>
      </c>
      <c r="E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50</v>
      </c>
      <c r="D139" t="s">
        <v>20</v>
      </c>
      <c r="E139">
        <v>92</v>
      </c>
      <c r="G139" t="s">
        <v>14</v>
      </c>
      <c r="H139">
        <v>44</v>
      </c>
    </row>
    <row r="140" spans="1:8" x14ac:dyDescent="0.3">
      <c r="A140" t="s">
        <v>14</v>
      </c>
      <c r="B140">
        <v>115</v>
      </c>
      <c r="D140" t="s">
        <v>20</v>
      </c>
      <c r="E140">
        <v>62</v>
      </c>
      <c r="G140" t="s">
        <v>14</v>
      </c>
      <c r="H140">
        <v>67</v>
      </c>
    </row>
    <row r="141" spans="1:8" x14ac:dyDescent="0.3">
      <c r="A141" t="s">
        <v>14</v>
      </c>
      <c r="B141">
        <v>326</v>
      </c>
      <c r="D141" t="s">
        <v>20</v>
      </c>
      <c r="E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186</v>
      </c>
      <c r="D142" t="s">
        <v>20</v>
      </c>
      <c r="E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1071</v>
      </c>
      <c r="D143" t="s">
        <v>20</v>
      </c>
      <c r="E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117</v>
      </c>
      <c r="D144" t="s">
        <v>20</v>
      </c>
      <c r="E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70</v>
      </c>
      <c r="D145" t="s">
        <v>20</v>
      </c>
      <c r="E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135</v>
      </c>
      <c r="D146" t="s">
        <v>20</v>
      </c>
      <c r="E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768</v>
      </c>
      <c r="D147" t="s">
        <v>20</v>
      </c>
      <c r="E147">
        <v>238</v>
      </c>
      <c r="G147" t="s">
        <v>14</v>
      </c>
      <c r="H147">
        <v>40</v>
      </c>
    </row>
    <row r="148" spans="1:8" x14ac:dyDescent="0.3">
      <c r="A148" t="s">
        <v>74</v>
      </c>
      <c r="B148">
        <v>51</v>
      </c>
      <c r="D148" t="s">
        <v>20</v>
      </c>
      <c r="E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199</v>
      </c>
      <c r="D149" t="s">
        <v>20</v>
      </c>
      <c r="E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107</v>
      </c>
      <c r="D150" t="s">
        <v>20</v>
      </c>
      <c r="E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195</v>
      </c>
      <c r="D151" t="s">
        <v>20</v>
      </c>
      <c r="E151">
        <v>1884</v>
      </c>
      <c r="G151" t="s">
        <v>14</v>
      </c>
      <c r="H151">
        <v>5497</v>
      </c>
    </row>
    <row r="152" spans="1:8" x14ac:dyDescent="0.3">
      <c r="A152" t="s">
        <v>14</v>
      </c>
      <c r="B152">
        <v>1</v>
      </c>
      <c r="D152" t="s">
        <v>20</v>
      </c>
      <c r="E152">
        <v>218</v>
      </c>
      <c r="G152" t="s">
        <v>14</v>
      </c>
      <c r="H152">
        <v>418</v>
      </c>
    </row>
    <row r="153" spans="1:8" x14ac:dyDescent="0.3">
      <c r="A153" t="s">
        <v>14</v>
      </c>
      <c r="B153">
        <v>1467</v>
      </c>
      <c r="D153" t="s">
        <v>20</v>
      </c>
      <c r="E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3376</v>
      </c>
      <c r="D154" t="s">
        <v>20</v>
      </c>
      <c r="E154">
        <v>59</v>
      </c>
      <c r="G154" t="s">
        <v>14</v>
      </c>
      <c r="H154">
        <v>15</v>
      </c>
    </row>
    <row r="155" spans="1:8" x14ac:dyDescent="0.3">
      <c r="A155" t="s">
        <v>14</v>
      </c>
      <c r="B155">
        <v>5681</v>
      </c>
      <c r="D155" t="s">
        <v>20</v>
      </c>
      <c r="E155">
        <v>88</v>
      </c>
      <c r="G155" t="s">
        <v>14</v>
      </c>
      <c r="H155">
        <v>1999</v>
      </c>
    </row>
    <row r="156" spans="1:8" x14ac:dyDescent="0.3">
      <c r="A156" t="s">
        <v>14</v>
      </c>
      <c r="B156">
        <v>1059</v>
      </c>
      <c r="D156" t="s">
        <v>20</v>
      </c>
      <c r="E156">
        <v>1697</v>
      </c>
      <c r="G156" t="s">
        <v>14</v>
      </c>
      <c r="H156">
        <v>118</v>
      </c>
    </row>
    <row r="157" spans="1:8" x14ac:dyDescent="0.3">
      <c r="A157" t="s">
        <v>14</v>
      </c>
      <c r="B157">
        <v>1194</v>
      </c>
      <c r="D157" t="s">
        <v>20</v>
      </c>
      <c r="E157">
        <v>92</v>
      </c>
      <c r="G157" t="s">
        <v>14</v>
      </c>
      <c r="H157">
        <v>162</v>
      </c>
    </row>
    <row r="158" spans="1:8" x14ac:dyDescent="0.3">
      <c r="A158" t="s">
        <v>74</v>
      </c>
      <c r="B158">
        <v>379</v>
      </c>
      <c r="D158" t="s">
        <v>20</v>
      </c>
      <c r="E158">
        <v>186</v>
      </c>
      <c r="G158" t="s">
        <v>14</v>
      </c>
      <c r="H158">
        <v>83</v>
      </c>
    </row>
    <row r="159" spans="1:8" x14ac:dyDescent="0.3">
      <c r="A159" t="s">
        <v>14</v>
      </c>
      <c r="B159">
        <v>30</v>
      </c>
      <c r="D159" t="s">
        <v>20</v>
      </c>
      <c r="E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41</v>
      </c>
      <c r="D160" t="s">
        <v>20</v>
      </c>
      <c r="E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1821</v>
      </c>
      <c r="D161" t="s">
        <v>20</v>
      </c>
      <c r="E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164</v>
      </c>
      <c r="D162" t="s">
        <v>20</v>
      </c>
      <c r="E162">
        <v>199</v>
      </c>
      <c r="G162" t="s">
        <v>14</v>
      </c>
      <c r="H162">
        <v>792</v>
      </c>
    </row>
    <row r="163" spans="1:8" x14ac:dyDescent="0.3">
      <c r="A163" t="s">
        <v>14</v>
      </c>
      <c r="B163">
        <v>75</v>
      </c>
      <c r="D163" t="s">
        <v>20</v>
      </c>
      <c r="E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157</v>
      </c>
      <c r="D164" t="s">
        <v>20</v>
      </c>
      <c r="E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246</v>
      </c>
      <c r="D165" t="s">
        <v>20</v>
      </c>
      <c r="E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1396</v>
      </c>
      <c r="D166" t="s">
        <v>20</v>
      </c>
      <c r="E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2506</v>
      </c>
      <c r="D167" t="s">
        <v>20</v>
      </c>
      <c r="E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244</v>
      </c>
      <c r="D168" t="s">
        <v>20</v>
      </c>
      <c r="E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146</v>
      </c>
      <c r="D169" t="s">
        <v>20</v>
      </c>
      <c r="E169">
        <v>282</v>
      </c>
      <c r="G169" t="s">
        <v>14</v>
      </c>
      <c r="H169">
        <v>39</v>
      </c>
    </row>
    <row r="170" spans="1:8" x14ac:dyDescent="0.3">
      <c r="A170" t="s">
        <v>14</v>
      </c>
      <c r="B170">
        <v>955</v>
      </c>
      <c r="D170" t="s">
        <v>20</v>
      </c>
      <c r="E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1267</v>
      </c>
      <c r="D171" t="s">
        <v>20</v>
      </c>
      <c r="E171">
        <v>83</v>
      </c>
      <c r="G171" t="s">
        <v>14</v>
      </c>
      <c r="H171">
        <v>105</v>
      </c>
    </row>
    <row r="172" spans="1:8" x14ac:dyDescent="0.3">
      <c r="A172" t="s">
        <v>14</v>
      </c>
      <c r="B172">
        <v>67</v>
      </c>
      <c r="D172" t="s">
        <v>20</v>
      </c>
      <c r="E172">
        <v>91</v>
      </c>
      <c r="G172" t="s">
        <v>14</v>
      </c>
      <c r="H172">
        <v>535</v>
      </c>
    </row>
    <row r="173" spans="1:8" x14ac:dyDescent="0.3">
      <c r="A173" t="s">
        <v>14</v>
      </c>
      <c r="B173">
        <v>5</v>
      </c>
      <c r="D173" t="s">
        <v>20</v>
      </c>
      <c r="E173">
        <v>546</v>
      </c>
      <c r="G173" t="s">
        <v>14</v>
      </c>
      <c r="H173">
        <v>16</v>
      </c>
    </row>
    <row r="174" spans="1:8" x14ac:dyDescent="0.3">
      <c r="A174" t="s">
        <v>14</v>
      </c>
      <c r="B174">
        <v>26</v>
      </c>
      <c r="D174" t="s">
        <v>20</v>
      </c>
      <c r="E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1561</v>
      </c>
      <c r="D175" t="s">
        <v>20</v>
      </c>
      <c r="E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48</v>
      </c>
      <c r="D176" t="s">
        <v>20</v>
      </c>
      <c r="E176">
        <v>254</v>
      </c>
      <c r="G176" t="s">
        <v>14</v>
      </c>
      <c r="H176">
        <v>113</v>
      </c>
    </row>
    <row r="177" spans="1:8" x14ac:dyDescent="0.3">
      <c r="A177" t="s">
        <v>14</v>
      </c>
      <c r="B177">
        <v>1130</v>
      </c>
      <c r="D177" t="s">
        <v>20</v>
      </c>
      <c r="E177">
        <v>176</v>
      </c>
      <c r="G177" t="s">
        <v>14</v>
      </c>
      <c r="H177">
        <v>1538</v>
      </c>
    </row>
    <row r="178" spans="1:8" x14ac:dyDescent="0.3">
      <c r="A178" t="s">
        <v>14</v>
      </c>
      <c r="B178">
        <v>782</v>
      </c>
      <c r="D178" t="s">
        <v>20</v>
      </c>
      <c r="E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2739</v>
      </c>
      <c r="D179" t="s">
        <v>20</v>
      </c>
      <c r="E179">
        <v>107</v>
      </c>
      <c r="G179" t="s">
        <v>14</v>
      </c>
      <c r="H179">
        <v>554</v>
      </c>
    </row>
    <row r="180" spans="1:8" x14ac:dyDescent="0.3">
      <c r="A180" t="s">
        <v>14</v>
      </c>
      <c r="B180">
        <v>210</v>
      </c>
      <c r="D180" t="s">
        <v>20</v>
      </c>
      <c r="E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3537</v>
      </c>
      <c r="D181" t="s">
        <v>20</v>
      </c>
      <c r="E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2107</v>
      </c>
      <c r="D182" t="s">
        <v>20</v>
      </c>
      <c r="E182">
        <v>295</v>
      </c>
      <c r="G182" t="s">
        <v>14</v>
      </c>
      <c r="H182">
        <v>54</v>
      </c>
    </row>
    <row r="183" spans="1:8" x14ac:dyDescent="0.3">
      <c r="A183" t="s">
        <v>14</v>
      </c>
      <c r="B183">
        <v>136</v>
      </c>
      <c r="D183" t="s">
        <v>20</v>
      </c>
      <c r="E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3318</v>
      </c>
      <c r="D184" t="s">
        <v>20</v>
      </c>
      <c r="E184">
        <v>85</v>
      </c>
      <c r="G184" t="s">
        <v>14</v>
      </c>
      <c r="H184">
        <v>579</v>
      </c>
    </row>
    <row r="185" spans="1:8" x14ac:dyDescent="0.3">
      <c r="A185" t="s">
        <v>14</v>
      </c>
      <c r="B185">
        <v>86</v>
      </c>
      <c r="D185" t="s">
        <v>20</v>
      </c>
      <c r="E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340</v>
      </c>
      <c r="D186" t="s">
        <v>20</v>
      </c>
      <c r="E186">
        <v>121</v>
      </c>
      <c r="G186" t="s">
        <v>14</v>
      </c>
      <c r="H186">
        <v>0</v>
      </c>
    </row>
    <row r="187" spans="1:8" x14ac:dyDescent="0.3">
      <c r="A187" t="s">
        <v>14</v>
      </c>
      <c r="B187">
        <v>19</v>
      </c>
      <c r="D187" t="s">
        <v>20</v>
      </c>
      <c r="E187">
        <v>3742</v>
      </c>
      <c r="G187" t="s">
        <v>14</v>
      </c>
      <c r="H187">
        <v>1796</v>
      </c>
    </row>
    <row r="188" spans="1:8" x14ac:dyDescent="0.3">
      <c r="A188" t="s">
        <v>14</v>
      </c>
      <c r="B188">
        <v>886</v>
      </c>
      <c r="D188" t="s">
        <v>20</v>
      </c>
      <c r="E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1442</v>
      </c>
      <c r="D189" t="s">
        <v>20</v>
      </c>
      <c r="E189">
        <v>133</v>
      </c>
      <c r="G189" t="s">
        <v>14</v>
      </c>
      <c r="H189">
        <v>347</v>
      </c>
    </row>
    <row r="190" spans="1:8" x14ac:dyDescent="0.3">
      <c r="A190" t="s">
        <v>14</v>
      </c>
      <c r="B190">
        <v>35</v>
      </c>
      <c r="D190" t="s">
        <v>20</v>
      </c>
      <c r="E190">
        <v>5168</v>
      </c>
      <c r="G190" t="s">
        <v>14</v>
      </c>
      <c r="H190">
        <v>19</v>
      </c>
    </row>
    <row r="191" spans="1:8" x14ac:dyDescent="0.3">
      <c r="A191" t="s">
        <v>74</v>
      </c>
      <c r="B191">
        <v>441</v>
      </c>
      <c r="D191" t="s">
        <v>20</v>
      </c>
      <c r="E191">
        <v>307</v>
      </c>
      <c r="G191" t="s">
        <v>14</v>
      </c>
      <c r="H191">
        <v>1258</v>
      </c>
    </row>
    <row r="192" spans="1:8" x14ac:dyDescent="0.3">
      <c r="A192" t="s">
        <v>14</v>
      </c>
      <c r="B192">
        <v>24</v>
      </c>
      <c r="D192" t="s">
        <v>20</v>
      </c>
      <c r="E192">
        <v>2441</v>
      </c>
      <c r="G192" t="s">
        <v>14</v>
      </c>
      <c r="H192">
        <v>362</v>
      </c>
    </row>
    <row r="193" spans="1:8" x14ac:dyDescent="0.3">
      <c r="A193" t="s">
        <v>14</v>
      </c>
      <c r="B193">
        <v>86</v>
      </c>
      <c r="D193" t="s">
        <v>20</v>
      </c>
      <c r="E193">
        <v>1385</v>
      </c>
      <c r="G193" t="s">
        <v>14</v>
      </c>
      <c r="H193">
        <v>133</v>
      </c>
    </row>
    <row r="194" spans="1:8" x14ac:dyDescent="0.3">
      <c r="A194" t="s">
        <v>14</v>
      </c>
      <c r="B194">
        <v>243</v>
      </c>
      <c r="D194" t="s">
        <v>20</v>
      </c>
      <c r="E194">
        <v>190</v>
      </c>
      <c r="G194" t="s">
        <v>14</v>
      </c>
      <c r="H194">
        <v>846</v>
      </c>
    </row>
    <row r="195" spans="1:8" x14ac:dyDescent="0.3">
      <c r="A195" t="s">
        <v>14</v>
      </c>
      <c r="B195">
        <v>65</v>
      </c>
      <c r="D195" t="s">
        <v>20</v>
      </c>
      <c r="E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126</v>
      </c>
      <c r="D196" t="s">
        <v>20</v>
      </c>
      <c r="E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524</v>
      </c>
      <c r="D197" t="s">
        <v>20</v>
      </c>
      <c r="E197">
        <v>1113</v>
      </c>
      <c r="G197" t="s">
        <v>14</v>
      </c>
      <c r="H197">
        <v>1979</v>
      </c>
    </row>
    <row r="198" spans="1:8" x14ac:dyDescent="0.3">
      <c r="A198" t="s">
        <v>14</v>
      </c>
      <c r="B198">
        <v>100</v>
      </c>
      <c r="D198" t="s">
        <v>20</v>
      </c>
      <c r="E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1989</v>
      </c>
      <c r="D199" t="s">
        <v>20</v>
      </c>
      <c r="E199">
        <v>1095</v>
      </c>
      <c r="G199" t="s">
        <v>14</v>
      </c>
      <c r="H199">
        <v>6080</v>
      </c>
    </row>
    <row r="200" spans="1:8" x14ac:dyDescent="0.3">
      <c r="A200" t="s">
        <v>14</v>
      </c>
      <c r="B200">
        <v>168</v>
      </c>
      <c r="D200" t="s">
        <v>20</v>
      </c>
      <c r="E200">
        <v>1690</v>
      </c>
      <c r="G200" t="s">
        <v>14</v>
      </c>
      <c r="H200">
        <v>80</v>
      </c>
    </row>
    <row r="201" spans="1:8" x14ac:dyDescent="0.3">
      <c r="A201" t="s">
        <v>14</v>
      </c>
      <c r="B201">
        <v>13</v>
      </c>
      <c r="D201" t="s">
        <v>20</v>
      </c>
      <c r="E201">
        <v>191</v>
      </c>
      <c r="G201" t="s">
        <v>14</v>
      </c>
      <c r="H201">
        <v>9</v>
      </c>
    </row>
    <row r="202" spans="1:8" x14ac:dyDescent="0.3">
      <c r="A202" t="s">
        <v>14</v>
      </c>
      <c r="B202">
        <v>1</v>
      </c>
      <c r="D202" t="s">
        <v>20</v>
      </c>
      <c r="E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157</v>
      </c>
      <c r="D203" t="s">
        <v>20</v>
      </c>
      <c r="E203">
        <v>1703</v>
      </c>
      <c r="G203" t="s">
        <v>14</v>
      </c>
      <c r="H203">
        <v>243</v>
      </c>
    </row>
    <row r="204" spans="1:8" x14ac:dyDescent="0.3">
      <c r="A204" t="s">
        <v>74</v>
      </c>
      <c r="B204">
        <v>82</v>
      </c>
      <c r="D204" t="s">
        <v>20</v>
      </c>
      <c r="E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4498</v>
      </c>
      <c r="D205" t="s">
        <v>20</v>
      </c>
      <c r="E205">
        <v>41</v>
      </c>
      <c r="G205" t="s">
        <v>14</v>
      </c>
      <c r="H205">
        <v>77</v>
      </c>
    </row>
    <row r="206" spans="1:8" x14ac:dyDescent="0.3">
      <c r="A206" t="s">
        <v>14</v>
      </c>
      <c r="B206">
        <v>40</v>
      </c>
      <c r="D206" t="s">
        <v>20</v>
      </c>
      <c r="E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80</v>
      </c>
      <c r="D207" t="s">
        <v>20</v>
      </c>
      <c r="E207">
        <v>2875</v>
      </c>
      <c r="G207" t="s">
        <v>14</v>
      </c>
      <c r="H207">
        <v>49</v>
      </c>
    </row>
    <row r="208" spans="1:8" x14ac:dyDescent="0.3">
      <c r="A208" t="s">
        <v>74</v>
      </c>
      <c r="B208">
        <v>57</v>
      </c>
      <c r="D208" t="s">
        <v>20</v>
      </c>
      <c r="E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43</v>
      </c>
      <c r="D209" t="s">
        <v>20</v>
      </c>
      <c r="E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2053</v>
      </c>
      <c r="D210" t="s">
        <v>20</v>
      </c>
      <c r="E210">
        <v>139</v>
      </c>
      <c r="G210" t="s">
        <v>14</v>
      </c>
      <c r="H210">
        <v>2779</v>
      </c>
    </row>
    <row r="211" spans="1:8" x14ac:dyDescent="0.3">
      <c r="A211" t="s">
        <v>47</v>
      </c>
      <c r="B211">
        <v>808</v>
      </c>
      <c r="D211" t="s">
        <v>20</v>
      </c>
      <c r="E211">
        <v>186</v>
      </c>
      <c r="G211" t="s">
        <v>14</v>
      </c>
      <c r="H211">
        <v>92</v>
      </c>
    </row>
    <row r="212" spans="1:8" x14ac:dyDescent="0.3">
      <c r="A212" t="s">
        <v>14</v>
      </c>
      <c r="B212">
        <v>226</v>
      </c>
      <c r="D212" t="s">
        <v>20</v>
      </c>
      <c r="E212">
        <v>112</v>
      </c>
      <c r="G212" t="s">
        <v>14</v>
      </c>
      <c r="H212">
        <v>1028</v>
      </c>
    </row>
    <row r="213" spans="1:8" x14ac:dyDescent="0.3">
      <c r="A213" t="s">
        <v>14</v>
      </c>
      <c r="B213">
        <v>1625</v>
      </c>
      <c r="D213" t="s">
        <v>20</v>
      </c>
      <c r="E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168</v>
      </c>
      <c r="D214" t="s">
        <v>20</v>
      </c>
      <c r="E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4289</v>
      </c>
      <c r="D215" t="s">
        <v>20</v>
      </c>
      <c r="E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165</v>
      </c>
      <c r="D216" t="s">
        <v>20</v>
      </c>
      <c r="E216">
        <v>5966</v>
      </c>
      <c r="G216" t="s">
        <v>14</v>
      </c>
      <c r="H216">
        <v>35</v>
      </c>
    </row>
    <row r="217" spans="1:8" x14ac:dyDescent="0.3">
      <c r="A217" t="s">
        <v>14</v>
      </c>
      <c r="B217">
        <v>143</v>
      </c>
      <c r="D217" t="s">
        <v>20</v>
      </c>
      <c r="E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1815</v>
      </c>
      <c r="D218" t="s">
        <v>20</v>
      </c>
      <c r="E218">
        <v>2106</v>
      </c>
      <c r="G218" t="s">
        <v>14</v>
      </c>
      <c r="H218">
        <v>64</v>
      </c>
    </row>
    <row r="219" spans="1:8" x14ac:dyDescent="0.3">
      <c r="A219" t="s">
        <v>14</v>
      </c>
      <c r="B219">
        <v>934</v>
      </c>
      <c r="D219" t="s">
        <v>20</v>
      </c>
      <c r="E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397</v>
      </c>
      <c r="D220" t="s">
        <v>20</v>
      </c>
      <c r="E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1539</v>
      </c>
      <c r="D221" t="s">
        <v>20</v>
      </c>
      <c r="E221">
        <v>155</v>
      </c>
      <c r="G221" t="s">
        <v>14</v>
      </c>
      <c r="H221">
        <v>42</v>
      </c>
    </row>
    <row r="222" spans="1:8" x14ac:dyDescent="0.3">
      <c r="A222" t="s">
        <v>14</v>
      </c>
      <c r="B222">
        <v>17</v>
      </c>
      <c r="D222" t="s">
        <v>20</v>
      </c>
      <c r="E222">
        <v>189</v>
      </c>
      <c r="G222" t="s">
        <v>14</v>
      </c>
      <c r="H222">
        <v>156</v>
      </c>
    </row>
    <row r="223" spans="1:8" x14ac:dyDescent="0.3">
      <c r="A223" t="s">
        <v>14</v>
      </c>
      <c r="B223">
        <v>2179</v>
      </c>
      <c r="D223" t="s">
        <v>20</v>
      </c>
      <c r="E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138</v>
      </c>
      <c r="D224" t="s">
        <v>20</v>
      </c>
      <c r="E224">
        <v>1137</v>
      </c>
      <c r="G224" t="s">
        <v>14</v>
      </c>
      <c r="H224">
        <v>102</v>
      </c>
    </row>
    <row r="225" spans="1:8" x14ac:dyDescent="0.3">
      <c r="A225" t="s">
        <v>14</v>
      </c>
      <c r="B225">
        <v>931</v>
      </c>
      <c r="D225" t="s">
        <v>20</v>
      </c>
      <c r="E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3594</v>
      </c>
      <c r="D226" t="s">
        <v>20</v>
      </c>
      <c r="E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5880</v>
      </c>
      <c r="D227" t="s">
        <v>20</v>
      </c>
      <c r="E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112</v>
      </c>
      <c r="D228" t="s">
        <v>20</v>
      </c>
      <c r="E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943</v>
      </c>
      <c r="D229" t="s">
        <v>20</v>
      </c>
      <c r="E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2468</v>
      </c>
      <c r="D230" t="s">
        <v>20</v>
      </c>
      <c r="E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2551</v>
      </c>
      <c r="D231" t="s">
        <v>20</v>
      </c>
      <c r="E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101</v>
      </c>
      <c r="D232" t="s">
        <v>20</v>
      </c>
      <c r="E232">
        <v>123</v>
      </c>
      <c r="G232" t="s">
        <v>14</v>
      </c>
      <c r="H232">
        <v>648</v>
      </c>
    </row>
    <row r="233" spans="1:8" x14ac:dyDescent="0.3">
      <c r="A233" t="s">
        <v>74</v>
      </c>
      <c r="B233">
        <v>67</v>
      </c>
      <c r="D233" t="s">
        <v>20</v>
      </c>
      <c r="E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92</v>
      </c>
      <c r="D234" t="s">
        <v>20</v>
      </c>
      <c r="E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62</v>
      </c>
      <c r="D235" t="s">
        <v>20</v>
      </c>
      <c r="E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149</v>
      </c>
      <c r="D236" t="s">
        <v>20</v>
      </c>
      <c r="E236">
        <v>484</v>
      </c>
      <c r="G236" t="s">
        <v>14</v>
      </c>
      <c r="H236">
        <v>105</v>
      </c>
    </row>
    <row r="237" spans="1:8" x14ac:dyDescent="0.3">
      <c r="A237" t="s">
        <v>14</v>
      </c>
      <c r="B237">
        <v>92</v>
      </c>
      <c r="D237" t="s">
        <v>20</v>
      </c>
      <c r="E237">
        <v>154</v>
      </c>
      <c r="G237" t="s">
        <v>14</v>
      </c>
      <c r="H237">
        <v>2604</v>
      </c>
    </row>
    <row r="238" spans="1:8" x14ac:dyDescent="0.3">
      <c r="A238" t="s">
        <v>14</v>
      </c>
      <c r="B238">
        <v>57</v>
      </c>
      <c r="D238" t="s">
        <v>20</v>
      </c>
      <c r="E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329</v>
      </c>
      <c r="D239" t="s">
        <v>20</v>
      </c>
      <c r="E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97</v>
      </c>
      <c r="D240" t="s">
        <v>20</v>
      </c>
      <c r="E240">
        <v>5203</v>
      </c>
      <c r="G240" t="s">
        <v>14</v>
      </c>
      <c r="H240">
        <v>257</v>
      </c>
    </row>
    <row r="241" spans="1:8" x14ac:dyDescent="0.3">
      <c r="A241" t="s">
        <v>14</v>
      </c>
      <c r="B241">
        <v>41</v>
      </c>
      <c r="D241" t="s">
        <v>20</v>
      </c>
      <c r="E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1784</v>
      </c>
      <c r="D242" t="s">
        <v>20</v>
      </c>
      <c r="E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1684</v>
      </c>
      <c r="D243" t="s">
        <v>20</v>
      </c>
      <c r="E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250</v>
      </c>
      <c r="D244" t="s">
        <v>20</v>
      </c>
      <c r="E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238</v>
      </c>
      <c r="D245" t="s">
        <v>20</v>
      </c>
      <c r="E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53</v>
      </c>
      <c r="D246" t="s">
        <v>20</v>
      </c>
      <c r="E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214</v>
      </c>
      <c r="D247" t="s">
        <v>20</v>
      </c>
      <c r="E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222</v>
      </c>
      <c r="D248" t="s">
        <v>20</v>
      </c>
      <c r="E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1884</v>
      </c>
      <c r="D249" t="s">
        <v>20</v>
      </c>
      <c r="E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218</v>
      </c>
      <c r="D250" t="s">
        <v>20</v>
      </c>
      <c r="E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6465</v>
      </c>
      <c r="D251" t="s">
        <v>20</v>
      </c>
      <c r="E251">
        <v>2293</v>
      </c>
      <c r="G251" t="s">
        <v>14</v>
      </c>
      <c r="H251">
        <v>77</v>
      </c>
    </row>
    <row r="252" spans="1:8" x14ac:dyDescent="0.3">
      <c r="A252" t="s">
        <v>14</v>
      </c>
      <c r="B252">
        <v>1</v>
      </c>
      <c r="D252" t="s">
        <v>20</v>
      </c>
      <c r="E252">
        <v>3131</v>
      </c>
      <c r="G252" t="s">
        <v>14</v>
      </c>
      <c r="H252">
        <v>752</v>
      </c>
    </row>
    <row r="253" spans="1:8" x14ac:dyDescent="0.3">
      <c r="A253" t="s">
        <v>14</v>
      </c>
      <c r="B253">
        <v>101</v>
      </c>
      <c r="D253" t="s">
        <v>20</v>
      </c>
      <c r="E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59</v>
      </c>
      <c r="D254" t="s">
        <v>20</v>
      </c>
      <c r="E254">
        <v>296</v>
      </c>
      <c r="G254" t="s">
        <v>14</v>
      </c>
      <c r="H254">
        <v>87</v>
      </c>
    </row>
    <row r="255" spans="1:8" x14ac:dyDescent="0.3">
      <c r="A255" t="s">
        <v>14</v>
      </c>
      <c r="B255">
        <v>1335</v>
      </c>
      <c r="D255" t="s">
        <v>20</v>
      </c>
      <c r="E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88</v>
      </c>
      <c r="D256" t="s">
        <v>20</v>
      </c>
      <c r="E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1697</v>
      </c>
      <c r="D257" t="s">
        <v>20</v>
      </c>
      <c r="E257">
        <v>6286</v>
      </c>
      <c r="G257" t="s">
        <v>14</v>
      </c>
      <c r="H257">
        <v>4428</v>
      </c>
    </row>
    <row r="258" spans="1:8" x14ac:dyDescent="0.3">
      <c r="A258" t="s">
        <v>14</v>
      </c>
      <c r="B258">
        <v>15</v>
      </c>
      <c r="D258" t="s">
        <v>20</v>
      </c>
      <c r="E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92</v>
      </c>
      <c r="D259" t="s">
        <v>20</v>
      </c>
      <c r="E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186</v>
      </c>
      <c r="D260" t="s">
        <v>20</v>
      </c>
      <c r="E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138</v>
      </c>
      <c r="D261" t="s">
        <v>20</v>
      </c>
      <c r="E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261</v>
      </c>
      <c r="D262" t="s">
        <v>20</v>
      </c>
      <c r="E262">
        <v>2080</v>
      </c>
      <c r="G262" t="s">
        <v>14</v>
      </c>
      <c r="H262">
        <v>926</v>
      </c>
    </row>
    <row r="263" spans="1:8" x14ac:dyDescent="0.3">
      <c r="A263" t="s">
        <v>14</v>
      </c>
      <c r="B263">
        <v>454</v>
      </c>
      <c r="D263" t="s">
        <v>20</v>
      </c>
      <c r="E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107</v>
      </c>
      <c r="D264" t="s">
        <v>20</v>
      </c>
      <c r="E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199</v>
      </c>
      <c r="D265" t="s">
        <v>20</v>
      </c>
      <c r="E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5512</v>
      </c>
      <c r="D266" t="s">
        <v>20</v>
      </c>
      <c r="E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86</v>
      </c>
      <c r="D267" t="s">
        <v>20</v>
      </c>
      <c r="E267">
        <v>139</v>
      </c>
      <c r="G267" t="s">
        <v>14</v>
      </c>
      <c r="H267">
        <v>56</v>
      </c>
    </row>
    <row r="268" spans="1:8" x14ac:dyDescent="0.3">
      <c r="A268" t="s">
        <v>14</v>
      </c>
      <c r="B268">
        <v>3182</v>
      </c>
      <c r="D268" t="s">
        <v>20</v>
      </c>
      <c r="E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2768</v>
      </c>
      <c r="D269" t="s">
        <v>20</v>
      </c>
      <c r="E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48</v>
      </c>
      <c r="D270" t="s">
        <v>20</v>
      </c>
      <c r="E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87</v>
      </c>
      <c r="D271" t="s">
        <v>20</v>
      </c>
      <c r="E271">
        <v>106</v>
      </c>
      <c r="G271" t="s">
        <v>14</v>
      </c>
      <c r="H271">
        <v>14</v>
      </c>
    </row>
    <row r="272" spans="1:8" x14ac:dyDescent="0.3">
      <c r="A272" t="s">
        <v>74</v>
      </c>
      <c r="B272">
        <v>1890</v>
      </c>
      <c r="D272" t="s">
        <v>20</v>
      </c>
      <c r="E272">
        <v>142</v>
      </c>
      <c r="G272" t="s">
        <v>14</v>
      </c>
      <c r="H272">
        <v>656</v>
      </c>
    </row>
    <row r="273" spans="1:8" x14ac:dyDescent="0.3">
      <c r="A273" t="s">
        <v>47</v>
      </c>
      <c r="B273">
        <v>61</v>
      </c>
      <c r="D273" t="s">
        <v>20</v>
      </c>
      <c r="E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1894</v>
      </c>
      <c r="D274" t="s">
        <v>20</v>
      </c>
      <c r="E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282</v>
      </c>
      <c r="D275" t="s">
        <v>20</v>
      </c>
      <c r="E275">
        <v>173</v>
      </c>
      <c r="G275" t="s">
        <v>14</v>
      </c>
      <c r="H275">
        <v>1121</v>
      </c>
    </row>
    <row r="276" spans="1:8" x14ac:dyDescent="0.3">
      <c r="A276" t="s">
        <v>14</v>
      </c>
      <c r="B276">
        <v>15</v>
      </c>
      <c r="D276" t="s">
        <v>20</v>
      </c>
      <c r="E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116</v>
      </c>
      <c r="D277" t="s">
        <v>20</v>
      </c>
      <c r="E277">
        <v>1572</v>
      </c>
      <c r="G277" t="s">
        <v>14</v>
      </c>
      <c r="H277">
        <v>191</v>
      </c>
    </row>
    <row r="278" spans="1:8" x14ac:dyDescent="0.3">
      <c r="A278" t="s">
        <v>14</v>
      </c>
      <c r="B278">
        <v>133</v>
      </c>
      <c r="D278" t="s">
        <v>20</v>
      </c>
      <c r="E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83</v>
      </c>
      <c r="D279" t="s">
        <v>20</v>
      </c>
      <c r="E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91</v>
      </c>
      <c r="D280" t="s">
        <v>20</v>
      </c>
      <c r="E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546</v>
      </c>
      <c r="D281" t="s">
        <v>20</v>
      </c>
      <c r="E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393</v>
      </c>
      <c r="D282" t="s">
        <v>20</v>
      </c>
      <c r="E282">
        <v>2443</v>
      </c>
      <c r="G282" t="s">
        <v>14</v>
      </c>
      <c r="H282">
        <v>1274</v>
      </c>
    </row>
    <row r="283" spans="1:8" x14ac:dyDescent="0.3">
      <c r="A283" t="s">
        <v>14</v>
      </c>
      <c r="B283">
        <v>2062</v>
      </c>
      <c r="D283" t="s">
        <v>20</v>
      </c>
      <c r="E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133</v>
      </c>
      <c r="D284" t="s">
        <v>20</v>
      </c>
      <c r="E284">
        <v>268</v>
      </c>
      <c r="G284" t="s">
        <v>14</v>
      </c>
      <c r="H284">
        <v>248</v>
      </c>
    </row>
    <row r="285" spans="1:8" x14ac:dyDescent="0.3">
      <c r="A285" t="s">
        <v>14</v>
      </c>
      <c r="B285">
        <v>29</v>
      </c>
      <c r="D285" t="s">
        <v>20</v>
      </c>
      <c r="E285">
        <v>195</v>
      </c>
      <c r="G285" t="s">
        <v>14</v>
      </c>
      <c r="H285">
        <v>513</v>
      </c>
    </row>
    <row r="286" spans="1:8" x14ac:dyDescent="0.3">
      <c r="A286" t="s">
        <v>14</v>
      </c>
      <c r="B286">
        <v>132</v>
      </c>
      <c r="D286" t="s">
        <v>20</v>
      </c>
      <c r="E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254</v>
      </c>
      <c r="D287" t="s">
        <v>20</v>
      </c>
      <c r="E287">
        <v>460</v>
      </c>
      <c r="G287" t="s">
        <v>14</v>
      </c>
      <c r="H287">
        <v>10</v>
      </c>
    </row>
    <row r="288" spans="1:8" x14ac:dyDescent="0.3">
      <c r="A288" t="s">
        <v>74</v>
      </c>
      <c r="B288">
        <v>184</v>
      </c>
      <c r="D288" t="s">
        <v>20</v>
      </c>
      <c r="E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176</v>
      </c>
      <c r="D289" t="s">
        <v>20</v>
      </c>
      <c r="E289">
        <v>3657</v>
      </c>
      <c r="G289" t="s">
        <v>14</v>
      </c>
      <c r="H289">
        <v>676</v>
      </c>
    </row>
    <row r="290" spans="1:8" x14ac:dyDescent="0.3">
      <c r="A290" t="s">
        <v>14</v>
      </c>
      <c r="B290">
        <v>137</v>
      </c>
      <c r="D290" t="s">
        <v>20</v>
      </c>
      <c r="E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337</v>
      </c>
      <c r="D291" t="s">
        <v>20</v>
      </c>
      <c r="E291">
        <v>239</v>
      </c>
      <c r="G291" t="s">
        <v>14</v>
      </c>
      <c r="H291">
        <v>859</v>
      </c>
    </row>
    <row r="292" spans="1:8" x14ac:dyDescent="0.3">
      <c r="A292" t="s">
        <v>14</v>
      </c>
      <c r="B292">
        <v>908</v>
      </c>
      <c r="D292" t="s">
        <v>20</v>
      </c>
      <c r="E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107</v>
      </c>
      <c r="D293" t="s">
        <v>20</v>
      </c>
      <c r="E293">
        <v>1773</v>
      </c>
      <c r="G293" t="s">
        <v>14</v>
      </c>
      <c r="H293">
        <v>6</v>
      </c>
    </row>
    <row r="294" spans="1:8" x14ac:dyDescent="0.3">
      <c r="A294" t="s">
        <v>14</v>
      </c>
      <c r="B294">
        <v>10</v>
      </c>
      <c r="D294" t="s">
        <v>20</v>
      </c>
      <c r="E294">
        <v>32</v>
      </c>
      <c r="G294" t="s">
        <v>14</v>
      </c>
      <c r="H294">
        <v>7</v>
      </c>
    </row>
    <row r="295" spans="1:8" x14ac:dyDescent="0.3">
      <c r="A295" t="s">
        <v>74</v>
      </c>
      <c r="B295">
        <v>32</v>
      </c>
      <c r="D295" t="s">
        <v>20</v>
      </c>
      <c r="E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183</v>
      </c>
      <c r="D296" t="s">
        <v>20</v>
      </c>
      <c r="E296">
        <v>89</v>
      </c>
      <c r="G296" t="s">
        <v>14</v>
      </c>
      <c r="H296">
        <v>78</v>
      </c>
    </row>
    <row r="297" spans="1:8" x14ac:dyDescent="0.3">
      <c r="A297" t="s">
        <v>14</v>
      </c>
      <c r="B297">
        <v>1910</v>
      </c>
      <c r="D297" t="s">
        <v>20</v>
      </c>
      <c r="E297">
        <v>147</v>
      </c>
      <c r="G297" t="s">
        <v>14</v>
      </c>
      <c r="H297">
        <v>1225</v>
      </c>
    </row>
    <row r="298" spans="1:8" x14ac:dyDescent="0.3">
      <c r="A298" t="s">
        <v>14</v>
      </c>
      <c r="B298">
        <v>38</v>
      </c>
      <c r="D298" t="s">
        <v>20</v>
      </c>
      <c r="E298">
        <v>126</v>
      </c>
      <c r="G298" t="s">
        <v>14</v>
      </c>
      <c r="H298">
        <v>1</v>
      </c>
    </row>
    <row r="299" spans="1:8" x14ac:dyDescent="0.3">
      <c r="A299" t="s">
        <v>14</v>
      </c>
      <c r="B299">
        <v>104</v>
      </c>
      <c r="D299" t="s">
        <v>20</v>
      </c>
      <c r="E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72</v>
      </c>
      <c r="D300" t="s">
        <v>20</v>
      </c>
      <c r="E300">
        <v>202</v>
      </c>
      <c r="G300" t="s">
        <v>14</v>
      </c>
      <c r="H300">
        <v>19</v>
      </c>
    </row>
    <row r="301" spans="1:8" x14ac:dyDescent="0.3">
      <c r="A301" t="s">
        <v>14</v>
      </c>
      <c r="B301">
        <v>49</v>
      </c>
      <c r="D301" t="s">
        <v>20</v>
      </c>
      <c r="E301">
        <v>140</v>
      </c>
      <c r="G301" t="s">
        <v>14</v>
      </c>
      <c r="H301">
        <v>2108</v>
      </c>
    </row>
    <row r="302" spans="1:8" x14ac:dyDescent="0.3">
      <c r="A302" t="s">
        <v>14</v>
      </c>
      <c r="B302">
        <v>1</v>
      </c>
      <c r="D302" t="s">
        <v>20</v>
      </c>
      <c r="E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295</v>
      </c>
      <c r="D303" t="s">
        <v>20</v>
      </c>
      <c r="E303">
        <v>247</v>
      </c>
      <c r="G303" t="s">
        <v>14</v>
      </c>
      <c r="H303">
        <v>36</v>
      </c>
    </row>
    <row r="304" spans="1:8" x14ac:dyDescent="0.3">
      <c r="A304" t="s">
        <v>14</v>
      </c>
      <c r="B304">
        <v>245</v>
      </c>
      <c r="D304" t="s">
        <v>20</v>
      </c>
      <c r="E304">
        <v>84</v>
      </c>
      <c r="G304" t="s">
        <v>14</v>
      </c>
      <c r="H304">
        <v>47</v>
      </c>
    </row>
    <row r="305" spans="1:8" x14ac:dyDescent="0.3">
      <c r="A305" t="s">
        <v>14</v>
      </c>
      <c r="B305">
        <v>32</v>
      </c>
      <c r="D305" t="s">
        <v>20</v>
      </c>
      <c r="E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142</v>
      </c>
      <c r="D306" t="s">
        <v>20</v>
      </c>
      <c r="E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85</v>
      </c>
      <c r="D307" t="s">
        <v>20</v>
      </c>
      <c r="E307">
        <v>2985</v>
      </c>
      <c r="G307" t="s">
        <v>14</v>
      </c>
      <c r="H307">
        <v>22</v>
      </c>
    </row>
    <row r="308" spans="1:8" x14ac:dyDescent="0.3">
      <c r="A308" t="s">
        <v>14</v>
      </c>
      <c r="B308">
        <v>7</v>
      </c>
      <c r="D308" t="s">
        <v>20</v>
      </c>
      <c r="E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659</v>
      </c>
      <c r="D309" t="s">
        <v>20</v>
      </c>
      <c r="E309">
        <v>554</v>
      </c>
      <c r="G309" t="s">
        <v>14</v>
      </c>
      <c r="H309">
        <v>94</v>
      </c>
    </row>
    <row r="310" spans="1:8" x14ac:dyDescent="0.3">
      <c r="A310" t="s">
        <v>14</v>
      </c>
      <c r="B310">
        <v>803</v>
      </c>
      <c r="D310" t="s">
        <v>20</v>
      </c>
      <c r="E310">
        <v>135</v>
      </c>
      <c r="G310" t="s">
        <v>14</v>
      </c>
      <c r="H310">
        <v>33</v>
      </c>
    </row>
    <row r="311" spans="1:8" x14ac:dyDescent="0.3">
      <c r="A311" t="s">
        <v>74</v>
      </c>
      <c r="B311">
        <v>75</v>
      </c>
      <c r="D311" t="s">
        <v>20</v>
      </c>
      <c r="E311">
        <v>122</v>
      </c>
      <c r="G311" t="s">
        <v>14</v>
      </c>
      <c r="H311">
        <v>1</v>
      </c>
    </row>
    <row r="312" spans="1:8" x14ac:dyDescent="0.3">
      <c r="A312" t="s">
        <v>14</v>
      </c>
      <c r="B312">
        <v>16</v>
      </c>
      <c r="D312" t="s">
        <v>20</v>
      </c>
      <c r="E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121</v>
      </c>
      <c r="D313" t="s">
        <v>20</v>
      </c>
      <c r="E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3742</v>
      </c>
      <c r="D314" t="s">
        <v>20</v>
      </c>
      <c r="E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223</v>
      </c>
      <c r="D315" t="s">
        <v>20</v>
      </c>
      <c r="E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133</v>
      </c>
      <c r="D316" t="s">
        <v>20</v>
      </c>
      <c r="E316">
        <v>198</v>
      </c>
      <c r="G316" t="s">
        <v>14</v>
      </c>
      <c r="H316">
        <v>121</v>
      </c>
    </row>
    <row r="317" spans="1:8" x14ac:dyDescent="0.3">
      <c r="A317" t="s">
        <v>14</v>
      </c>
      <c r="B317">
        <v>31</v>
      </c>
      <c r="D317" t="s">
        <v>20</v>
      </c>
      <c r="E317">
        <v>85</v>
      </c>
      <c r="G317" t="s">
        <v>14</v>
      </c>
      <c r="H317">
        <v>67</v>
      </c>
    </row>
    <row r="318" spans="1:8" x14ac:dyDescent="0.3">
      <c r="A318" t="s">
        <v>14</v>
      </c>
      <c r="B318">
        <v>108</v>
      </c>
      <c r="D318" t="s">
        <v>20</v>
      </c>
      <c r="E318">
        <v>3596</v>
      </c>
      <c r="G318" t="s">
        <v>14</v>
      </c>
      <c r="H318">
        <v>57</v>
      </c>
    </row>
    <row r="319" spans="1:8" x14ac:dyDescent="0.3">
      <c r="A319" t="s">
        <v>14</v>
      </c>
      <c r="B319">
        <v>30</v>
      </c>
      <c r="D319" t="s">
        <v>20</v>
      </c>
      <c r="E319">
        <v>244</v>
      </c>
      <c r="G319" t="s">
        <v>14</v>
      </c>
      <c r="H319">
        <v>1229</v>
      </c>
    </row>
    <row r="320" spans="1:8" x14ac:dyDescent="0.3">
      <c r="A320" t="s">
        <v>14</v>
      </c>
      <c r="B320">
        <v>17</v>
      </c>
      <c r="D320" t="s">
        <v>20</v>
      </c>
      <c r="E320">
        <v>5180</v>
      </c>
      <c r="G320" t="s">
        <v>14</v>
      </c>
      <c r="H320">
        <v>12</v>
      </c>
    </row>
    <row r="321" spans="1:8" x14ac:dyDescent="0.3">
      <c r="A321" t="s">
        <v>74</v>
      </c>
      <c r="B321">
        <v>64</v>
      </c>
      <c r="D321" t="s">
        <v>20</v>
      </c>
      <c r="E321">
        <v>589</v>
      </c>
      <c r="G321" t="s">
        <v>14</v>
      </c>
      <c r="H321">
        <v>452</v>
      </c>
    </row>
    <row r="322" spans="1:8" x14ac:dyDescent="0.3">
      <c r="A322" t="s">
        <v>14</v>
      </c>
      <c r="B322">
        <v>80</v>
      </c>
      <c r="D322" t="s">
        <v>20</v>
      </c>
      <c r="E322">
        <v>2725</v>
      </c>
      <c r="G322" t="s">
        <v>14</v>
      </c>
      <c r="H322">
        <v>1886</v>
      </c>
    </row>
    <row r="323" spans="1:8" x14ac:dyDescent="0.3">
      <c r="A323" t="s">
        <v>14</v>
      </c>
      <c r="B323">
        <v>2468</v>
      </c>
      <c r="D323" t="s">
        <v>20</v>
      </c>
      <c r="E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5168</v>
      </c>
      <c r="D324" t="s">
        <v>20</v>
      </c>
      <c r="E324">
        <v>144</v>
      </c>
      <c r="G324" t="s">
        <v>14</v>
      </c>
      <c r="H324">
        <v>31</v>
      </c>
    </row>
    <row r="325" spans="1:8" x14ac:dyDescent="0.3">
      <c r="A325" t="s">
        <v>14</v>
      </c>
      <c r="B325">
        <v>26</v>
      </c>
      <c r="D325" t="s">
        <v>20</v>
      </c>
      <c r="E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307</v>
      </c>
      <c r="D326" t="s">
        <v>20</v>
      </c>
      <c r="E326">
        <v>3116</v>
      </c>
      <c r="G326" t="s">
        <v>14</v>
      </c>
      <c r="H326">
        <v>27</v>
      </c>
    </row>
    <row r="327" spans="1:8" x14ac:dyDescent="0.3">
      <c r="A327" t="s">
        <v>14</v>
      </c>
      <c r="B327">
        <v>73</v>
      </c>
      <c r="D327" t="s">
        <v>20</v>
      </c>
      <c r="E327">
        <v>909</v>
      </c>
      <c r="G327" t="s">
        <v>14</v>
      </c>
      <c r="H327">
        <v>1221</v>
      </c>
    </row>
    <row r="328" spans="1:8" x14ac:dyDescent="0.3">
      <c r="A328" t="s">
        <v>14</v>
      </c>
      <c r="B328">
        <v>128</v>
      </c>
      <c r="D328" t="s">
        <v>20</v>
      </c>
      <c r="E328">
        <v>1613</v>
      </c>
      <c r="G328" t="s">
        <v>14</v>
      </c>
      <c r="H328">
        <v>1</v>
      </c>
    </row>
    <row r="329" spans="1:8" x14ac:dyDescent="0.3">
      <c r="A329" t="s">
        <v>14</v>
      </c>
      <c r="B329">
        <v>33</v>
      </c>
      <c r="D329" t="s">
        <v>20</v>
      </c>
      <c r="E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2441</v>
      </c>
      <c r="D330" t="s">
        <v>20</v>
      </c>
      <c r="E330">
        <v>130</v>
      </c>
      <c r="G330" t="s">
        <v>14</v>
      </c>
      <c r="H330">
        <v>41</v>
      </c>
    </row>
    <row r="331" spans="1:8" x14ac:dyDescent="0.3">
      <c r="A331" t="s">
        <v>47</v>
      </c>
      <c r="B331">
        <v>211</v>
      </c>
      <c r="D331" t="s">
        <v>20</v>
      </c>
      <c r="E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1385</v>
      </c>
      <c r="D332" t="s">
        <v>20</v>
      </c>
      <c r="E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190</v>
      </c>
      <c r="D333" t="s">
        <v>20</v>
      </c>
      <c r="E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470</v>
      </c>
      <c r="D334" t="s">
        <v>20</v>
      </c>
      <c r="E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253</v>
      </c>
      <c r="D335" t="s">
        <v>20</v>
      </c>
      <c r="E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1113</v>
      </c>
      <c r="D336" t="s">
        <v>20</v>
      </c>
      <c r="E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2283</v>
      </c>
      <c r="D337" t="s">
        <v>20</v>
      </c>
      <c r="E337">
        <v>1140</v>
      </c>
      <c r="G337" t="s">
        <v>14</v>
      </c>
      <c r="H337">
        <v>37</v>
      </c>
    </row>
    <row r="338" spans="1:8" x14ac:dyDescent="0.3">
      <c r="A338" t="s">
        <v>14</v>
      </c>
      <c r="B338">
        <v>1072</v>
      </c>
      <c r="D338" t="s">
        <v>20</v>
      </c>
      <c r="E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1095</v>
      </c>
      <c r="D339" t="s">
        <v>20</v>
      </c>
      <c r="E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1690</v>
      </c>
      <c r="D340" t="s">
        <v>20</v>
      </c>
      <c r="E340">
        <v>107</v>
      </c>
      <c r="G340" t="s">
        <v>14</v>
      </c>
      <c r="H340">
        <v>67</v>
      </c>
    </row>
    <row r="341" spans="1:8" x14ac:dyDescent="0.3">
      <c r="A341" t="s">
        <v>74</v>
      </c>
      <c r="B341">
        <v>1297</v>
      </c>
      <c r="D341" t="s">
        <v>20</v>
      </c>
      <c r="E341">
        <v>160</v>
      </c>
      <c r="G341" t="s">
        <v>14</v>
      </c>
      <c r="H341">
        <v>78</v>
      </c>
    </row>
    <row r="342" spans="1:8" x14ac:dyDescent="0.3">
      <c r="A342" t="s">
        <v>14</v>
      </c>
      <c r="B342">
        <v>393</v>
      </c>
      <c r="D342" t="s">
        <v>20</v>
      </c>
      <c r="E342">
        <v>2230</v>
      </c>
      <c r="G342" t="s">
        <v>14</v>
      </c>
      <c r="H342">
        <v>67</v>
      </c>
    </row>
    <row r="343" spans="1:8" x14ac:dyDescent="0.3">
      <c r="A343" t="s">
        <v>14</v>
      </c>
      <c r="B343">
        <v>1257</v>
      </c>
      <c r="D343" t="s">
        <v>20</v>
      </c>
      <c r="E343">
        <v>316</v>
      </c>
      <c r="G343" t="s">
        <v>14</v>
      </c>
      <c r="H343">
        <v>263</v>
      </c>
    </row>
    <row r="344" spans="1:8" x14ac:dyDescent="0.3">
      <c r="A344" t="s">
        <v>14</v>
      </c>
      <c r="B344">
        <v>328</v>
      </c>
      <c r="D344" t="s">
        <v>20</v>
      </c>
      <c r="E344">
        <v>117</v>
      </c>
      <c r="G344" t="s">
        <v>14</v>
      </c>
      <c r="H344">
        <v>1691</v>
      </c>
    </row>
    <row r="345" spans="1:8" x14ac:dyDescent="0.3">
      <c r="A345" t="s">
        <v>14</v>
      </c>
      <c r="B345">
        <v>147</v>
      </c>
      <c r="D345" t="s">
        <v>20</v>
      </c>
      <c r="E345">
        <v>6406</v>
      </c>
      <c r="G345" t="s">
        <v>14</v>
      </c>
      <c r="H345">
        <v>181</v>
      </c>
    </row>
    <row r="346" spans="1:8" x14ac:dyDescent="0.3">
      <c r="A346" t="s">
        <v>14</v>
      </c>
      <c r="B346">
        <v>830</v>
      </c>
      <c r="D346" t="s">
        <v>20</v>
      </c>
      <c r="E346">
        <v>192</v>
      </c>
      <c r="G346" t="s">
        <v>14</v>
      </c>
      <c r="H346">
        <v>13</v>
      </c>
    </row>
    <row r="347" spans="1:8" x14ac:dyDescent="0.3">
      <c r="A347" t="s">
        <v>14</v>
      </c>
      <c r="B347">
        <v>331</v>
      </c>
      <c r="D347" t="s">
        <v>20</v>
      </c>
      <c r="E347">
        <v>26</v>
      </c>
      <c r="G347" t="s">
        <v>14</v>
      </c>
      <c r="H347">
        <v>1</v>
      </c>
    </row>
    <row r="348" spans="1:8" x14ac:dyDescent="0.3">
      <c r="A348" t="s">
        <v>14</v>
      </c>
      <c r="B348">
        <v>25</v>
      </c>
      <c r="D348" t="s">
        <v>20</v>
      </c>
      <c r="E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191</v>
      </c>
      <c r="D349" t="s">
        <v>20</v>
      </c>
      <c r="E349">
        <v>170</v>
      </c>
      <c r="G349" t="s">
        <v>14</v>
      </c>
      <c r="H349">
        <v>830</v>
      </c>
    </row>
    <row r="350" spans="1:8" x14ac:dyDescent="0.3">
      <c r="A350" t="s">
        <v>14</v>
      </c>
      <c r="B350">
        <v>3483</v>
      </c>
      <c r="D350" t="s">
        <v>20</v>
      </c>
      <c r="E350">
        <v>238</v>
      </c>
      <c r="G350" t="s">
        <v>14</v>
      </c>
      <c r="H350">
        <v>130</v>
      </c>
    </row>
    <row r="351" spans="1:8" x14ac:dyDescent="0.3">
      <c r="A351" t="s">
        <v>14</v>
      </c>
      <c r="B351">
        <v>923</v>
      </c>
      <c r="D351" t="s">
        <v>20</v>
      </c>
      <c r="E351">
        <v>55</v>
      </c>
      <c r="G351" t="s">
        <v>14</v>
      </c>
      <c r="H351">
        <v>55</v>
      </c>
    </row>
    <row r="352" spans="1:8" x14ac:dyDescent="0.3">
      <c r="A352" t="s">
        <v>14</v>
      </c>
      <c r="B352">
        <v>1</v>
      </c>
      <c r="D352" t="s">
        <v>20</v>
      </c>
      <c r="E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2013</v>
      </c>
      <c r="D353" t="s">
        <v>20</v>
      </c>
      <c r="E353">
        <v>2144</v>
      </c>
      <c r="G353" t="s">
        <v>14</v>
      </c>
      <c r="H353">
        <v>594</v>
      </c>
    </row>
    <row r="354" spans="1:8" x14ac:dyDescent="0.3">
      <c r="A354" t="s">
        <v>14</v>
      </c>
      <c r="B354">
        <v>33</v>
      </c>
      <c r="D354" t="s">
        <v>20</v>
      </c>
      <c r="E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1703</v>
      </c>
      <c r="D355" t="s">
        <v>20</v>
      </c>
      <c r="E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80</v>
      </c>
      <c r="D356" t="s">
        <v>20</v>
      </c>
      <c r="E356">
        <v>189</v>
      </c>
      <c r="G356" t="s">
        <v>14</v>
      </c>
      <c r="H356">
        <v>67</v>
      </c>
    </row>
    <row r="357" spans="1:8" x14ac:dyDescent="0.3">
      <c r="A357" t="s">
        <v>47</v>
      </c>
      <c r="B357">
        <v>86</v>
      </c>
      <c r="D357" t="s">
        <v>20</v>
      </c>
      <c r="E357">
        <v>154</v>
      </c>
      <c r="G357" t="s">
        <v>14</v>
      </c>
      <c r="H357">
        <v>742</v>
      </c>
    </row>
    <row r="358" spans="1:8" x14ac:dyDescent="0.3">
      <c r="A358" t="s">
        <v>14</v>
      </c>
      <c r="B358">
        <v>40</v>
      </c>
      <c r="D358" t="s">
        <v>20</v>
      </c>
      <c r="E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41</v>
      </c>
      <c r="D359" t="s">
        <v>20</v>
      </c>
      <c r="E359">
        <v>3063</v>
      </c>
      <c r="G359" t="s">
        <v>14</v>
      </c>
      <c r="H359">
        <v>4405</v>
      </c>
    </row>
    <row r="360" spans="1:8" x14ac:dyDescent="0.3">
      <c r="A360" t="s">
        <v>14</v>
      </c>
      <c r="B360">
        <v>23</v>
      </c>
      <c r="D360" t="s">
        <v>20</v>
      </c>
      <c r="E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187</v>
      </c>
      <c r="D361" t="s">
        <v>20</v>
      </c>
      <c r="E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2875</v>
      </c>
      <c r="D362" t="s">
        <v>20</v>
      </c>
      <c r="E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88</v>
      </c>
      <c r="D363" t="s">
        <v>20</v>
      </c>
      <c r="E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191</v>
      </c>
      <c r="D364" t="s">
        <v>20</v>
      </c>
      <c r="E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139</v>
      </c>
      <c r="D365" t="s">
        <v>20</v>
      </c>
      <c r="E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186</v>
      </c>
      <c r="D366" t="s">
        <v>20</v>
      </c>
      <c r="E366">
        <v>3016</v>
      </c>
    </row>
    <row r="367" spans="1:8" x14ac:dyDescent="0.3">
      <c r="A367" t="s">
        <v>20</v>
      </c>
      <c r="B367">
        <v>112</v>
      </c>
      <c r="D367" t="s">
        <v>20</v>
      </c>
      <c r="E367">
        <v>264</v>
      </c>
    </row>
    <row r="368" spans="1:8" x14ac:dyDescent="0.3">
      <c r="A368" t="s">
        <v>20</v>
      </c>
      <c r="B368">
        <v>101</v>
      </c>
      <c r="D368" t="s">
        <v>20</v>
      </c>
      <c r="E368">
        <v>272</v>
      </c>
    </row>
    <row r="369" spans="1:5" x14ac:dyDescent="0.3">
      <c r="A369" t="s">
        <v>14</v>
      </c>
      <c r="B369">
        <v>75</v>
      </c>
      <c r="D369" t="s">
        <v>20</v>
      </c>
      <c r="E369">
        <v>419</v>
      </c>
    </row>
    <row r="370" spans="1:5" x14ac:dyDescent="0.3">
      <c r="A370" t="s">
        <v>20</v>
      </c>
      <c r="B370">
        <v>206</v>
      </c>
      <c r="D370" t="s">
        <v>20</v>
      </c>
      <c r="E370">
        <v>1621</v>
      </c>
    </row>
    <row r="371" spans="1:5" x14ac:dyDescent="0.3">
      <c r="A371" t="s">
        <v>20</v>
      </c>
      <c r="B371">
        <v>154</v>
      </c>
      <c r="D371" t="s">
        <v>20</v>
      </c>
      <c r="E371">
        <v>1101</v>
      </c>
    </row>
    <row r="372" spans="1:5" x14ac:dyDescent="0.3">
      <c r="A372" t="s">
        <v>20</v>
      </c>
      <c r="B372">
        <v>5966</v>
      </c>
      <c r="D372" t="s">
        <v>20</v>
      </c>
      <c r="E372">
        <v>1073</v>
      </c>
    </row>
    <row r="373" spans="1:5" x14ac:dyDescent="0.3">
      <c r="A373" t="s">
        <v>14</v>
      </c>
      <c r="B373">
        <v>2176</v>
      </c>
      <c r="D373" t="s">
        <v>20</v>
      </c>
      <c r="E373">
        <v>331</v>
      </c>
    </row>
    <row r="374" spans="1:5" x14ac:dyDescent="0.3">
      <c r="A374" t="s">
        <v>20</v>
      </c>
      <c r="B374">
        <v>169</v>
      </c>
      <c r="D374" t="s">
        <v>20</v>
      </c>
      <c r="E374">
        <v>1170</v>
      </c>
    </row>
    <row r="375" spans="1:5" x14ac:dyDescent="0.3">
      <c r="A375" t="s">
        <v>20</v>
      </c>
      <c r="B375">
        <v>2106</v>
      </c>
      <c r="D375" t="s">
        <v>20</v>
      </c>
      <c r="E375">
        <v>363</v>
      </c>
    </row>
    <row r="376" spans="1:5" x14ac:dyDescent="0.3">
      <c r="A376" t="s">
        <v>14</v>
      </c>
      <c r="B376">
        <v>441</v>
      </c>
      <c r="D376" t="s">
        <v>20</v>
      </c>
      <c r="E376">
        <v>103</v>
      </c>
    </row>
    <row r="377" spans="1:5" x14ac:dyDescent="0.3">
      <c r="A377" t="s">
        <v>14</v>
      </c>
      <c r="B377">
        <v>25</v>
      </c>
      <c r="D377" t="s">
        <v>20</v>
      </c>
      <c r="E377">
        <v>147</v>
      </c>
    </row>
    <row r="378" spans="1:5" x14ac:dyDescent="0.3">
      <c r="A378" t="s">
        <v>20</v>
      </c>
      <c r="B378">
        <v>131</v>
      </c>
      <c r="D378" t="s">
        <v>20</v>
      </c>
      <c r="E378">
        <v>110</v>
      </c>
    </row>
    <row r="379" spans="1:5" x14ac:dyDescent="0.3">
      <c r="A379" t="s">
        <v>14</v>
      </c>
      <c r="B379">
        <v>127</v>
      </c>
      <c r="D379" t="s">
        <v>20</v>
      </c>
      <c r="E379">
        <v>134</v>
      </c>
    </row>
    <row r="380" spans="1:5" x14ac:dyDescent="0.3">
      <c r="A380" t="s">
        <v>14</v>
      </c>
      <c r="B380">
        <v>355</v>
      </c>
      <c r="D380" t="s">
        <v>20</v>
      </c>
      <c r="E380">
        <v>269</v>
      </c>
    </row>
    <row r="381" spans="1:5" x14ac:dyDescent="0.3">
      <c r="A381" t="s">
        <v>14</v>
      </c>
      <c r="B381">
        <v>44</v>
      </c>
      <c r="D381" t="s">
        <v>20</v>
      </c>
      <c r="E381">
        <v>175</v>
      </c>
    </row>
    <row r="382" spans="1:5" x14ac:dyDescent="0.3">
      <c r="A382" t="s">
        <v>20</v>
      </c>
      <c r="B382">
        <v>84</v>
      </c>
      <c r="D382" t="s">
        <v>20</v>
      </c>
      <c r="E382">
        <v>69</v>
      </c>
    </row>
    <row r="383" spans="1:5" x14ac:dyDescent="0.3">
      <c r="A383" t="s">
        <v>20</v>
      </c>
      <c r="B383">
        <v>155</v>
      </c>
      <c r="D383" t="s">
        <v>20</v>
      </c>
      <c r="E383">
        <v>190</v>
      </c>
    </row>
    <row r="384" spans="1:5" x14ac:dyDescent="0.3">
      <c r="A384" t="s">
        <v>14</v>
      </c>
      <c r="B384">
        <v>67</v>
      </c>
      <c r="D384" t="s">
        <v>20</v>
      </c>
      <c r="E384">
        <v>237</v>
      </c>
    </row>
    <row r="385" spans="1:5" x14ac:dyDescent="0.3">
      <c r="A385" t="s">
        <v>20</v>
      </c>
      <c r="B385">
        <v>189</v>
      </c>
      <c r="D385" t="s">
        <v>20</v>
      </c>
      <c r="E385">
        <v>196</v>
      </c>
    </row>
    <row r="386" spans="1:5" x14ac:dyDescent="0.3">
      <c r="A386" t="s">
        <v>20</v>
      </c>
      <c r="B386">
        <v>4799</v>
      </c>
      <c r="D386" t="s">
        <v>20</v>
      </c>
      <c r="E386">
        <v>7295</v>
      </c>
    </row>
    <row r="387" spans="1:5" x14ac:dyDescent="0.3">
      <c r="A387" t="s">
        <v>20</v>
      </c>
      <c r="B387">
        <v>1137</v>
      </c>
      <c r="D387" t="s">
        <v>20</v>
      </c>
      <c r="E387">
        <v>2893</v>
      </c>
    </row>
    <row r="388" spans="1:5" x14ac:dyDescent="0.3">
      <c r="A388" t="s">
        <v>14</v>
      </c>
      <c r="B388">
        <v>1068</v>
      </c>
      <c r="D388" t="s">
        <v>20</v>
      </c>
      <c r="E388">
        <v>820</v>
      </c>
    </row>
    <row r="389" spans="1:5" x14ac:dyDescent="0.3">
      <c r="A389" t="s">
        <v>14</v>
      </c>
      <c r="B389">
        <v>424</v>
      </c>
      <c r="D389" t="s">
        <v>20</v>
      </c>
      <c r="E389">
        <v>2038</v>
      </c>
    </row>
    <row r="390" spans="1:5" x14ac:dyDescent="0.3">
      <c r="A390" t="s">
        <v>74</v>
      </c>
      <c r="B390">
        <v>145</v>
      </c>
      <c r="D390" t="s">
        <v>20</v>
      </c>
      <c r="E390">
        <v>116</v>
      </c>
    </row>
    <row r="391" spans="1:5" x14ac:dyDescent="0.3">
      <c r="A391" t="s">
        <v>20</v>
      </c>
      <c r="B391">
        <v>1152</v>
      </c>
      <c r="D391" t="s">
        <v>20</v>
      </c>
      <c r="E391">
        <v>1345</v>
      </c>
    </row>
    <row r="392" spans="1:5" x14ac:dyDescent="0.3">
      <c r="A392" t="s">
        <v>20</v>
      </c>
      <c r="B392">
        <v>50</v>
      </c>
      <c r="D392" t="s">
        <v>20</v>
      </c>
      <c r="E392">
        <v>168</v>
      </c>
    </row>
    <row r="393" spans="1:5" x14ac:dyDescent="0.3">
      <c r="A393" t="s">
        <v>14</v>
      </c>
      <c r="B393">
        <v>151</v>
      </c>
      <c r="D393" t="s">
        <v>20</v>
      </c>
      <c r="E393">
        <v>137</v>
      </c>
    </row>
    <row r="394" spans="1:5" x14ac:dyDescent="0.3">
      <c r="A394" t="s">
        <v>14</v>
      </c>
      <c r="B394">
        <v>1608</v>
      </c>
      <c r="D394" t="s">
        <v>20</v>
      </c>
      <c r="E394">
        <v>186</v>
      </c>
    </row>
    <row r="395" spans="1:5" x14ac:dyDescent="0.3">
      <c r="A395" t="s">
        <v>20</v>
      </c>
      <c r="B395">
        <v>3059</v>
      </c>
      <c r="D395" t="s">
        <v>20</v>
      </c>
      <c r="E395">
        <v>125</v>
      </c>
    </row>
    <row r="396" spans="1:5" x14ac:dyDescent="0.3">
      <c r="A396" t="s">
        <v>20</v>
      </c>
      <c r="B396">
        <v>34</v>
      </c>
      <c r="D396" t="s">
        <v>20</v>
      </c>
      <c r="E396">
        <v>202</v>
      </c>
    </row>
    <row r="397" spans="1:5" x14ac:dyDescent="0.3">
      <c r="A397" t="s">
        <v>20</v>
      </c>
      <c r="B397">
        <v>220</v>
      </c>
      <c r="D397" t="s">
        <v>20</v>
      </c>
      <c r="E397">
        <v>103</v>
      </c>
    </row>
    <row r="398" spans="1:5" x14ac:dyDescent="0.3">
      <c r="A398" t="s">
        <v>20</v>
      </c>
      <c r="B398">
        <v>1604</v>
      </c>
      <c r="D398" t="s">
        <v>20</v>
      </c>
      <c r="E398">
        <v>1785</v>
      </c>
    </row>
    <row r="399" spans="1:5" x14ac:dyDescent="0.3">
      <c r="A399" t="s">
        <v>20</v>
      </c>
      <c r="B399">
        <v>454</v>
      </c>
      <c r="D399" t="s">
        <v>20</v>
      </c>
      <c r="E399">
        <v>157</v>
      </c>
    </row>
    <row r="400" spans="1:5" x14ac:dyDescent="0.3">
      <c r="A400" t="s">
        <v>20</v>
      </c>
      <c r="B400">
        <v>123</v>
      </c>
      <c r="D400" t="s">
        <v>20</v>
      </c>
      <c r="E400">
        <v>555</v>
      </c>
    </row>
    <row r="401" spans="1:5" x14ac:dyDescent="0.3">
      <c r="A401" t="s">
        <v>14</v>
      </c>
      <c r="B401">
        <v>941</v>
      </c>
      <c r="D401" t="s">
        <v>20</v>
      </c>
      <c r="E401">
        <v>297</v>
      </c>
    </row>
    <row r="402" spans="1:5" x14ac:dyDescent="0.3">
      <c r="A402" t="s">
        <v>14</v>
      </c>
      <c r="B402">
        <v>1</v>
      </c>
      <c r="D402" t="s">
        <v>20</v>
      </c>
      <c r="E402">
        <v>123</v>
      </c>
    </row>
    <row r="403" spans="1:5" x14ac:dyDescent="0.3">
      <c r="A403" t="s">
        <v>20</v>
      </c>
      <c r="B403">
        <v>299</v>
      </c>
      <c r="D403" t="s">
        <v>20</v>
      </c>
      <c r="E403">
        <v>3036</v>
      </c>
    </row>
    <row r="404" spans="1:5" x14ac:dyDescent="0.3">
      <c r="A404" t="s">
        <v>14</v>
      </c>
      <c r="B404">
        <v>40</v>
      </c>
      <c r="D404" t="s">
        <v>20</v>
      </c>
      <c r="E404">
        <v>144</v>
      </c>
    </row>
    <row r="405" spans="1:5" x14ac:dyDescent="0.3">
      <c r="A405" t="s">
        <v>14</v>
      </c>
      <c r="B405">
        <v>3015</v>
      </c>
      <c r="D405" t="s">
        <v>20</v>
      </c>
      <c r="E405">
        <v>121</v>
      </c>
    </row>
    <row r="406" spans="1:5" x14ac:dyDescent="0.3">
      <c r="A406" t="s">
        <v>20</v>
      </c>
      <c r="B406">
        <v>2237</v>
      </c>
      <c r="D406" t="s">
        <v>20</v>
      </c>
      <c r="E406">
        <v>181</v>
      </c>
    </row>
    <row r="407" spans="1:5" x14ac:dyDescent="0.3">
      <c r="A407" t="s">
        <v>14</v>
      </c>
      <c r="B407">
        <v>435</v>
      </c>
      <c r="D407" t="s">
        <v>20</v>
      </c>
      <c r="E407">
        <v>122</v>
      </c>
    </row>
    <row r="408" spans="1:5" x14ac:dyDescent="0.3">
      <c r="A408" t="s">
        <v>20</v>
      </c>
      <c r="B408">
        <v>645</v>
      </c>
      <c r="D408" t="s">
        <v>20</v>
      </c>
      <c r="E408">
        <v>1071</v>
      </c>
    </row>
    <row r="409" spans="1:5" x14ac:dyDescent="0.3">
      <c r="A409" t="s">
        <v>20</v>
      </c>
      <c r="B409">
        <v>484</v>
      </c>
      <c r="D409" t="s">
        <v>20</v>
      </c>
      <c r="E409">
        <v>980</v>
      </c>
    </row>
    <row r="410" spans="1:5" x14ac:dyDescent="0.3">
      <c r="A410" t="s">
        <v>20</v>
      </c>
      <c r="B410">
        <v>154</v>
      </c>
      <c r="D410" t="s">
        <v>20</v>
      </c>
      <c r="E410">
        <v>536</v>
      </c>
    </row>
    <row r="411" spans="1:5" x14ac:dyDescent="0.3">
      <c r="A411" t="s">
        <v>14</v>
      </c>
      <c r="B411">
        <v>714</v>
      </c>
      <c r="D411" t="s">
        <v>20</v>
      </c>
      <c r="E411">
        <v>1991</v>
      </c>
    </row>
    <row r="412" spans="1:5" x14ac:dyDescent="0.3">
      <c r="A412" t="s">
        <v>47</v>
      </c>
      <c r="B412">
        <v>1111</v>
      </c>
      <c r="D412" t="s">
        <v>20</v>
      </c>
      <c r="E412">
        <v>180</v>
      </c>
    </row>
    <row r="413" spans="1:5" x14ac:dyDescent="0.3">
      <c r="A413" t="s">
        <v>20</v>
      </c>
      <c r="B413">
        <v>82</v>
      </c>
      <c r="D413" t="s">
        <v>20</v>
      </c>
      <c r="E413">
        <v>130</v>
      </c>
    </row>
    <row r="414" spans="1:5" x14ac:dyDescent="0.3">
      <c r="A414" t="s">
        <v>20</v>
      </c>
      <c r="B414">
        <v>134</v>
      </c>
      <c r="D414" t="s">
        <v>20</v>
      </c>
      <c r="E414">
        <v>122</v>
      </c>
    </row>
    <row r="415" spans="1:5" x14ac:dyDescent="0.3">
      <c r="A415" t="s">
        <v>47</v>
      </c>
      <c r="B415">
        <v>1089</v>
      </c>
      <c r="D415" t="s">
        <v>20</v>
      </c>
      <c r="E415">
        <v>140</v>
      </c>
    </row>
    <row r="416" spans="1:5" x14ac:dyDescent="0.3">
      <c r="A416" t="s">
        <v>14</v>
      </c>
      <c r="B416">
        <v>5497</v>
      </c>
      <c r="D416" t="s">
        <v>20</v>
      </c>
      <c r="E416">
        <v>3388</v>
      </c>
    </row>
    <row r="417" spans="1:5" x14ac:dyDescent="0.3">
      <c r="A417" t="s">
        <v>14</v>
      </c>
      <c r="B417">
        <v>418</v>
      </c>
      <c r="D417" t="s">
        <v>20</v>
      </c>
      <c r="E417">
        <v>280</v>
      </c>
    </row>
    <row r="418" spans="1:5" x14ac:dyDescent="0.3">
      <c r="A418" t="s">
        <v>14</v>
      </c>
      <c r="B418">
        <v>1439</v>
      </c>
      <c r="D418" t="s">
        <v>20</v>
      </c>
      <c r="E418">
        <v>366</v>
      </c>
    </row>
    <row r="419" spans="1:5" x14ac:dyDescent="0.3">
      <c r="A419" t="s">
        <v>14</v>
      </c>
      <c r="B419">
        <v>15</v>
      </c>
      <c r="D419" t="s">
        <v>20</v>
      </c>
      <c r="E419">
        <v>270</v>
      </c>
    </row>
    <row r="420" spans="1:5" x14ac:dyDescent="0.3">
      <c r="A420" t="s">
        <v>14</v>
      </c>
      <c r="B420">
        <v>1999</v>
      </c>
      <c r="D420" t="s">
        <v>20</v>
      </c>
      <c r="E420">
        <v>137</v>
      </c>
    </row>
    <row r="421" spans="1:5" x14ac:dyDescent="0.3">
      <c r="A421" t="s">
        <v>20</v>
      </c>
      <c r="B421">
        <v>5203</v>
      </c>
      <c r="D421" t="s">
        <v>20</v>
      </c>
      <c r="E421">
        <v>3205</v>
      </c>
    </row>
    <row r="422" spans="1:5" x14ac:dyDescent="0.3">
      <c r="A422" t="s">
        <v>20</v>
      </c>
      <c r="B422">
        <v>94</v>
      </c>
      <c r="D422" t="s">
        <v>20</v>
      </c>
      <c r="E422">
        <v>288</v>
      </c>
    </row>
    <row r="423" spans="1:5" x14ac:dyDescent="0.3">
      <c r="A423" t="s">
        <v>14</v>
      </c>
      <c r="B423">
        <v>118</v>
      </c>
      <c r="D423" t="s">
        <v>20</v>
      </c>
      <c r="E423">
        <v>148</v>
      </c>
    </row>
    <row r="424" spans="1:5" x14ac:dyDescent="0.3">
      <c r="A424" t="s">
        <v>20</v>
      </c>
      <c r="B424">
        <v>205</v>
      </c>
      <c r="D424" t="s">
        <v>20</v>
      </c>
      <c r="E424">
        <v>114</v>
      </c>
    </row>
    <row r="425" spans="1:5" x14ac:dyDescent="0.3">
      <c r="A425" t="s">
        <v>14</v>
      </c>
      <c r="B425">
        <v>162</v>
      </c>
      <c r="D425" t="s">
        <v>20</v>
      </c>
      <c r="E425">
        <v>1518</v>
      </c>
    </row>
    <row r="426" spans="1:5" x14ac:dyDescent="0.3">
      <c r="A426" t="s">
        <v>14</v>
      </c>
      <c r="B426">
        <v>83</v>
      </c>
      <c r="D426" t="s">
        <v>20</v>
      </c>
      <c r="E426">
        <v>166</v>
      </c>
    </row>
    <row r="427" spans="1:5" x14ac:dyDescent="0.3">
      <c r="A427" t="s">
        <v>20</v>
      </c>
      <c r="B427">
        <v>92</v>
      </c>
      <c r="D427" t="s">
        <v>20</v>
      </c>
      <c r="E427">
        <v>100</v>
      </c>
    </row>
    <row r="428" spans="1:5" x14ac:dyDescent="0.3">
      <c r="A428" t="s">
        <v>20</v>
      </c>
      <c r="B428">
        <v>219</v>
      </c>
      <c r="D428" t="s">
        <v>20</v>
      </c>
      <c r="E428">
        <v>235</v>
      </c>
    </row>
    <row r="429" spans="1:5" x14ac:dyDescent="0.3">
      <c r="A429" t="s">
        <v>20</v>
      </c>
      <c r="B429">
        <v>2526</v>
      </c>
      <c r="D429" t="s">
        <v>20</v>
      </c>
      <c r="E429">
        <v>148</v>
      </c>
    </row>
    <row r="430" spans="1:5" x14ac:dyDescent="0.3">
      <c r="A430" t="s">
        <v>14</v>
      </c>
      <c r="B430">
        <v>747</v>
      </c>
      <c r="D430" t="s">
        <v>20</v>
      </c>
      <c r="E430">
        <v>198</v>
      </c>
    </row>
    <row r="431" spans="1:5" x14ac:dyDescent="0.3">
      <c r="A431" t="s">
        <v>74</v>
      </c>
      <c r="B431">
        <v>2138</v>
      </c>
      <c r="D431" t="s">
        <v>20</v>
      </c>
      <c r="E431">
        <v>150</v>
      </c>
    </row>
    <row r="432" spans="1:5" x14ac:dyDescent="0.3">
      <c r="A432" t="s">
        <v>14</v>
      </c>
      <c r="B432">
        <v>84</v>
      </c>
      <c r="D432" t="s">
        <v>20</v>
      </c>
      <c r="E432">
        <v>216</v>
      </c>
    </row>
    <row r="433" spans="1:5" x14ac:dyDescent="0.3">
      <c r="A433" t="s">
        <v>20</v>
      </c>
      <c r="B433">
        <v>94</v>
      </c>
      <c r="D433" t="s">
        <v>20</v>
      </c>
      <c r="E433">
        <v>5139</v>
      </c>
    </row>
    <row r="434" spans="1:5" x14ac:dyDescent="0.3">
      <c r="A434" t="s">
        <v>14</v>
      </c>
      <c r="B434">
        <v>91</v>
      </c>
      <c r="D434" t="s">
        <v>20</v>
      </c>
      <c r="E434">
        <v>2353</v>
      </c>
    </row>
    <row r="435" spans="1:5" x14ac:dyDescent="0.3">
      <c r="A435" t="s">
        <v>14</v>
      </c>
      <c r="B435">
        <v>792</v>
      </c>
      <c r="D435" t="s">
        <v>20</v>
      </c>
      <c r="E435">
        <v>78</v>
      </c>
    </row>
    <row r="436" spans="1:5" x14ac:dyDescent="0.3">
      <c r="A436" t="s">
        <v>74</v>
      </c>
      <c r="B436">
        <v>10</v>
      </c>
      <c r="D436" t="s">
        <v>20</v>
      </c>
      <c r="E436">
        <v>174</v>
      </c>
    </row>
    <row r="437" spans="1:5" x14ac:dyDescent="0.3">
      <c r="A437" t="s">
        <v>20</v>
      </c>
      <c r="B437">
        <v>1713</v>
      </c>
      <c r="D437" t="s">
        <v>20</v>
      </c>
      <c r="E437">
        <v>164</v>
      </c>
    </row>
    <row r="438" spans="1:5" x14ac:dyDescent="0.3">
      <c r="A438" t="s">
        <v>20</v>
      </c>
      <c r="B438">
        <v>249</v>
      </c>
      <c r="D438" t="s">
        <v>20</v>
      </c>
      <c r="E438">
        <v>161</v>
      </c>
    </row>
    <row r="439" spans="1:5" x14ac:dyDescent="0.3">
      <c r="A439" t="s">
        <v>20</v>
      </c>
      <c r="B439">
        <v>192</v>
      </c>
      <c r="D439" t="s">
        <v>20</v>
      </c>
      <c r="E439">
        <v>138</v>
      </c>
    </row>
    <row r="440" spans="1:5" x14ac:dyDescent="0.3">
      <c r="A440" t="s">
        <v>20</v>
      </c>
      <c r="B440">
        <v>247</v>
      </c>
      <c r="D440" t="s">
        <v>20</v>
      </c>
      <c r="E440">
        <v>3308</v>
      </c>
    </row>
    <row r="441" spans="1:5" x14ac:dyDescent="0.3">
      <c r="A441" t="s">
        <v>20</v>
      </c>
      <c r="B441">
        <v>2293</v>
      </c>
      <c r="D441" t="s">
        <v>20</v>
      </c>
      <c r="E441">
        <v>127</v>
      </c>
    </row>
    <row r="442" spans="1:5" x14ac:dyDescent="0.3">
      <c r="A442" t="s">
        <v>20</v>
      </c>
      <c r="B442">
        <v>3131</v>
      </c>
      <c r="D442" t="s">
        <v>20</v>
      </c>
      <c r="E442">
        <v>207</v>
      </c>
    </row>
    <row r="443" spans="1:5" x14ac:dyDescent="0.3">
      <c r="A443" t="s">
        <v>14</v>
      </c>
      <c r="B443">
        <v>32</v>
      </c>
      <c r="D443" t="s">
        <v>20</v>
      </c>
      <c r="E443">
        <v>181</v>
      </c>
    </row>
    <row r="444" spans="1:5" x14ac:dyDescent="0.3">
      <c r="A444" t="s">
        <v>20</v>
      </c>
      <c r="B444">
        <v>143</v>
      </c>
      <c r="D444" t="s">
        <v>20</v>
      </c>
      <c r="E444">
        <v>110</v>
      </c>
    </row>
    <row r="445" spans="1:5" x14ac:dyDescent="0.3">
      <c r="A445" t="s">
        <v>74</v>
      </c>
      <c r="B445">
        <v>90</v>
      </c>
      <c r="D445" t="s">
        <v>20</v>
      </c>
      <c r="E445">
        <v>185</v>
      </c>
    </row>
    <row r="446" spans="1:5" x14ac:dyDescent="0.3">
      <c r="A446" t="s">
        <v>20</v>
      </c>
      <c r="B446">
        <v>296</v>
      </c>
      <c r="D446" t="s">
        <v>20</v>
      </c>
      <c r="E446">
        <v>121</v>
      </c>
    </row>
    <row r="447" spans="1:5" x14ac:dyDescent="0.3">
      <c r="A447" t="s">
        <v>20</v>
      </c>
      <c r="B447">
        <v>170</v>
      </c>
      <c r="D447" t="s">
        <v>20</v>
      </c>
      <c r="E447">
        <v>106</v>
      </c>
    </row>
    <row r="448" spans="1:5" x14ac:dyDescent="0.3">
      <c r="A448" t="s">
        <v>14</v>
      </c>
      <c r="B448">
        <v>186</v>
      </c>
      <c r="D448" t="s">
        <v>20</v>
      </c>
      <c r="E448">
        <v>142</v>
      </c>
    </row>
    <row r="449" spans="1:5" x14ac:dyDescent="0.3">
      <c r="A449" t="s">
        <v>74</v>
      </c>
      <c r="B449">
        <v>439</v>
      </c>
      <c r="D449" t="s">
        <v>20</v>
      </c>
      <c r="E449">
        <v>233</v>
      </c>
    </row>
    <row r="450" spans="1:5" x14ac:dyDescent="0.3">
      <c r="A450" t="s">
        <v>14</v>
      </c>
      <c r="B450">
        <v>605</v>
      </c>
      <c r="D450" t="s">
        <v>20</v>
      </c>
      <c r="E450">
        <v>218</v>
      </c>
    </row>
    <row r="451" spans="1:5" x14ac:dyDescent="0.3">
      <c r="A451" t="s">
        <v>20</v>
      </c>
      <c r="B451">
        <v>86</v>
      </c>
      <c r="D451" t="s">
        <v>20</v>
      </c>
      <c r="E451">
        <v>76</v>
      </c>
    </row>
    <row r="452" spans="1:5" x14ac:dyDescent="0.3">
      <c r="A452" t="s">
        <v>14</v>
      </c>
      <c r="B452">
        <v>1</v>
      </c>
      <c r="D452" t="s">
        <v>20</v>
      </c>
      <c r="E452">
        <v>43</v>
      </c>
    </row>
    <row r="453" spans="1:5" x14ac:dyDescent="0.3">
      <c r="A453" t="s">
        <v>20</v>
      </c>
      <c r="B453">
        <v>6286</v>
      </c>
      <c r="D453" t="s">
        <v>20</v>
      </c>
      <c r="E453">
        <v>221</v>
      </c>
    </row>
    <row r="454" spans="1:5" x14ac:dyDescent="0.3">
      <c r="A454" t="s">
        <v>14</v>
      </c>
      <c r="B454">
        <v>31</v>
      </c>
      <c r="D454" t="s">
        <v>20</v>
      </c>
      <c r="E454">
        <v>2805</v>
      </c>
    </row>
    <row r="455" spans="1:5" x14ac:dyDescent="0.3">
      <c r="A455" t="s">
        <v>14</v>
      </c>
      <c r="B455">
        <v>1181</v>
      </c>
      <c r="D455" t="s">
        <v>20</v>
      </c>
      <c r="E455">
        <v>68</v>
      </c>
    </row>
    <row r="456" spans="1:5" x14ac:dyDescent="0.3">
      <c r="A456" t="s">
        <v>14</v>
      </c>
      <c r="B456">
        <v>39</v>
      </c>
      <c r="D456" t="s">
        <v>20</v>
      </c>
      <c r="E456">
        <v>183</v>
      </c>
    </row>
    <row r="457" spans="1:5" x14ac:dyDescent="0.3">
      <c r="A457" t="s">
        <v>20</v>
      </c>
      <c r="B457">
        <v>3727</v>
      </c>
      <c r="D457" t="s">
        <v>20</v>
      </c>
      <c r="E457">
        <v>133</v>
      </c>
    </row>
    <row r="458" spans="1:5" x14ac:dyDescent="0.3">
      <c r="A458" t="s">
        <v>20</v>
      </c>
      <c r="B458">
        <v>1605</v>
      </c>
      <c r="D458" t="s">
        <v>20</v>
      </c>
      <c r="E458">
        <v>2489</v>
      </c>
    </row>
    <row r="459" spans="1:5" x14ac:dyDescent="0.3">
      <c r="A459" t="s">
        <v>14</v>
      </c>
      <c r="B459">
        <v>46</v>
      </c>
      <c r="D459" t="s">
        <v>20</v>
      </c>
      <c r="E459">
        <v>69</v>
      </c>
    </row>
    <row r="460" spans="1:5" x14ac:dyDescent="0.3">
      <c r="A460" t="s">
        <v>20</v>
      </c>
      <c r="B460">
        <v>2120</v>
      </c>
      <c r="D460" t="s">
        <v>20</v>
      </c>
      <c r="E460">
        <v>279</v>
      </c>
    </row>
    <row r="461" spans="1:5" x14ac:dyDescent="0.3">
      <c r="A461" t="s">
        <v>14</v>
      </c>
      <c r="B461">
        <v>105</v>
      </c>
      <c r="D461" t="s">
        <v>20</v>
      </c>
      <c r="E461">
        <v>210</v>
      </c>
    </row>
    <row r="462" spans="1:5" x14ac:dyDescent="0.3">
      <c r="A462" t="s">
        <v>20</v>
      </c>
      <c r="B462">
        <v>50</v>
      </c>
      <c r="D462" t="s">
        <v>20</v>
      </c>
      <c r="E462">
        <v>2100</v>
      </c>
    </row>
    <row r="463" spans="1:5" x14ac:dyDescent="0.3">
      <c r="A463" t="s">
        <v>20</v>
      </c>
      <c r="B463">
        <v>2080</v>
      </c>
      <c r="D463" t="s">
        <v>20</v>
      </c>
      <c r="E463">
        <v>252</v>
      </c>
    </row>
    <row r="464" spans="1:5" x14ac:dyDescent="0.3">
      <c r="A464" t="s">
        <v>14</v>
      </c>
      <c r="B464">
        <v>535</v>
      </c>
      <c r="D464" t="s">
        <v>20</v>
      </c>
      <c r="E464">
        <v>1280</v>
      </c>
    </row>
    <row r="465" spans="1:5" x14ac:dyDescent="0.3">
      <c r="A465" t="s">
        <v>20</v>
      </c>
      <c r="B465">
        <v>2105</v>
      </c>
      <c r="D465" t="s">
        <v>20</v>
      </c>
      <c r="E465">
        <v>157</v>
      </c>
    </row>
    <row r="466" spans="1:5" x14ac:dyDescent="0.3">
      <c r="A466" t="s">
        <v>20</v>
      </c>
      <c r="B466">
        <v>2436</v>
      </c>
      <c r="D466" t="s">
        <v>20</v>
      </c>
      <c r="E466">
        <v>194</v>
      </c>
    </row>
    <row r="467" spans="1:5" x14ac:dyDescent="0.3">
      <c r="A467" t="s">
        <v>20</v>
      </c>
      <c r="B467">
        <v>80</v>
      </c>
      <c r="D467" t="s">
        <v>20</v>
      </c>
      <c r="E467">
        <v>82</v>
      </c>
    </row>
    <row r="468" spans="1:5" x14ac:dyDescent="0.3">
      <c r="A468" t="s">
        <v>20</v>
      </c>
      <c r="B468">
        <v>42</v>
      </c>
      <c r="D468" t="s">
        <v>20</v>
      </c>
      <c r="E468">
        <v>4233</v>
      </c>
    </row>
    <row r="469" spans="1:5" x14ac:dyDescent="0.3">
      <c r="A469" t="s">
        <v>20</v>
      </c>
      <c r="B469">
        <v>139</v>
      </c>
      <c r="D469" t="s">
        <v>20</v>
      </c>
      <c r="E469">
        <v>1297</v>
      </c>
    </row>
    <row r="470" spans="1:5" x14ac:dyDescent="0.3">
      <c r="A470" t="s">
        <v>14</v>
      </c>
      <c r="B470">
        <v>16</v>
      </c>
      <c r="D470" t="s">
        <v>20</v>
      </c>
      <c r="E470">
        <v>165</v>
      </c>
    </row>
    <row r="471" spans="1:5" x14ac:dyDescent="0.3">
      <c r="A471" t="s">
        <v>20</v>
      </c>
      <c r="B471">
        <v>159</v>
      </c>
      <c r="D471" t="s">
        <v>20</v>
      </c>
      <c r="E471">
        <v>119</v>
      </c>
    </row>
    <row r="472" spans="1:5" x14ac:dyDescent="0.3">
      <c r="A472" t="s">
        <v>20</v>
      </c>
      <c r="B472">
        <v>381</v>
      </c>
      <c r="D472" t="s">
        <v>20</v>
      </c>
      <c r="E472">
        <v>1797</v>
      </c>
    </row>
    <row r="473" spans="1:5" x14ac:dyDescent="0.3">
      <c r="A473" t="s">
        <v>20</v>
      </c>
      <c r="B473">
        <v>194</v>
      </c>
      <c r="D473" t="s">
        <v>20</v>
      </c>
      <c r="E473">
        <v>261</v>
      </c>
    </row>
    <row r="474" spans="1:5" x14ac:dyDescent="0.3">
      <c r="A474" t="s">
        <v>14</v>
      </c>
      <c r="B474">
        <v>575</v>
      </c>
      <c r="D474" t="s">
        <v>20</v>
      </c>
      <c r="E474">
        <v>157</v>
      </c>
    </row>
    <row r="475" spans="1:5" x14ac:dyDescent="0.3">
      <c r="A475" t="s">
        <v>20</v>
      </c>
      <c r="B475">
        <v>106</v>
      </c>
      <c r="D475" t="s">
        <v>20</v>
      </c>
      <c r="E475">
        <v>3533</v>
      </c>
    </row>
    <row r="476" spans="1:5" x14ac:dyDescent="0.3">
      <c r="A476" t="s">
        <v>20</v>
      </c>
      <c r="B476">
        <v>142</v>
      </c>
      <c r="D476" t="s">
        <v>20</v>
      </c>
      <c r="E476">
        <v>155</v>
      </c>
    </row>
    <row r="477" spans="1:5" x14ac:dyDescent="0.3">
      <c r="A477" t="s">
        <v>20</v>
      </c>
      <c r="B477">
        <v>211</v>
      </c>
      <c r="D477" t="s">
        <v>20</v>
      </c>
      <c r="E477">
        <v>132</v>
      </c>
    </row>
    <row r="478" spans="1:5" x14ac:dyDescent="0.3">
      <c r="A478" t="s">
        <v>14</v>
      </c>
      <c r="B478">
        <v>1120</v>
      </c>
      <c r="D478" t="s">
        <v>20</v>
      </c>
      <c r="E478">
        <v>1354</v>
      </c>
    </row>
    <row r="479" spans="1:5" x14ac:dyDescent="0.3">
      <c r="A479" t="s">
        <v>14</v>
      </c>
      <c r="B479">
        <v>113</v>
      </c>
      <c r="D479" t="s">
        <v>20</v>
      </c>
      <c r="E479">
        <v>48</v>
      </c>
    </row>
    <row r="480" spans="1:5" x14ac:dyDescent="0.3">
      <c r="A480" t="s">
        <v>20</v>
      </c>
      <c r="B480">
        <v>2756</v>
      </c>
      <c r="D480" t="s">
        <v>20</v>
      </c>
      <c r="E480">
        <v>110</v>
      </c>
    </row>
    <row r="481" spans="1:5" x14ac:dyDescent="0.3">
      <c r="A481" t="s">
        <v>20</v>
      </c>
      <c r="B481">
        <v>173</v>
      </c>
      <c r="D481" t="s">
        <v>20</v>
      </c>
      <c r="E481">
        <v>172</v>
      </c>
    </row>
    <row r="482" spans="1:5" x14ac:dyDescent="0.3">
      <c r="A482" t="s">
        <v>20</v>
      </c>
      <c r="B482">
        <v>87</v>
      </c>
      <c r="D482" t="s">
        <v>20</v>
      </c>
      <c r="E482">
        <v>307</v>
      </c>
    </row>
    <row r="483" spans="1:5" x14ac:dyDescent="0.3">
      <c r="A483" t="s">
        <v>14</v>
      </c>
      <c r="B483">
        <v>1538</v>
      </c>
      <c r="D483" t="s">
        <v>20</v>
      </c>
      <c r="E483">
        <v>160</v>
      </c>
    </row>
    <row r="484" spans="1:5" x14ac:dyDescent="0.3">
      <c r="A484" t="s">
        <v>14</v>
      </c>
      <c r="B484">
        <v>9</v>
      </c>
      <c r="D484" t="s">
        <v>20</v>
      </c>
      <c r="E484">
        <v>1467</v>
      </c>
    </row>
    <row r="485" spans="1:5" x14ac:dyDescent="0.3">
      <c r="A485" t="s">
        <v>14</v>
      </c>
      <c r="B485">
        <v>554</v>
      </c>
      <c r="D485" t="s">
        <v>20</v>
      </c>
      <c r="E485">
        <v>2662</v>
      </c>
    </row>
    <row r="486" spans="1:5" x14ac:dyDescent="0.3">
      <c r="A486" t="s">
        <v>20</v>
      </c>
      <c r="B486">
        <v>1572</v>
      </c>
      <c r="D486" t="s">
        <v>20</v>
      </c>
      <c r="E486">
        <v>452</v>
      </c>
    </row>
    <row r="487" spans="1:5" x14ac:dyDescent="0.3">
      <c r="A487" t="s">
        <v>14</v>
      </c>
      <c r="B487">
        <v>648</v>
      </c>
      <c r="D487" t="s">
        <v>20</v>
      </c>
      <c r="E487">
        <v>158</v>
      </c>
    </row>
    <row r="488" spans="1:5" x14ac:dyDescent="0.3">
      <c r="A488" t="s">
        <v>14</v>
      </c>
      <c r="B488">
        <v>21</v>
      </c>
      <c r="D488" t="s">
        <v>20</v>
      </c>
      <c r="E488">
        <v>225</v>
      </c>
    </row>
    <row r="489" spans="1:5" x14ac:dyDescent="0.3">
      <c r="A489" t="s">
        <v>20</v>
      </c>
      <c r="B489">
        <v>2346</v>
      </c>
      <c r="D489" t="s">
        <v>20</v>
      </c>
      <c r="E489">
        <v>65</v>
      </c>
    </row>
    <row r="490" spans="1:5" x14ac:dyDescent="0.3">
      <c r="A490" t="s">
        <v>20</v>
      </c>
      <c r="B490">
        <v>115</v>
      </c>
      <c r="D490" t="s">
        <v>20</v>
      </c>
      <c r="E490">
        <v>163</v>
      </c>
    </row>
    <row r="491" spans="1:5" x14ac:dyDescent="0.3">
      <c r="A491" t="s">
        <v>20</v>
      </c>
      <c r="B491">
        <v>85</v>
      </c>
      <c r="D491" t="s">
        <v>20</v>
      </c>
      <c r="E491">
        <v>85</v>
      </c>
    </row>
    <row r="492" spans="1:5" x14ac:dyDescent="0.3">
      <c r="A492" t="s">
        <v>20</v>
      </c>
      <c r="B492">
        <v>144</v>
      </c>
      <c r="D492" t="s">
        <v>20</v>
      </c>
      <c r="E492">
        <v>217</v>
      </c>
    </row>
    <row r="493" spans="1:5" x14ac:dyDescent="0.3">
      <c r="A493" t="s">
        <v>20</v>
      </c>
      <c r="B493">
        <v>2443</v>
      </c>
      <c r="D493" t="s">
        <v>20</v>
      </c>
      <c r="E493">
        <v>150</v>
      </c>
    </row>
    <row r="494" spans="1:5" x14ac:dyDescent="0.3">
      <c r="A494" t="s">
        <v>74</v>
      </c>
      <c r="B494">
        <v>595</v>
      </c>
      <c r="D494" t="s">
        <v>20</v>
      </c>
      <c r="E494">
        <v>3272</v>
      </c>
    </row>
    <row r="495" spans="1:5" x14ac:dyDescent="0.3">
      <c r="A495" t="s">
        <v>20</v>
      </c>
      <c r="B495">
        <v>64</v>
      </c>
      <c r="D495" t="s">
        <v>20</v>
      </c>
      <c r="E495">
        <v>300</v>
      </c>
    </row>
    <row r="496" spans="1:5" x14ac:dyDescent="0.3">
      <c r="A496" t="s">
        <v>20</v>
      </c>
      <c r="B496">
        <v>268</v>
      </c>
      <c r="D496" t="s">
        <v>20</v>
      </c>
      <c r="E496">
        <v>126</v>
      </c>
    </row>
    <row r="497" spans="1:5" x14ac:dyDescent="0.3">
      <c r="A497" t="s">
        <v>20</v>
      </c>
      <c r="B497">
        <v>195</v>
      </c>
      <c r="D497" t="s">
        <v>20</v>
      </c>
      <c r="E497">
        <v>2320</v>
      </c>
    </row>
    <row r="498" spans="1:5" x14ac:dyDescent="0.3">
      <c r="A498" t="s">
        <v>14</v>
      </c>
      <c r="B498">
        <v>54</v>
      </c>
      <c r="D498" t="s">
        <v>20</v>
      </c>
      <c r="E498">
        <v>81</v>
      </c>
    </row>
    <row r="499" spans="1:5" x14ac:dyDescent="0.3">
      <c r="A499" t="s">
        <v>14</v>
      </c>
      <c r="B499">
        <v>120</v>
      </c>
      <c r="D499" t="s">
        <v>20</v>
      </c>
      <c r="E499">
        <v>1887</v>
      </c>
    </row>
    <row r="500" spans="1:5" x14ac:dyDescent="0.3">
      <c r="A500" t="s">
        <v>14</v>
      </c>
      <c r="B500">
        <v>579</v>
      </c>
      <c r="D500" t="s">
        <v>20</v>
      </c>
      <c r="E500">
        <v>4358</v>
      </c>
    </row>
    <row r="501" spans="1:5" x14ac:dyDescent="0.3">
      <c r="A501" t="s">
        <v>14</v>
      </c>
      <c r="B501">
        <v>2072</v>
      </c>
      <c r="D501" t="s">
        <v>20</v>
      </c>
      <c r="E501">
        <v>53</v>
      </c>
    </row>
    <row r="502" spans="1:5" x14ac:dyDescent="0.3">
      <c r="A502" t="s">
        <v>14</v>
      </c>
      <c r="B502">
        <v>0</v>
      </c>
      <c r="D502" t="s">
        <v>20</v>
      </c>
      <c r="E502">
        <v>2414</v>
      </c>
    </row>
    <row r="503" spans="1:5" x14ac:dyDescent="0.3">
      <c r="A503" t="s">
        <v>14</v>
      </c>
      <c r="B503">
        <v>1796</v>
      </c>
      <c r="D503" t="s">
        <v>20</v>
      </c>
      <c r="E503">
        <v>80</v>
      </c>
    </row>
    <row r="504" spans="1:5" x14ac:dyDescent="0.3">
      <c r="A504" t="s">
        <v>20</v>
      </c>
      <c r="B504">
        <v>186</v>
      </c>
      <c r="D504" t="s">
        <v>20</v>
      </c>
      <c r="E504">
        <v>193</v>
      </c>
    </row>
    <row r="505" spans="1:5" x14ac:dyDescent="0.3">
      <c r="A505" t="s">
        <v>20</v>
      </c>
      <c r="B505">
        <v>460</v>
      </c>
      <c r="D505" t="s">
        <v>20</v>
      </c>
      <c r="E505">
        <v>52</v>
      </c>
    </row>
    <row r="506" spans="1:5" x14ac:dyDescent="0.3">
      <c r="A506" t="s">
        <v>14</v>
      </c>
      <c r="B506">
        <v>62</v>
      </c>
      <c r="D506" t="s">
        <v>20</v>
      </c>
      <c r="E506">
        <v>290</v>
      </c>
    </row>
    <row r="507" spans="1:5" x14ac:dyDescent="0.3">
      <c r="A507" t="s">
        <v>14</v>
      </c>
      <c r="B507">
        <v>347</v>
      </c>
      <c r="D507" t="s">
        <v>20</v>
      </c>
      <c r="E507">
        <v>122</v>
      </c>
    </row>
    <row r="508" spans="1:5" x14ac:dyDescent="0.3">
      <c r="A508" t="s">
        <v>20</v>
      </c>
      <c r="B508">
        <v>2528</v>
      </c>
      <c r="D508" t="s">
        <v>20</v>
      </c>
      <c r="E508">
        <v>1470</v>
      </c>
    </row>
    <row r="509" spans="1:5" x14ac:dyDescent="0.3">
      <c r="A509" t="s">
        <v>14</v>
      </c>
      <c r="B509">
        <v>19</v>
      </c>
      <c r="D509" t="s">
        <v>20</v>
      </c>
      <c r="E509">
        <v>165</v>
      </c>
    </row>
    <row r="510" spans="1:5" x14ac:dyDescent="0.3">
      <c r="A510" t="s">
        <v>20</v>
      </c>
      <c r="B510">
        <v>3657</v>
      </c>
      <c r="D510" t="s">
        <v>20</v>
      </c>
      <c r="E510">
        <v>182</v>
      </c>
    </row>
    <row r="511" spans="1:5" x14ac:dyDescent="0.3">
      <c r="A511" t="s">
        <v>14</v>
      </c>
      <c r="B511">
        <v>1258</v>
      </c>
      <c r="D511" t="s">
        <v>20</v>
      </c>
      <c r="E511">
        <v>199</v>
      </c>
    </row>
    <row r="512" spans="1:5" x14ac:dyDescent="0.3">
      <c r="A512" t="s">
        <v>20</v>
      </c>
      <c r="B512">
        <v>131</v>
      </c>
      <c r="D512" t="s">
        <v>20</v>
      </c>
      <c r="E512">
        <v>56</v>
      </c>
    </row>
    <row r="513" spans="1:5" x14ac:dyDescent="0.3">
      <c r="A513" t="s">
        <v>14</v>
      </c>
      <c r="B513">
        <v>362</v>
      </c>
      <c r="D513" t="s">
        <v>20</v>
      </c>
      <c r="E513">
        <v>1460</v>
      </c>
    </row>
    <row r="514" spans="1:5" x14ac:dyDescent="0.3">
      <c r="A514" t="s">
        <v>20</v>
      </c>
      <c r="B514">
        <v>239</v>
      </c>
      <c r="D514" t="s">
        <v>20</v>
      </c>
      <c r="E514">
        <v>123</v>
      </c>
    </row>
    <row r="515" spans="1:5" x14ac:dyDescent="0.3">
      <c r="A515" t="s">
        <v>74</v>
      </c>
      <c r="B515">
        <v>35</v>
      </c>
      <c r="D515" t="s">
        <v>20</v>
      </c>
      <c r="E515">
        <v>159</v>
      </c>
    </row>
    <row r="516" spans="1:5" x14ac:dyDescent="0.3">
      <c r="A516" t="s">
        <v>74</v>
      </c>
      <c r="B516">
        <v>528</v>
      </c>
      <c r="D516" t="s">
        <v>20</v>
      </c>
      <c r="E516">
        <v>110</v>
      </c>
    </row>
    <row r="517" spans="1:5" x14ac:dyDescent="0.3">
      <c r="A517" t="s">
        <v>14</v>
      </c>
      <c r="B517">
        <v>133</v>
      </c>
      <c r="D517" t="s">
        <v>20</v>
      </c>
      <c r="E517">
        <v>236</v>
      </c>
    </row>
    <row r="518" spans="1:5" x14ac:dyDescent="0.3">
      <c r="A518" t="s">
        <v>14</v>
      </c>
      <c r="B518">
        <v>846</v>
      </c>
      <c r="D518" t="s">
        <v>20</v>
      </c>
      <c r="E518">
        <v>191</v>
      </c>
    </row>
    <row r="519" spans="1:5" x14ac:dyDescent="0.3">
      <c r="A519" t="s">
        <v>20</v>
      </c>
      <c r="B519">
        <v>78</v>
      </c>
      <c r="D519" t="s">
        <v>20</v>
      </c>
      <c r="E519">
        <v>3934</v>
      </c>
    </row>
    <row r="520" spans="1:5" x14ac:dyDescent="0.3">
      <c r="A520" t="s">
        <v>14</v>
      </c>
      <c r="B520">
        <v>10</v>
      </c>
      <c r="D520" t="s">
        <v>20</v>
      </c>
      <c r="E520">
        <v>80</v>
      </c>
    </row>
    <row r="521" spans="1:5" x14ac:dyDescent="0.3">
      <c r="A521" t="s">
        <v>20</v>
      </c>
      <c r="B521">
        <v>1773</v>
      </c>
      <c r="D521" t="s">
        <v>20</v>
      </c>
      <c r="E521">
        <v>462</v>
      </c>
    </row>
    <row r="522" spans="1:5" x14ac:dyDescent="0.3">
      <c r="A522" t="s">
        <v>20</v>
      </c>
      <c r="B522">
        <v>32</v>
      </c>
      <c r="D522" t="s">
        <v>20</v>
      </c>
      <c r="E522">
        <v>179</v>
      </c>
    </row>
    <row r="523" spans="1:5" x14ac:dyDescent="0.3">
      <c r="A523" t="s">
        <v>20</v>
      </c>
      <c r="B523">
        <v>369</v>
      </c>
      <c r="D523" t="s">
        <v>20</v>
      </c>
      <c r="E523">
        <v>1866</v>
      </c>
    </row>
    <row r="524" spans="1:5" x14ac:dyDescent="0.3">
      <c r="A524" t="s">
        <v>14</v>
      </c>
      <c r="B524">
        <v>191</v>
      </c>
      <c r="D524" t="s">
        <v>20</v>
      </c>
      <c r="E524">
        <v>156</v>
      </c>
    </row>
    <row r="525" spans="1:5" x14ac:dyDescent="0.3">
      <c r="A525" t="s">
        <v>20</v>
      </c>
      <c r="B525">
        <v>89</v>
      </c>
      <c r="D525" t="s">
        <v>20</v>
      </c>
      <c r="E525">
        <v>255</v>
      </c>
    </row>
    <row r="526" spans="1:5" x14ac:dyDescent="0.3">
      <c r="A526" t="s">
        <v>14</v>
      </c>
      <c r="B526">
        <v>1979</v>
      </c>
      <c r="D526" t="s">
        <v>20</v>
      </c>
      <c r="E526">
        <v>2261</v>
      </c>
    </row>
    <row r="527" spans="1:5" x14ac:dyDescent="0.3">
      <c r="A527" t="s">
        <v>14</v>
      </c>
      <c r="B527">
        <v>63</v>
      </c>
      <c r="D527" t="s">
        <v>20</v>
      </c>
      <c r="E527">
        <v>40</v>
      </c>
    </row>
    <row r="528" spans="1:5" x14ac:dyDescent="0.3">
      <c r="A528" t="s">
        <v>20</v>
      </c>
      <c r="B528">
        <v>147</v>
      </c>
      <c r="D528" t="s">
        <v>20</v>
      </c>
      <c r="E528">
        <v>2289</v>
      </c>
    </row>
    <row r="529" spans="1:5" x14ac:dyDescent="0.3">
      <c r="A529" t="s">
        <v>14</v>
      </c>
      <c r="B529">
        <v>6080</v>
      </c>
      <c r="D529" t="s">
        <v>20</v>
      </c>
      <c r="E529">
        <v>65</v>
      </c>
    </row>
    <row r="530" spans="1:5" x14ac:dyDescent="0.3">
      <c r="A530" t="s">
        <v>14</v>
      </c>
      <c r="B530">
        <v>80</v>
      </c>
      <c r="D530" t="s">
        <v>20</v>
      </c>
      <c r="E530">
        <v>3777</v>
      </c>
    </row>
    <row r="531" spans="1:5" x14ac:dyDescent="0.3">
      <c r="A531" t="s">
        <v>14</v>
      </c>
      <c r="B531">
        <v>9</v>
      </c>
      <c r="D531" t="s">
        <v>20</v>
      </c>
      <c r="E531">
        <v>184</v>
      </c>
    </row>
    <row r="532" spans="1:5" x14ac:dyDescent="0.3">
      <c r="A532" t="s">
        <v>14</v>
      </c>
      <c r="B532">
        <v>1784</v>
      </c>
      <c r="D532" t="s">
        <v>20</v>
      </c>
      <c r="E532">
        <v>85</v>
      </c>
    </row>
    <row r="533" spans="1:5" x14ac:dyDescent="0.3">
      <c r="A533" t="s">
        <v>47</v>
      </c>
      <c r="B533">
        <v>3640</v>
      </c>
      <c r="D533" t="s">
        <v>20</v>
      </c>
      <c r="E533">
        <v>144</v>
      </c>
    </row>
    <row r="534" spans="1:5" x14ac:dyDescent="0.3">
      <c r="A534" t="s">
        <v>20</v>
      </c>
      <c r="B534">
        <v>126</v>
      </c>
      <c r="D534" t="s">
        <v>20</v>
      </c>
      <c r="E534">
        <v>1902</v>
      </c>
    </row>
    <row r="535" spans="1:5" x14ac:dyDescent="0.3">
      <c r="A535" t="s">
        <v>20</v>
      </c>
      <c r="B535">
        <v>2218</v>
      </c>
      <c r="D535" t="s">
        <v>20</v>
      </c>
      <c r="E535">
        <v>105</v>
      </c>
    </row>
    <row r="536" spans="1:5" x14ac:dyDescent="0.3">
      <c r="A536" t="s">
        <v>14</v>
      </c>
      <c r="B536">
        <v>243</v>
      </c>
      <c r="D536" t="s">
        <v>20</v>
      </c>
      <c r="E536">
        <v>132</v>
      </c>
    </row>
    <row r="537" spans="1:5" x14ac:dyDescent="0.3">
      <c r="A537" t="s">
        <v>20</v>
      </c>
      <c r="B537">
        <v>202</v>
      </c>
      <c r="D537" t="s">
        <v>20</v>
      </c>
      <c r="E537">
        <v>96</v>
      </c>
    </row>
    <row r="538" spans="1:5" x14ac:dyDescent="0.3">
      <c r="A538" t="s">
        <v>20</v>
      </c>
      <c r="B538">
        <v>140</v>
      </c>
      <c r="D538" t="s">
        <v>20</v>
      </c>
      <c r="E538">
        <v>114</v>
      </c>
    </row>
    <row r="539" spans="1:5" x14ac:dyDescent="0.3">
      <c r="A539" t="s">
        <v>20</v>
      </c>
      <c r="B539">
        <v>1052</v>
      </c>
      <c r="D539" t="s">
        <v>20</v>
      </c>
      <c r="E539">
        <v>203</v>
      </c>
    </row>
    <row r="540" spans="1:5" x14ac:dyDescent="0.3">
      <c r="A540" t="s">
        <v>14</v>
      </c>
      <c r="B540">
        <v>1296</v>
      </c>
      <c r="D540" t="s">
        <v>20</v>
      </c>
      <c r="E540">
        <v>1559</v>
      </c>
    </row>
    <row r="541" spans="1:5" x14ac:dyDescent="0.3">
      <c r="A541" t="s">
        <v>14</v>
      </c>
      <c r="B541">
        <v>77</v>
      </c>
      <c r="D541" t="s">
        <v>20</v>
      </c>
      <c r="E541">
        <v>1548</v>
      </c>
    </row>
    <row r="542" spans="1:5" x14ac:dyDescent="0.3">
      <c r="A542" t="s">
        <v>20</v>
      </c>
      <c r="B542">
        <v>247</v>
      </c>
      <c r="D542" t="s">
        <v>20</v>
      </c>
      <c r="E542">
        <v>80</v>
      </c>
    </row>
    <row r="543" spans="1:5" x14ac:dyDescent="0.3">
      <c r="A543" t="s">
        <v>14</v>
      </c>
      <c r="B543">
        <v>395</v>
      </c>
      <c r="D543" t="s">
        <v>20</v>
      </c>
      <c r="E543">
        <v>131</v>
      </c>
    </row>
    <row r="544" spans="1:5" x14ac:dyDescent="0.3">
      <c r="A544" t="s">
        <v>14</v>
      </c>
      <c r="B544">
        <v>49</v>
      </c>
      <c r="D544" t="s">
        <v>20</v>
      </c>
      <c r="E544">
        <v>112</v>
      </c>
    </row>
    <row r="545" spans="1:5" x14ac:dyDescent="0.3">
      <c r="A545" t="s">
        <v>14</v>
      </c>
      <c r="B545">
        <v>180</v>
      </c>
      <c r="D545" t="s">
        <v>20</v>
      </c>
      <c r="E545">
        <v>155</v>
      </c>
    </row>
    <row r="546" spans="1:5" x14ac:dyDescent="0.3">
      <c r="A546" t="s">
        <v>20</v>
      </c>
      <c r="B546">
        <v>84</v>
      </c>
      <c r="D546" t="s">
        <v>20</v>
      </c>
      <c r="E546">
        <v>266</v>
      </c>
    </row>
    <row r="547" spans="1:5" x14ac:dyDescent="0.3">
      <c r="A547" t="s">
        <v>14</v>
      </c>
      <c r="B547">
        <v>2690</v>
      </c>
      <c r="D547" t="s">
        <v>20</v>
      </c>
      <c r="E547">
        <v>155</v>
      </c>
    </row>
    <row r="548" spans="1:5" x14ac:dyDescent="0.3">
      <c r="A548" t="s">
        <v>20</v>
      </c>
      <c r="B548">
        <v>88</v>
      </c>
      <c r="D548" t="s">
        <v>20</v>
      </c>
      <c r="E548">
        <v>207</v>
      </c>
    </row>
    <row r="549" spans="1:5" x14ac:dyDescent="0.3">
      <c r="A549" t="s">
        <v>20</v>
      </c>
      <c r="B549">
        <v>156</v>
      </c>
      <c r="D549" t="s">
        <v>20</v>
      </c>
      <c r="E549">
        <v>245</v>
      </c>
    </row>
    <row r="550" spans="1:5" x14ac:dyDescent="0.3">
      <c r="A550" t="s">
        <v>20</v>
      </c>
      <c r="B550">
        <v>2985</v>
      </c>
      <c r="D550" t="s">
        <v>20</v>
      </c>
      <c r="E550">
        <v>1573</v>
      </c>
    </row>
    <row r="551" spans="1:5" x14ac:dyDescent="0.3">
      <c r="A551" t="s">
        <v>20</v>
      </c>
      <c r="B551">
        <v>762</v>
      </c>
      <c r="D551" t="s">
        <v>20</v>
      </c>
      <c r="E551">
        <v>114</v>
      </c>
    </row>
    <row r="552" spans="1:5" x14ac:dyDescent="0.3">
      <c r="A552" t="s">
        <v>74</v>
      </c>
      <c r="B552">
        <v>1</v>
      </c>
      <c r="D552" t="s">
        <v>20</v>
      </c>
      <c r="E552">
        <v>93</v>
      </c>
    </row>
    <row r="553" spans="1:5" x14ac:dyDescent="0.3">
      <c r="A553" t="s">
        <v>14</v>
      </c>
      <c r="B553">
        <v>2779</v>
      </c>
      <c r="D553" t="s">
        <v>20</v>
      </c>
      <c r="E553">
        <v>1681</v>
      </c>
    </row>
    <row r="554" spans="1:5" x14ac:dyDescent="0.3">
      <c r="A554" t="s">
        <v>14</v>
      </c>
      <c r="B554">
        <v>92</v>
      </c>
      <c r="D554" t="s">
        <v>20</v>
      </c>
      <c r="E554">
        <v>32</v>
      </c>
    </row>
    <row r="555" spans="1:5" x14ac:dyDescent="0.3">
      <c r="A555" t="s">
        <v>14</v>
      </c>
      <c r="B555">
        <v>1028</v>
      </c>
      <c r="D555" t="s">
        <v>20</v>
      </c>
      <c r="E555">
        <v>135</v>
      </c>
    </row>
    <row r="556" spans="1:5" x14ac:dyDescent="0.3">
      <c r="A556" t="s">
        <v>20</v>
      </c>
      <c r="B556">
        <v>554</v>
      </c>
      <c r="D556" t="s">
        <v>20</v>
      </c>
      <c r="E556">
        <v>140</v>
      </c>
    </row>
    <row r="557" spans="1:5" x14ac:dyDescent="0.3">
      <c r="A557" t="s">
        <v>20</v>
      </c>
      <c r="B557">
        <v>135</v>
      </c>
      <c r="D557" t="s">
        <v>20</v>
      </c>
      <c r="E557">
        <v>92</v>
      </c>
    </row>
    <row r="558" spans="1:5" x14ac:dyDescent="0.3">
      <c r="A558" t="s">
        <v>20</v>
      </c>
      <c r="B558">
        <v>122</v>
      </c>
      <c r="D558" t="s">
        <v>20</v>
      </c>
      <c r="E558">
        <v>1015</v>
      </c>
    </row>
    <row r="559" spans="1:5" x14ac:dyDescent="0.3">
      <c r="A559" t="s">
        <v>20</v>
      </c>
      <c r="B559">
        <v>221</v>
      </c>
      <c r="D559" t="s">
        <v>20</v>
      </c>
      <c r="E559">
        <v>323</v>
      </c>
    </row>
    <row r="560" spans="1:5" x14ac:dyDescent="0.3">
      <c r="A560" t="s">
        <v>20</v>
      </c>
      <c r="B560">
        <v>126</v>
      </c>
      <c r="D560" t="s">
        <v>20</v>
      </c>
      <c r="E560">
        <v>2326</v>
      </c>
    </row>
    <row r="561" spans="1:5" x14ac:dyDescent="0.3">
      <c r="A561" t="s">
        <v>20</v>
      </c>
      <c r="B561">
        <v>1022</v>
      </c>
      <c r="D561" t="s">
        <v>20</v>
      </c>
      <c r="E561">
        <v>381</v>
      </c>
    </row>
    <row r="562" spans="1:5" x14ac:dyDescent="0.3">
      <c r="A562" t="s">
        <v>20</v>
      </c>
      <c r="B562">
        <v>3177</v>
      </c>
      <c r="D562" t="s">
        <v>20</v>
      </c>
      <c r="E562">
        <v>480</v>
      </c>
    </row>
    <row r="563" spans="1:5" x14ac:dyDescent="0.3">
      <c r="A563" t="s">
        <v>20</v>
      </c>
      <c r="B563">
        <v>198</v>
      </c>
      <c r="D563" t="s">
        <v>20</v>
      </c>
      <c r="E563">
        <v>226</v>
      </c>
    </row>
    <row r="564" spans="1:5" x14ac:dyDescent="0.3">
      <c r="A564" t="s">
        <v>14</v>
      </c>
      <c r="B564">
        <v>26</v>
      </c>
      <c r="D564" t="s">
        <v>20</v>
      </c>
      <c r="E564">
        <v>241</v>
      </c>
    </row>
    <row r="565" spans="1:5" x14ac:dyDescent="0.3">
      <c r="A565" t="s">
        <v>20</v>
      </c>
      <c r="B565">
        <v>85</v>
      </c>
      <c r="D565" t="s">
        <v>20</v>
      </c>
      <c r="E565">
        <v>132</v>
      </c>
    </row>
    <row r="566" spans="1:5" x14ac:dyDescent="0.3">
      <c r="A566" t="s">
        <v>14</v>
      </c>
      <c r="B566">
        <v>1790</v>
      </c>
      <c r="D566" t="s">
        <v>20</v>
      </c>
      <c r="E566">
        <v>2043</v>
      </c>
    </row>
    <row r="567" spans="1:5" x14ac:dyDescent="0.3">
      <c r="A567" t="s">
        <v>20</v>
      </c>
      <c r="B567">
        <v>3596</v>
      </c>
    </row>
    <row r="568" spans="1:5" x14ac:dyDescent="0.3">
      <c r="A568" t="s">
        <v>14</v>
      </c>
      <c r="B568">
        <v>37</v>
      </c>
    </row>
    <row r="569" spans="1:5" x14ac:dyDescent="0.3">
      <c r="A569" t="s">
        <v>20</v>
      </c>
      <c r="B569">
        <v>244</v>
      </c>
    </row>
    <row r="570" spans="1:5" x14ac:dyDescent="0.3">
      <c r="A570" t="s">
        <v>20</v>
      </c>
      <c r="B570">
        <v>5180</v>
      </c>
    </row>
    <row r="571" spans="1:5" x14ac:dyDescent="0.3">
      <c r="A571" t="s">
        <v>20</v>
      </c>
      <c r="B571">
        <v>589</v>
      </c>
    </row>
    <row r="572" spans="1:5" x14ac:dyDescent="0.3">
      <c r="A572" t="s">
        <v>20</v>
      </c>
      <c r="B572">
        <v>2725</v>
      </c>
    </row>
    <row r="573" spans="1:5" x14ac:dyDescent="0.3">
      <c r="A573" t="s">
        <v>14</v>
      </c>
      <c r="B573">
        <v>35</v>
      </c>
    </row>
    <row r="574" spans="1:5" x14ac:dyDescent="0.3">
      <c r="A574" t="s">
        <v>74</v>
      </c>
      <c r="B574">
        <v>94</v>
      </c>
    </row>
    <row r="575" spans="1:5" x14ac:dyDescent="0.3">
      <c r="A575" t="s">
        <v>20</v>
      </c>
      <c r="B575">
        <v>300</v>
      </c>
    </row>
    <row r="576" spans="1:5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x14ac:dyDescent="0.3">
      <c r="A722" t="s">
        <v>74</v>
      </c>
      <c r="B722">
        <v>38</v>
      </c>
    </row>
    <row r="723" spans="1:2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x14ac:dyDescent="0.3">
      <c r="A1001" t="s">
        <v>74</v>
      </c>
      <c r="B1001">
        <v>1122</v>
      </c>
    </row>
  </sheetData>
  <autoFilter ref="A1:B1001" xr:uid="{580B866F-5121-4F34-9A88-104082F6A3A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0B80-A86A-4DAE-8759-48F958A6C257}">
  <sheetPr codeName="Sheet5"/>
  <dimension ref="A3:F14"/>
  <sheetViews>
    <sheetView zoomScale="70" zoomScaleNormal="70" workbookViewId="0">
      <selection activeCell="G26" sqref="G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6" t="s">
        <v>2044</v>
      </c>
      <c r="B3" s="6" t="s">
        <v>2045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64AA-F567-494B-A28A-13D5384B084F}">
  <sheetPr codeName="Sheet6"/>
  <dimension ref="A1:F30"/>
  <sheetViews>
    <sheetView workbookViewId="0">
      <selection activeCell="B8" sqref="B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2031</v>
      </c>
      <c r="B2" t="s">
        <v>2070</v>
      </c>
    </row>
    <row r="4" spans="1:6" x14ac:dyDescent="0.3">
      <c r="A4" s="6" t="s">
        <v>2044</v>
      </c>
      <c r="B4" s="6" t="s">
        <v>2045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2046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2047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2048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2049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2050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2053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2054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2056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2057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2058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2059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2060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2061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2062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2063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2064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2065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2066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2067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2068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2069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ADC0-EB1B-4903-B1B5-D7578287E544}">
  <sheetPr codeName="Sheet7"/>
  <dimension ref="A1:F18"/>
  <sheetViews>
    <sheetView workbookViewId="0">
      <selection activeCell="E27" sqref="E2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2031</v>
      </c>
      <c r="B1" t="s">
        <v>2070</v>
      </c>
    </row>
    <row r="2" spans="1:6" x14ac:dyDescent="0.3">
      <c r="A2" s="6" t="s">
        <v>2085</v>
      </c>
      <c r="B2" t="s">
        <v>2070</v>
      </c>
    </row>
    <row r="4" spans="1:6" x14ac:dyDescent="0.3">
      <c r="A4" s="6" t="s">
        <v>2044</v>
      </c>
      <c r="B4" s="6" t="s">
        <v>2045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0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10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10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10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10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10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10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10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10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10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10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10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10" t="s">
        <v>2043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F2A6-D9FE-4C56-B512-DAB6A6E614C6}">
  <sheetPr codeName="Sheet8"/>
  <dimension ref="A3:D13"/>
  <sheetViews>
    <sheetView workbookViewId="0">
      <selection activeCell="B9" sqref="B9"/>
    </sheetView>
  </sheetViews>
  <sheetFormatPr defaultRowHeight="15.6" x14ac:dyDescent="0.3"/>
  <cols>
    <col min="1" max="1" width="21.59765625" bestFit="1" customWidth="1"/>
    <col min="2" max="2" width="15.19921875" bestFit="1" customWidth="1"/>
    <col min="3" max="3" width="9.19921875" bestFit="1" customWidth="1"/>
    <col min="4" max="4" width="11" bestFit="1" customWidth="1"/>
    <col min="5" max="5" width="1.8984375" bestFit="1" customWidth="1"/>
    <col min="6" max="11" width="2.8984375" bestFit="1" customWidth="1"/>
    <col min="12" max="12" width="3.8984375" bestFit="1" customWidth="1"/>
    <col min="13" max="21" width="2.8984375" bestFit="1" customWidth="1"/>
    <col min="22" max="23" width="3.8984375" bestFit="1" customWidth="1"/>
    <col min="24" max="25" width="2.8984375" bestFit="1" customWidth="1"/>
    <col min="26" max="27" width="3.8984375" bestFit="1" customWidth="1"/>
    <col min="28" max="29" width="2.8984375" bestFit="1" customWidth="1"/>
    <col min="30" max="30" width="3.8984375" bestFit="1" customWidth="1"/>
    <col min="31" max="31" width="2.8984375" bestFit="1" customWidth="1"/>
    <col min="32" max="33" width="3.8984375" bestFit="1" customWidth="1"/>
    <col min="34" max="34" width="2.8984375" bestFit="1" customWidth="1"/>
    <col min="35" max="36" width="3.8984375" bestFit="1" customWidth="1"/>
    <col min="37" max="42" width="2.8984375" bestFit="1" customWidth="1"/>
    <col min="43" max="43" width="3.8984375" bestFit="1" customWidth="1"/>
    <col min="44" max="44" width="2.8984375" bestFit="1" customWidth="1"/>
    <col min="45" max="45" width="3.8984375" bestFit="1" customWidth="1"/>
    <col min="46" max="46" width="2.8984375" bestFit="1" customWidth="1"/>
    <col min="47" max="53" width="3.8984375" bestFit="1" customWidth="1"/>
    <col min="54" max="54" width="2.8984375" bestFit="1" customWidth="1"/>
    <col min="55" max="55" width="3.8984375" bestFit="1" customWidth="1"/>
    <col min="56" max="56" width="2.8984375" bestFit="1" customWidth="1"/>
    <col min="57" max="60" width="3.8984375" bestFit="1" customWidth="1"/>
    <col min="61" max="61" width="2.8984375" bestFit="1" customWidth="1"/>
    <col min="62" max="62" width="3.8984375" bestFit="1" customWidth="1"/>
    <col min="63" max="63" width="2.8984375" bestFit="1" customWidth="1"/>
    <col min="64" max="66" width="3.8984375" bestFit="1" customWidth="1"/>
    <col min="67" max="67" width="2.8984375" bestFit="1" customWidth="1"/>
    <col min="68" max="72" width="3.8984375" bestFit="1" customWidth="1"/>
    <col min="73" max="73" width="2.8984375" bestFit="1" customWidth="1"/>
    <col min="74" max="74" width="3.8984375" bestFit="1" customWidth="1"/>
    <col min="75" max="75" width="2.8984375" bestFit="1" customWidth="1"/>
    <col min="76" max="83" width="3.8984375" bestFit="1" customWidth="1"/>
    <col min="84" max="84" width="2.8984375" bestFit="1" customWidth="1"/>
    <col min="85" max="86" width="3.8984375" bestFit="1" customWidth="1"/>
    <col min="87" max="87" width="2.8984375" bestFit="1" customWidth="1"/>
    <col min="88" max="88" width="3.8984375" bestFit="1" customWidth="1"/>
    <col min="89" max="89" width="2.8984375" bestFit="1" customWidth="1"/>
    <col min="90" max="90" width="3.8984375" bestFit="1" customWidth="1"/>
    <col min="91" max="91" width="2.8984375" bestFit="1" customWidth="1"/>
    <col min="92" max="170" width="3.8984375" bestFit="1" customWidth="1"/>
    <col min="171" max="171" width="4.8984375" bestFit="1" customWidth="1"/>
    <col min="172" max="282" width="3.8984375" bestFit="1" customWidth="1"/>
    <col min="283" max="283" width="4.8984375" bestFit="1" customWidth="1"/>
    <col min="284" max="293" width="3.8984375" bestFit="1" customWidth="1"/>
    <col min="294" max="294" width="4.8984375" bestFit="1" customWidth="1"/>
    <col min="295" max="301" width="3.8984375" bestFit="1" customWidth="1"/>
    <col min="302" max="302" width="4.8984375" bestFit="1" customWidth="1"/>
    <col min="303" max="303" width="3.8984375" bestFit="1" customWidth="1"/>
    <col min="304" max="304" width="4.8984375" bestFit="1" customWidth="1"/>
    <col min="305" max="314" width="3.8984375" bestFit="1" customWidth="1"/>
    <col min="315" max="315" width="4.8984375" bestFit="1" customWidth="1"/>
    <col min="316" max="320" width="3.8984375" bestFit="1" customWidth="1"/>
    <col min="321" max="322" width="4.8984375" bestFit="1" customWidth="1"/>
    <col min="323" max="324" width="3.8984375" bestFit="1" customWidth="1"/>
    <col min="325" max="325" width="4.8984375" bestFit="1" customWidth="1"/>
    <col min="326" max="327" width="3.8984375" bestFit="1" customWidth="1"/>
    <col min="328" max="328" width="4.8984375" bestFit="1" customWidth="1"/>
    <col min="329" max="337" width="3.8984375" bestFit="1" customWidth="1"/>
    <col min="338" max="338" width="4.8984375" bestFit="1" customWidth="1"/>
    <col min="339" max="360" width="3.8984375" bestFit="1" customWidth="1"/>
    <col min="361" max="590" width="4.8984375" bestFit="1" customWidth="1"/>
    <col min="591" max="591" width="6.8984375" bestFit="1" customWidth="1"/>
    <col min="592" max="592" width="11" bestFit="1" customWidth="1"/>
  </cols>
  <sheetData>
    <row r="3" spans="1:4" x14ac:dyDescent="0.3">
      <c r="A3" s="6" t="s">
        <v>2117</v>
      </c>
      <c r="B3" s="6" t="s">
        <v>2045</v>
      </c>
    </row>
    <row r="4" spans="1:4" x14ac:dyDescent="0.3">
      <c r="A4" s="6" t="s">
        <v>2033</v>
      </c>
      <c r="B4" t="s">
        <v>14</v>
      </c>
      <c r="C4" t="s">
        <v>20</v>
      </c>
      <c r="D4" t="s">
        <v>2043</v>
      </c>
    </row>
    <row r="5" spans="1:4" x14ac:dyDescent="0.3">
      <c r="A5" s="7" t="s">
        <v>2118</v>
      </c>
      <c r="B5" s="8">
        <v>292</v>
      </c>
      <c r="C5" s="8">
        <v>408</v>
      </c>
      <c r="D5" s="8">
        <v>700</v>
      </c>
    </row>
    <row r="6" spans="1:4" x14ac:dyDescent="0.3">
      <c r="A6" s="7" t="s">
        <v>2119</v>
      </c>
      <c r="B6" s="8">
        <v>43</v>
      </c>
      <c r="C6" s="8">
        <v>63</v>
      </c>
      <c r="D6" s="8">
        <v>106</v>
      </c>
    </row>
    <row r="7" spans="1:4" x14ac:dyDescent="0.3">
      <c r="A7" s="7" t="s">
        <v>2120</v>
      </c>
      <c r="B7" s="8">
        <v>16</v>
      </c>
      <c r="C7" s="8">
        <v>52</v>
      </c>
      <c r="D7" s="8">
        <v>68</v>
      </c>
    </row>
    <row r="8" spans="1:4" x14ac:dyDescent="0.3">
      <c r="A8" s="7" t="s">
        <v>2121</v>
      </c>
      <c r="B8" s="8">
        <v>7</v>
      </c>
      <c r="C8" s="8">
        <v>22</v>
      </c>
      <c r="D8" s="8">
        <v>29</v>
      </c>
    </row>
    <row r="9" spans="1:4" x14ac:dyDescent="0.3">
      <c r="A9" s="7" t="s">
        <v>2122</v>
      </c>
      <c r="B9" s="8">
        <v>3</v>
      </c>
      <c r="C9" s="8">
        <v>7</v>
      </c>
      <c r="D9" s="8">
        <v>10</v>
      </c>
    </row>
    <row r="10" spans="1:4" x14ac:dyDescent="0.3">
      <c r="A10" s="7" t="s">
        <v>2123</v>
      </c>
      <c r="B10" s="8">
        <v>2</v>
      </c>
      <c r="C10" s="8">
        <v>8</v>
      </c>
      <c r="D10" s="8">
        <v>10</v>
      </c>
    </row>
    <row r="11" spans="1:4" x14ac:dyDescent="0.3">
      <c r="A11" s="7" t="s">
        <v>2124</v>
      </c>
      <c r="B11" s="8">
        <v>1</v>
      </c>
      <c r="C11" s="8">
        <v>4</v>
      </c>
      <c r="D11" s="8">
        <v>5</v>
      </c>
    </row>
    <row r="12" spans="1:4" x14ac:dyDescent="0.3">
      <c r="A12" s="7" t="s">
        <v>2125</v>
      </c>
      <c r="B12" s="8"/>
      <c r="C12" s="8">
        <v>1</v>
      </c>
      <c r="D12" s="8">
        <v>1</v>
      </c>
    </row>
    <row r="13" spans="1:4" x14ac:dyDescent="0.3">
      <c r="A13" s="7" t="s">
        <v>2043</v>
      </c>
      <c r="B13" s="8">
        <v>364</v>
      </c>
      <c r="C13" s="8">
        <v>565</v>
      </c>
      <c r="D13" s="8">
        <v>929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m 1 9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g m 1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t f V Y o i k e 4 D g A A A B E A A A A T A B w A R m 9 y b X V s Y X M v U 2 V j d G l v b j E u b S C i G A A o o B Q A A A A A A A A A A A A A A A A A A A A A A A A A A A A r T k 0 u y c z P U w i G 0 I b W A F B L A Q I t A B Q A A g A I A I J t f V Z I s u X 4 p A A A A P Y A A A A S A A A A A A A A A A A A A A A A A A A A A A B D b 2 5 m a W c v U G F j a 2 F n Z S 5 4 b W x Q S w E C L Q A U A A I A C A C C b X 1 W D 8 r p q 6 Q A A A D p A A A A E w A A A A A A A A A A A A A A A A D w A A A A W 0 N v b n R l b n R f V H l w Z X N d L n h t b F B L A Q I t A B Q A A g A I A I J t f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f B c g 7 H f k R q o W Q l G K w c c 2 A A A A A A I A A A A A A B B m A A A A A Q A A I A A A A M 9 x H r 3 O z s p / f q p U X o 8 / y j 5 t H t z + t Q + k C f k K E E d I C a H 7 A A A A A A 6 A A A A A A g A A I A A A A K a a 0 d v O h s j g C z 5 z g s R I r K D Y y / x q 5 Q X 3 2 r z Z P 2 P 8 i D Q w U A A A A B w b Q a V X x k A k d 4 m m A D J i P C W 6 e 5 K 9 + G B o Z b p P p f 1 l t O a C j B 7 h u O E 7 5 q m F X C w q 3 o T G T 6 9 Z Z 8 r m w b A a p + M 8 0 b M Z i b p L N + I n F l B x x a i O 5 u l S / T G z Q A A A A C l u f 5 r E Q 2 8 B z 3 s m o / t j p J 1 q 8 k J h t 1 n C H p k n c L 1 q + g J h 3 J s 5 G 3 F x i p V D V X O u q F G P Y Z 2 D H 7 r d i g s e e F D r 7 B F j I a k = < / D a t a M a s h u p > 
</file>

<file path=customXml/itemProps1.xml><?xml version="1.0" encoding="utf-8"?>
<ds:datastoreItem xmlns:ds="http://schemas.openxmlformats.org/officeDocument/2006/customXml" ds:itemID="{758C4C3F-0B26-43E1-A5E2-48E9EBE68F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Crowdfunding</vt:lpstr>
      <vt:lpstr>Crowdfunding with Dates</vt:lpstr>
      <vt:lpstr>Outcomes Breakdown</vt:lpstr>
      <vt:lpstr>Statistics</vt:lpstr>
      <vt:lpstr>Pivot 1</vt:lpstr>
      <vt:lpstr>Pivot 2</vt:lpstr>
      <vt:lpstr>Pivot 3</vt:lpstr>
      <vt:lpstr>Sheet11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Gregory</cp:lastModifiedBy>
  <dcterms:created xsi:type="dcterms:W3CDTF">2021-09-29T18:52:28Z</dcterms:created>
  <dcterms:modified xsi:type="dcterms:W3CDTF">2023-04-04T19:31:48Z</dcterms:modified>
</cp:coreProperties>
</file>