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ko\Desktop\"/>
    </mc:Choice>
  </mc:AlternateContent>
  <bookViews>
    <workbookView xWindow="0" yWindow="0" windowWidth="28800" windowHeight="12120"/>
  </bookViews>
  <sheets>
    <sheet name="Jone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7" i="1" s="1"/>
  <c r="D29" i="1"/>
  <c r="E27" i="1"/>
  <c r="E28" i="1" s="1"/>
  <c r="E21" i="1"/>
  <c r="D20" i="1"/>
  <c r="E14" i="1"/>
  <c r="D14" i="1"/>
  <c r="E13" i="1"/>
  <c r="D13" i="1"/>
  <c r="E16" i="1" s="1"/>
  <c r="E24" i="1" s="1"/>
  <c r="E6" i="1"/>
  <c r="E9" i="1" s="1"/>
  <c r="D6" i="1"/>
  <c r="E5" i="1"/>
  <c r="D5" i="1"/>
  <c r="E8" i="1" s="1"/>
  <c r="E17" i="1" s="1"/>
  <c r="E23" i="1" l="1"/>
  <c r="B38" i="1"/>
  <c r="E29" i="1"/>
  <c r="E32" i="1" s="1"/>
  <c r="D28" i="1"/>
  <c r="F36" i="1" l="1"/>
  <c r="J36" i="1" s="1"/>
  <c r="F35" i="1"/>
  <c r="J35" i="1" s="1"/>
  <c r="F37" i="1"/>
  <c r="J37" i="1" s="1"/>
  <c r="E31" i="1"/>
  <c r="F38" i="1"/>
  <c r="J38" i="1" s="1"/>
  <c r="B39" i="1"/>
  <c r="E38" i="1"/>
  <c r="I38" i="1" s="1"/>
  <c r="B40" i="1" l="1"/>
  <c r="E39" i="1"/>
  <c r="I39" i="1" s="1"/>
  <c r="F39" i="1"/>
  <c r="J39" i="1" s="1"/>
  <c r="E35" i="1"/>
  <c r="I35" i="1" s="1"/>
  <c r="E37" i="1"/>
  <c r="I37" i="1" s="1"/>
  <c r="E36" i="1"/>
  <c r="I36" i="1" s="1"/>
  <c r="F40" i="1" l="1"/>
  <c r="J40" i="1" s="1"/>
  <c r="B41" i="1"/>
  <c r="E40" i="1"/>
  <c r="I40" i="1" s="1"/>
  <c r="F41" i="1" l="1"/>
  <c r="J41" i="1" s="1"/>
  <c r="B42" i="1"/>
  <c r="E41" i="1"/>
  <c r="I41" i="1" s="1"/>
  <c r="F42" i="1" l="1"/>
  <c r="J42" i="1" s="1"/>
  <c r="B43" i="1"/>
  <c r="E42" i="1"/>
  <c r="I42" i="1" s="1"/>
  <c r="B44" i="1" l="1"/>
  <c r="E43" i="1"/>
  <c r="I43" i="1" s="1"/>
  <c r="F43" i="1"/>
  <c r="J43" i="1" s="1"/>
  <c r="F44" i="1" l="1"/>
  <c r="J44" i="1" s="1"/>
  <c r="B45" i="1"/>
  <c r="E44" i="1"/>
  <c r="I44" i="1" s="1"/>
  <c r="F45" i="1" l="1"/>
  <c r="J45" i="1" s="1"/>
  <c r="B46" i="1"/>
  <c r="E45" i="1"/>
  <c r="I45" i="1" s="1"/>
  <c r="F46" i="1" l="1"/>
  <c r="J46" i="1" s="1"/>
  <c r="B47" i="1"/>
  <c r="E46" i="1"/>
  <c r="I46" i="1" s="1"/>
  <c r="B48" i="1" l="1"/>
  <c r="E47" i="1"/>
  <c r="I47" i="1" s="1"/>
  <c r="F47" i="1"/>
  <c r="J47" i="1" s="1"/>
  <c r="F48" i="1" l="1"/>
  <c r="J48" i="1" s="1"/>
  <c r="E48" i="1"/>
  <c r="I48" i="1" s="1"/>
</calcChain>
</file>

<file path=xl/sharedStrings.xml><?xml version="1.0" encoding="utf-8"?>
<sst xmlns="http://schemas.openxmlformats.org/spreadsheetml/2006/main" count="20" uniqueCount="15">
  <si>
    <r>
      <t>I</t>
    </r>
    <r>
      <rPr>
        <sz val="11"/>
        <color theme="1"/>
        <rFont val="ＭＳ Ｐゴシック"/>
        <family val="2"/>
        <charset val="128"/>
        <scheme val="minor"/>
      </rPr>
      <t>nput State</t>
    </r>
    <phoneticPr fontId="3"/>
  </si>
  <si>
    <t>#1. rotation</t>
    <phoneticPr fontId="3"/>
  </si>
  <si>
    <r>
      <t>d</t>
    </r>
    <r>
      <rPr>
        <sz val="11"/>
        <color theme="1"/>
        <rFont val="ＭＳ Ｐゴシック"/>
        <family val="2"/>
        <charset val="128"/>
        <scheme val="minor"/>
      </rPr>
      <t>eg</t>
    </r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</si>
  <si>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roduct</t>
    </r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</si>
  <si>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hase</t>
    </r>
    <phoneticPr fontId="3"/>
  </si>
  <si>
    <t>#2.1 - rotate</t>
    <phoneticPr fontId="3"/>
  </si>
  <si>
    <t>#2.2</t>
    <phoneticPr fontId="3"/>
  </si>
  <si>
    <t>#2.3 - rotate</t>
    <phoneticPr fontId="3"/>
  </si>
  <si>
    <t>step</t>
    <phoneticPr fontId="3"/>
  </si>
  <si>
    <t>out</t>
    <phoneticPr fontId="3"/>
  </si>
  <si>
    <r>
      <t>d</t>
    </r>
    <r>
      <rPr>
        <sz val="11"/>
        <color theme="1"/>
        <rFont val="ＭＳ Ｐゴシック"/>
        <family val="2"/>
        <charset val="128"/>
        <scheme val="minor"/>
      </rPr>
      <t>istance</t>
    </r>
    <phoneticPr fontId="3"/>
  </si>
  <si>
    <t>X</t>
    <phoneticPr fontId="3"/>
  </si>
  <si>
    <t>Y</t>
    <phoneticPr fontId="3"/>
  </si>
  <si>
    <t>real X</t>
    <phoneticPr fontId="3"/>
  </si>
  <si>
    <t>real 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</si>
</sst>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0" fillId="0" borderId="0" xfId="1" applyNumberFormat="1" applyFont="1"/>
    <xf numFmtId="0" fontId="1" fillId="0" borderId="0" xfId="1" applyNumberFormat="1"/>
    <xf numFmtId="0" fontId="4" fillId="0" borderId="0" xfId="1" applyNumberFormat="1" applyFont="1"/>
  </cellXfs>
  <cellStyles count="2">
    <cellStyle name="Normal" xfId="0" builtinId="0"/>
    <cellStyle name="標準_jon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Jones!$I$35:$I$48</c:f>
              <c:numCache>
                <c:formatCode>General</c:formatCode>
                <c:ptCount val="14"/>
                <c:pt idx="0">
                  <c:v>0.5</c:v>
                </c:pt>
                <c:pt idx="1">
                  <c:v>0.32990814123213302</c:v>
                </c:pt>
                <c:pt idx="2">
                  <c:v>0.13034657075732101</c:v>
                </c:pt>
                <c:pt idx="3">
                  <c:v>-8.0858470678408997E-2</c:v>
                </c:pt>
                <c:pt idx="4">
                  <c:v>-0.284840665745276</c:v>
                </c:pt>
                <c:pt idx="5">
                  <c:v>-0.46337889246817598</c:v>
                </c:pt>
                <c:pt idx="6">
                  <c:v>-0.60052486278564099</c:v>
                </c:pt>
                <c:pt idx="7">
                  <c:v>-0.68402773562436603</c:v>
                </c:pt>
                <c:pt idx="8">
                  <c:v>-0.70642844804619798</c:v>
                </c:pt>
                <c:pt idx="9">
                  <c:v>-0.66572601112544505</c:v>
                </c:pt>
                <c:pt idx="10">
                  <c:v>-0.56555625233015605</c:v>
                </c:pt>
                <c:pt idx="11">
                  <c:v>-0.41486703788280799</c:v>
                </c:pt>
                <c:pt idx="12">
                  <c:v>-0.22711898651964699</c:v>
                </c:pt>
                <c:pt idx="13">
                  <c:v>-1.9083072508084001E-2</c:v>
                </c:pt>
              </c:numCache>
            </c:numRef>
          </c:xVal>
          <c:yVal>
            <c:numRef>
              <c:f>Jones!$J$35:$J$48</c:f>
              <c:numCache>
                <c:formatCode>General</c:formatCode>
                <c:ptCount val="14"/>
                <c:pt idx="0">
                  <c:v>0.5</c:v>
                </c:pt>
                <c:pt idx="1">
                  <c:v>0.62542834789347301</c:v>
                </c:pt>
                <c:pt idx="2">
                  <c:v>0.69498904415235696</c:v>
                </c:pt>
                <c:pt idx="3">
                  <c:v>0.70246843894907396</c:v>
                </c:pt>
                <c:pt idx="4">
                  <c:v>0.64719842022194995</c:v>
                </c:pt>
                <c:pt idx="5">
                  <c:v>0.53411609413587802</c:v>
                </c:pt>
                <c:pt idx="6">
                  <c:v>0.37332276809255399</c:v>
                </c:pt>
                <c:pt idx="7">
                  <c:v>0.17918163102450799</c:v>
                </c:pt>
                <c:pt idx="8">
                  <c:v>-3.0965267495047001E-2</c:v>
                </c:pt>
                <c:pt idx="9">
                  <c:v>-0.23834613089161499</c:v>
                </c:pt>
                <c:pt idx="10">
                  <c:v>-0.42443624427028798</c:v>
                </c:pt>
                <c:pt idx="11">
                  <c:v>-0.572612732026056</c:v>
                </c:pt>
                <c:pt idx="12">
                  <c:v>-0.66963942981449998</c:v>
                </c:pt>
                <c:pt idx="13">
                  <c:v>-0.70684923169205705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Jones!$I$35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Jones!$J$35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48344"/>
        <c:axId val="219248736"/>
      </c:scatterChart>
      <c:valAx>
        <c:axId val="219248344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248736"/>
        <c:crosses val="autoZero"/>
        <c:crossBetween val="midCat"/>
      </c:valAx>
      <c:valAx>
        <c:axId val="2192487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128587</xdr:rowOff>
    </xdr:from>
    <xdr:to>
      <xdr:col>12</xdr:col>
      <xdr:colOff>304800</xdr:colOff>
      <xdr:row>16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ako\OneDrive\Calc_Physics_v4_201806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onics"/>
      <sheetName val="Optics"/>
      <sheetName val="Damage"/>
      <sheetName val="dB"/>
      <sheetName val="Impedance"/>
      <sheetName val="gaussian lite"/>
      <sheetName val="gaussian full"/>
      <sheetName val="Gaussian 2D"/>
      <sheetName val="divergence"/>
      <sheetName val="Couple_angle"/>
      <sheetName val="Couple_Z"/>
      <sheetName val="Machine Vision"/>
      <sheetName val="Fresnel"/>
      <sheetName val="Jones"/>
      <sheetName val="wave beat"/>
      <sheetName val="wave beat (2)"/>
      <sheetName val="Singlet Lens"/>
      <sheetName val="Complex Lens 1"/>
      <sheetName val="thermis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5">
          <cell r="I35">
            <v>0.5</v>
          </cell>
          <cell r="J35">
            <v>0.5</v>
          </cell>
        </row>
        <row r="36">
          <cell r="I36">
            <v>0.32990814123213302</v>
          </cell>
          <cell r="J36">
            <v>0.62542834789347301</v>
          </cell>
        </row>
        <row r="37">
          <cell r="I37">
            <v>0.13034657075732101</v>
          </cell>
          <cell r="J37">
            <v>0.69498904415235696</v>
          </cell>
        </row>
        <row r="38">
          <cell r="I38">
            <v>-8.0858470678408997E-2</v>
          </cell>
          <cell r="J38">
            <v>0.70246843894907396</v>
          </cell>
        </row>
        <row r="39">
          <cell r="I39">
            <v>-0.284840665745276</v>
          </cell>
          <cell r="J39">
            <v>0.64719842022194995</v>
          </cell>
        </row>
        <row r="40">
          <cell r="I40">
            <v>-0.46337889246817598</v>
          </cell>
          <cell r="J40">
            <v>0.53411609413587802</v>
          </cell>
        </row>
        <row r="41">
          <cell r="I41">
            <v>-0.60052486278564099</v>
          </cell>
          <cell r="J41">
            <v>0.37332276809255399</v>
          </cell>
        </row>
        <row r="42">
          <cell r="I42">
            <v>-0.68402773562436603</v>
          </cell>
          <cell r="J42">
            <v>0.17918163102450799</v>
          </cell>
        </row>
        <row r="43">
          <cell r="I43">
            <v>-0.70642844804619798</v>
          </cell>
          <cell r="J43">
            <v>-3.0965267495047001E-2</v>
          </cell>
        </row>
        <row r="44">
          <cell r="I44">
            <v>-0.66572601112544505</v>
          </cell>
          <cell r="J44">
            <v>-0.23834613089161499</v>
          </cell>
        </row>
        <row r="45">
          <cell r="I45">
            <v>-0.56555625233015605</v>
          </cell>
          <cell r="J45">
            <v>-0.42443624427028798</v>
          </cell>
        </row>
        <row r="46">
          <cell r="I46">
            <v>-0.41486703788280799</v>
          </cell>
          <cell r="J46">
            <v>-0.572612732026056</v>
          </cell>
        </row>
        <row r="47">
          <cell r="I47">
            <v>-0.22711898651964699</v>
          </cell>
          <cell r="J47">
            <v>-0.66963942981449998</v>
          </cell>
        </row>
        <row r="48">
          <cell r="I48">
            <v>-1.9083072508084001E-2</v>
          </cell>
          <cell r="J48">
            <v>-0.70684923169205705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L48"/>
  <sheetViews>
    <sheetView tabSelected="1" workbookViewId="0">
      <selection activeCell="L30" sqref="L30"/>
    </sheetView>
  </sheetViews>
  <sheetFormatPr defaultRowHeight="13.5" x14ac:dyDescent="0.15"/>
  <cols>
    <col min="1" max="1" width="9" style="2"/>
    <col min="2" max="2" width="11" style="2" bestFit="1" customWidth="1"/>
    <col min="3" max="3" width="9" style="2"/>
    <col min="4" max="4" width="12.125" style="2" bestFit="1" customWidth="1"/>
    <col min="5" max="5" width="18" style="2" customWidth="1"/>
    <col min="6" max="6" width="9.125" style="2" bestFit="1" customWidth="1"/>
    <col min="7" max="8" width="11" style="2" bestFit="1" customWidth="1"/>
    <col min="9" max="10" width="11" style="2" customWidth="1"/>
    <col min="11" max="16384" width="9" style="2"/>
  </cols>
  <sheetData>
    <row r="1" spans="2:7" x14ac:dyDescent="0.15">
      <c r="B1" s="1"/>
      <c r="D1" s="1" t="s">
        <v>0</v>
      </c>
      <c r="E1" s="3">
        <v>1</v>
      </c>
    </row>
    <row r="2" spans="2:7" x14ac:dyDescent="0.15">
      <c r="B2" s="1"/>
      <c r="E2" s="3">
        <v>0</v>
      </c>
    </row>
    <row r="3" spans="2:7" x14ac:dyDescent="0.15">
      <c r="B3" s="1"/>
    </row>
    <row r="4" spans="2:7" x14ac:dyDescent="0.15">
      <c r="B4" s="1"/>
      <c r="D4" s="1" t="s">
        <v>1</v>
      </c>
      <c r="E4" s="3">
        <v>0</v>
      </c>
      <c r="F4" s="1" t="s">
        <v>2</v>
      </c>
    </row>
    <row r="5" spans="2:7" x14ac:dyDescent="0.15">
      <c r="D5" s="2">
        <f>COS(E4*PI()/180)</f>
        <v>1</v>
      </c>
      <c r="E5" s="2">
        <f>SIN(E4*PI()/180)</f>
        <v>0</v>
      </c>
    </row>
    <row r="6" spans="2:7" x14ac:dyDescent="0.15">
      <c r="D6" s="2">
        <f>-SIN(E4*PI()/180)</f>
        <v>0</v>
      </c>
      <c r="E6" s="2">
        <f>COS(E4*PI()/180)</f>
        <v>1</v>
      </c>
    </row>
    <row r="8" spans="2:7" x14ac:dyDescent="0.15">
      <c r="D8" s="1" t="s">
        <v>3</v>
      </c>
      <c r="E8" s="2">
        <f>D5*E1+E5*E2</f>
        <v>1</v>
      </c>
    </row>
    <row r="9" spans="2:7" x14ac:dyDescent="0.15">
      <c r="E9" s="2">
        <f>D6*E1+E6*E2</f>
        <v>0</v>
      </c>
    </row>
    <row r="11" spans="2:7" x14ac:dyDescent="0.15">
      <c r="D11" s="1" t="s">
        <v>4</v>
      </c>
    </row>
    <row r="12" spans="2:7" x14ac:dyDescent="0.15">
      <c r="D12" s="1" t="s">
        <v>5</v>
      </c>
      <c r="E12" s="3">
        <v>45</v>
      </c>
      <c r="F12" s="1" t="s">
        <v>2</v>
      </c>
      <c r="G12" s="1"/>
    </row>
    <row r="13" spans="2:7" x14ac:dyDescent="0.15">
      <c r="D13" s="2">
        <f>COS(E12*PI()/180)</f>
        <v>0.70710678118654757</v>
      </c>
      <c r="E13" s="2">
        <f>SIN(E12*PI()/180)</f>
        <v>0.70710678118654746</v>
      </c>
    </row>
    <row r="14" spans="2:7" x14ac:dyDescent="0.15">
      <c r="D14" s="2">
        <f>-SIN(E12*PI()/180)</f>
        <v>-0.70710678118654746</v>
      </c>
      <c r="E14" s="2">
        <f>COS(E12*PI()/180)</f>
        <v>0.70710678118654757</v>
      </c>
    </row>
    <row r="16" spans="2:7" x14ac:dyDescent="0.15">
      <c r="D16" s="1" t="s">
        <v>3</v>
      </c>
      <c r="E16" s="2" t="str">
        <f>IMSUM(IMPRODUCT(D13,E8),IMPRODUCT(E13,E9))</f>
        <v>0.707106781186548</v>
      </c>
    </row>
    <row r="17" spans="2:7" x14ac:dyDescent="0.15">
      <c r="E17" s="2" t="str">
        <f>IMSUM(IMPRODUCT(D14,E8),IMPRODUCT(E14,E9))</f>
        <v>-0.707106781186547</v>
      </c>
    </row>
    <row r="19" spans="2:7" x14ac:dyDescent="0.15">
      <c r="D19" s="1" t="s">
        <v>6</v>
      </c>
      <c r="E19" s="3">
        <v>90</v>
      </c>
      <c r="F19" s="1" t="s">
        <v>2</v>
      </c>
      <c r="G19" s="1"/>
    </row>
    <row r="20" spans="2:7" x14ac:dyDescent="0.15">
      <c r="D20" s="2" t="str">
        <f>COMPLEX(COS(0),SIN(0))</f>
        <v>1</v>
      </c>
      <c r="E20" s="2">
        <v>0</v>
      </c>
    </row>
    <row r="21" spans="2:7" x14ac:dyDescent="0.15">
      <c r="D21" s="2">
        <v>0</v>
      </c>
      <c r="E21" s="2" t="str">
        <f>COMPLEX(COS(E19*PI()/180),SIN(E19*PI()/180))</f>
        <v>6.1257422745431E-17+i</v>
      </c>
    </row>
    <row r="23" spans="2:7" x14ac:dyDescent="0.15">
      <c r="D23" s="1" t="s">
        <v>3</v>
      </c>
      <c r="E23" s="2" t="str">
        <f>IMSUM(IMPRODUCT(D20,E16),IMPRODUCT(E20,E17))</f>
        <v>0.707106781186548</v>
      </c>
    </row>
    <row r="24" spans="2:7" x14ac:dyDescent="0.15">
      <c r="E24" s="2" t="str">
        <f>IMSUM(IMPRODUCT(D21,E16),IMPRODUCT(E21,E17))</f>
        <v>-4.33155390213053E-17-0.707106781186547i</v>
      </c>
    </row>
    <row r="26" spans="2:7" x14ac:dyDescent="0.15">
      <c r="D26" s="1" t="s">
        <v>7</v>
      </c>
      <c r="G26" s="1"/>
    </row>
    <row r="27" spans="2:7" x14ac:dyDescent="0.15">
      <c r="E27" s="2">
        <f>-E12</f>
        <v>-45</v>
      </c>
    </row>
    <row r="28" spans="2:7" x14ac:dyDescent="0.15">
      <c r="D28" s="2">
        <f>COS(E27*PI()/180)</f>
        <v>0.70710678118654757</v>
      </c>
      <c r="E28" s="2">
        <f>SIN(E27*PI()/180)</f>
        <v>-0.70710678118654746</v>
      </c>
    </row>
    <row r="29" spans="2:7" x14ac:dyDescent="0.15">
      <c r="D29" s="2">
        <f>-SIN(E27*PI()/180)</f>
        <v>0.70710678118654746</v>
      </c>
      <c r="E29" s="2">
        <f>COS(E27*PI()/180)</f>
        <v>0.70710678118654757</v>
      </c>
    </row>
    <row r="30" spans="2:7" x14ac:dyDescent="0.15">
      <c r="B30" s="2" t="s">
        <v>8</v>
      </c>
    </row>
    <row r="31" spans="2:7" x14ac:dyDescent="0.15">
      <c r="B31" s="2">
        <v>0.3</v>
      </c>
      <c r="D31" s="1" t="s">
        <v>3</v>
      </c>
      <c r="E31" s="2" t="str">
        <f>IMSUM(IMPRODUCT(D28,E23),IMPRODUCT(E28,E24))</f>
        <v>0.5+0.5i</v>
      </c>
    </row>
    <row r="32" spans="2:7" x14ac:dyDescent="0.15">
      <c r="E32" s="2" t="str">
        <f>IMSUM(IMPRODUCT(D29,E23),IMPRODUCT(E29,E24))</f>
        <v>0.5-0.5i</v>
      </c>
    </row>
    <row r="33" spans="2:12" x14ac:dyDescent="0.15">
      <c r="B33" s="2" t="s">
        <v>9</v>
      </c>
    </row>
    <row r="34" spans="2:12" x14ac:dyDescent="0.15">
      <c r="B34" s="1" t="s">
        <v>10</v>
      </c>
      <c r="E34" s="1" t="s">
        <v>11</v>
      </c>
      <c r="F34" s="1" t="s">
        <v>12</v>
      </c>
      <c r="H34" s="1"/>
      <c r="I34" s="1" t="s">
        <v>13</v>
      </c>
      <c r="J34" s="1" t="s">
        <v>14</v>
      </c>
      <c r="L34" s="1"/>
    </row>
    <row r="35" spans="2:12" x14ac:dyDescent="0.15">
      <c r="B35" s="2">
        <v>0</v>
      </c>
      <c r="E35" s="2" t="str">
        <f t="shared" ref="E35:E48" si="0">IMPRODUCT(COMPLEX(COS($B35),SIN($B35)),$E$31)</f>
        <v>0.5+0.5i</v>
      </c>
      <c r="F35" s="2" t="str">
        <f t="shared" ref="F35:F48" si="1">IMPRODUCT(COMPLEX(COS($B35),SIN($B35)),$E$32)</f>
        <v>0.5-0.5i</v>
      </c>
      <c r="I35" s="2">
        <f>IMREAL(E35)</f>
        <v>0.5</v>
      </c>
      <c r="J35" s="2">
        <f>IMREAL(F35)</f>
        <v>0.5</v>
      </c>
    </row>
    <row r="36" spans="2:12" x14ac:dyDescent="0.15">
      <c r="B36" s="2">
        <f t="shared" ref="B36:B48" si="2">B35+$B$31</f>
        <v>0.3</v>
      </c>
      <c r="E36" s="2" t="str">
        <f t="shared" si="0"/>
        <v>0.329908141232133+0.625428347893473i</v>
      </c>
      <c r="F36" s="2" t="str">
        <f t="shared" si="1"/>
        <v>0.625428347893473-0.329908141232133i</v>
      </c>
      <c r="I36" s="2">
        <f t="shared" ref="I36:J48" si="3">IMREAL(E36)</f>
        <v>0.32990814123213302</v>
      </c>
      <c r="J36" s="2">
        <f t="shared" si="3"/>
        <v>0.62542834789347301</v>
      </c>
    </row>
    <row r="37" spans="2:12" x14ac:dyDescent="0.15">
      <c r="B37" s="2">
        <f t="shared" si="2"/>
        <v>0.6</v>
      </c>
      <c r="E37" s="2" t="str">
        <f t="shared" si="0"/>
        <v>0.130346570757321+0.694989044152357i</v>
      </c>
      <c r="F37" s="2" t="str">
        <f t="shared" si="1"/>
        <v>0.694989044152357-0.130346570757321i</v>
      </c>
      <c r="I37" s="2">
        <f t="shared" si="3"/>
        <v>0.13034657075732101</v>
      </c>
      <c r="J37" s="2">
        <f t="shared" si="3"/>
        <v>0.69498904415235696</v>
      </c>
    </row>
    <row r="38" spans="2:12" x14ac:dyDescent="0.15">
      <c r="B38" s="2">
        <f t="shared" si="2"/>
        <v>0.89999999999999991</v>
      </c>
      <c r="E38" s="2" t="str">
        <f t="shared" si="0"/>
        <v>-0.080858470678409+0.702468438949074i</v>
      </c>
      <c r="F38" s="2" t="str">
        <f t="shared" si="1"/>
        <v>0.702468438949074+0.080858470678409i</v>
      </c>
      <c r="I38" s="2">
        <f t="shared" si="3"/>
        <v>-8.0858470678408997E-2</v>
      </c>
      <c r="J38" s="2">
        <f t="shared" si="3"/>
        <v>0.70246843894907396</v>
      </c>
    </row>
    <row r="39" spans="2:12" x14ac:dyDescent="0.15">
      <c r="B39" s="2">
        <f t="shared" si="2"/>
        <v>1.2</v>
      </c>
      <c r="E39" s="2" t="str">
        <f t="shared" si="0"/>
        <v>-0.284840665745276+0.64719842022195i</v>
      </c>
      <c r="F39" s="2" t="str">
        <f t="shared" si="1"/>
        <v>0.64719842022195+0.284840665745276i</v>
      </c>
      <c r="I39" s="2">
        <f t="shared" si="3"/>
        <v>-0.284840665745276</v>
      </c>
      <c r="J39" s="2">
        <f t="shared" si="3"/>
        <v>0.64719842022194995</v>
      </c>
    </row>
    <row r="40" spans="2:12" x14ac:dyDescent="0.15">
      <c r="B40" s="2">
        <f t="shared" si="2"/>
        <v>1.5</v>
      </c>
      <c r="E40" s="2" t="str">
        <f t="shared" si="0"/>
        <v>-0.463378892468176+0.534116094135878i</v>
      </c>
      <c r="F40" s="2" t="str">
        <f t="shared" si="1"/>
        <v>0.534116094135878+0.463378892468176i</v>
      </c>
      <c r="I40" s="2">
        <f t="shared" si="3"/>
        <v>-0.46337889246817598</v>
      </c>
      <c r="J40" s="2">
        <f t="shared" si="3"/>
        <v>0.53411609413587802</v>
      </c>
    </row>
    <row r="41" spans="2:12" x14ac:dyDescent="0.15">
      <c r="B41" s="2">
        <f t="shared" si="2"/>
        <v>1.8</v>
      </c>
      <c r="E41" s="2" t="str">
        <f t="shared" si="0"/>
        <v>-0.600524862785641+0.373322768092554i</v>
      </c>
      <c r="F41" s="2" t="str">
        <f t="shared" si="1"/>
        <v>0.373322768092554+0.600524862785641i</v>
      </c>
      <c r="I41" s="2">
        <f t="shared" si="3"/>
        <v>-0.60052486278564099</v>
      </c>
      <c r="J41" s="2">
        <f t="shared" si="3"/>
        <v>0.37332276809255399</v>
      </c>
    </row>
    <row r="42" spans="2:12" x14ac:dyDescent="0.15">
      <c r="B42" s="2">
        <f t="shared" si="2"/>
        <v>2.1</v>
      </c>
      <c r="E42" s="2" t="str">
        <f t="shared" si="0"/>
        <v>-0.684027735624366+0.179181631024508i</v>
      </c>
      <c r="F42" s="2" t="str">
        <f t="shared" si="1"/>
        <v>0.179181631024508+0.684027735624366i</v>
      </c>
      <c r="I42" s="2">
        <f t="shared" si="3"/>
        <v>-0.68402773562436603</v>
      </c>
      <c r="J42" s="2">
        <f t="shared" si="3"/>
        <v>0.17918163102450799</v>
      </c>
    </row>
    <row r="43" spans="2:12" x14ac:dyDescent="0.15">
      <c r="B43" s="2">
        <f t="shared" si="2"/>
        <v>2.4</v>
      </c>
      <c r="E43" s="2" t="str">
        <f t="shared" si="0"/>
        <v>-0.706428448046198-0.030965267495047i</v>
      </c>
      <c r="F43" s="2" t="str">
        <f t="shared" si="1"/>
        <v>-0.030965267495047+0.706428448046198i</v>
      </c>
      <c r="I43" s="2">
        <f t="shared" si="3"/>
        <v>-0.70642844804619798</v>
      </c>
      <c r="J43" s="2">
        <f t="shared" si="3"/>
        <v>-3.0965267495047001E-2</v>
      </c>
    </row>
    <row r="44" spans="2:12" x14ac:dyDescent="0.15">
      <c r="B44" s="2">
        <f t="shared" si="2"/>
        <v>2.6999999999999997</v>
      </c>
      <c r="E44" s="2" t="str">
        <f t="shared" si="0"/>
        <v>-0.665726011125445-0.238346130891615i</v>
      </c>
      <c r="F44" s="2" t="str">
        <f t="shared" si="1"/>
        <v>-0.238346130891615+0.665726011125445i</v>
      </c>
      <c r="I44" s="2">
        <f t="shared" si="3"/>
        <v>-0.66572601112544505</v>
      </c>
      <c r="J44" s="2">
        <f t="shared" si="3"/>
        <v>-0.23834613089161499</v>
      </c>
    </row>
    <row r="45" spans="2:12" x14ac:dyDescent="0.15">
      <c r="B45" s="2">
        <f t="shared" si="2"/>
        <v>2.9999999999999996</v>
      </c>
      <c r="E45" s="2" t="str">
        <f t="shared" si="0"/>
        <v>-0.565556252330156-0.424436244270288i</v>
      </c>
      <c r="F45" s="2" t="str">
        <f t="shared" si="1"/>
        <v>-0.424436244270288+0.565556252330156i</v>
      </c>
      <c r="I45" s="2">
        <f t="shared" si="3"/>
        <v>-0.56555625233015605</v>
      </c>
      <c r="J45" s="2">
        <f t="shared" si="3"/>
        <v>-0.42443624427028798</v>
      </c>
    </row>
    <row r="46" spans="2:12" x14ac:dyDescent="0.15">
      <c r="B46" s="2">
        <f t="shared" si="2"/>
        <v>3.2999999999999994</v>
      </c>
      <c r="E46" s="2" t="str">
        <f t="shared" si="0"/>
        <v>-0.414867037882808-0.572612732026056i</v>
      </c>
      <c r="F46" s="2" t="str">
        <f t="shared" si="1"/>
        <v>-0.572612732026056+0.414867037882808i</v>
      </c>
      <c r="I46" s="2">
        <f t="shared" si="3"/>
        <v>-0.41486703788280799</v>
      </c>
      <c r="J46" s="2">
        <f t="shared" si="3"/>
        <v>-0.572612732026056</v>
      </c>
    </row>
    <row r="47" spans="2:12" x14ac:dyDescent="0.15">
      <c r="B47" s="2">
        <f t="shared" si="2"/>
        <v>3.5999999999999992</v>
      </c>
      <c r="E47" s="2" t="str">
        <f t="shared" si="0"/>
        <v>-0.227118986519647-0.6696394298145i</v>
      </c>
      <c r="F47" s="2" t="str">
        <f t="shared" si="1"/>
        <v>-0.6696394298145+0.227118986519647i</v>
      </c>
      <c r="I47" s="2">
        <f t="shared" si="3"/>
        <v>-0.22711898651964699</v>
      </c>
      <c r="J47" s="2">
        <f t="shared" si="3"/>
        <v>-0.66963942981449998</v>
      </c>
    </row>
    <row r="48" spans="2:12" x14ac:dyDescent="0.15">
      <c r="B48" s="2">
        <f t="shared" si="2"/>
        <v>3.899999999999999</v>
      </c>
      <c r="E48" s="2" t="str">
        <f t="shared" si="0"/>
        <v>-0.019083072508084-0.706849231692057i</v>
      </c>
      <c r="F48" s="2" t="str">
        <f t="shared" si="1"/>
        <v>-0.706849231692057+0.019083072508084i</v>
      </c>
      <c r="I48" s="2">
        <f t="shared" si="3"/>
        <v>-1.9083072508084001E-2</v>
      </c>
      <c r="J48" s="2">
        <f t="shared" si="3"/>
        <v>-0.70684923169205705</v>
      </c>
    </row>
  </sheetData>
  <phoneticPr fontId="2"/>
  <pageMargins left="0.75" right="0.75" top="1" bottom="1" header="0.51200000000000001" footer="0.51200000000000001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Thorlabs Japan Inc.</dc:creator>
  <cp:lastModifiedBy>Thorlabs Japan Inc.</cp:lastModifiedBy>
  <dcterms:created xsi:type="dcterms:W3CDTF">2018-06-29T02:29:32Z</dcterms:created>
  <dcterms:modified xsi:type="dcterms:W3CDTF">2018-06-29T02:29:54Z</dcterms:modified>
</cp:coreProperties>
</file>