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36" windowWidth="21828" windowHeight="9264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F38" i="1" l="1"/>
  <c r="F35" i="1"/>
  <c r="F33" i="1"/>
  <c r="F28" i="1"/>
  <c r="F26" i="1"/>
  <c r="F22" i="1"/>
  <c r="F17" i="1"/>
  <c r="F12" i="1"/>
  <c r="F7" i="1"/>
  <c r="F4" i="1"/>
  <c r="D7" i="1"/>
  <c r="G20" i="1"/>
  <c r="E39" i="1"/>
  <c r="M39" i="1" s="1"/>
  <c r="E36" i="1"/>
  <c r="G36" i="1" s="1"/>
  <c r="E30" i="1"/>
  <c r="G30" i="1" s="1"/>
  <c r="E32" i="1"/>
  <c r="G32" i="1" s="1"/>
  <c r="E27" i="1"/>
  <c r="K27" i="1" s="1"/>
  <c r="J26" i="1" s="1"/>
  <c r="E19" i="1"/>
  <c r="G19" i="1" s="1"/>
  <c r="E20" i="1"/>
  <c r="M20" i="1" s="1"/>
  <c r="E21" i="1"/>
  <c r="G21" i="1" s="1"/>
  <c r="E5" i="1"/>
  <c r="I5" i="1" s="1"/>
  <c r="D12" i="1"/>
  <c r="E11" i="1" s="1"/>
  <c r="G11" i="1" s="1"/>
  <c r="D4" i="1"/>
  <c r="E6" i="1" s="1"/>
  <c r="D3" i="1"/>
  <c r="C26" i="1" s="1"/>
  <c r="D17" i="1"/>
  <c r="E18" i="1" s="1"/>
  <c r="D22" i="1"/>
  <c r="E24" i="1" s="1"/>
  <c r="D26" i="1"/>
  <c r="D38" i="1"/>
  <c r="D35" i="1"/>
  <c r="E37" i="1" s="1"/>
  <c r="D33" i="1"/>
  <c r="E34" i="1" s="1"/>
  <c r="D28" i="1"/>
  <c r="E31" i="1" s="1"/>
  <c r="B2" i="1"/>
  <c r="C33" i="1" s="1"/>
  <c r="M31" i="1" l="1"/>
  <c r="K31" i="1"/>
  <c r="I31" i="1"/>
  <c r="G31" i="1"/>
  <c r="G6" i="1"/>
  <c r="K6" i="1"/>
  <c r="I6" i="1"/>
  <c r="H4" i="1" s="1"/>
  <c r="M6" i="1"/>
  <c r="I34" i="1"/>
  <c r="H33" i="1" s="1"/>
  <c r="K34" i="1"/>
  <c r="J33" i="1" s="1"/>
  <c r="G34" i="1"/>
  <c r="M34" i="1"/>
  <c r="L33" i="1" s="1"/>
  <c r="K24" i="1"/>
  <c r="G24" i="1"/>
  <c r="M24" i="1"/>
  <c r="I24" i="1"/>
  <c r="K37" i="1"/>
  <c r="M37" i="1"/>
  <c r="I37" i="1"/>
  <c r="G37" i="1"/>
  <c r="G18" i="1"/>
  <c r="M18" i="1"/>
  <c r="K18" i="1"/>
  <c r="I18" i="1"/>
  <c r="C35" i="1"/>
  <c r="C12" i="1"/>
  <c r="K5" i="1"/>
  <c r="I11" i="1"/>
  <c r="K11" i="1"/>
  <c r="M11" i="1"/>
  <c r="I21" i="1"/>
  <c r="I27" i="1"/>
  <c r="H26" i="1" s="1"/>
  <c r="K21" i="1"/>
  <c r="M21" i="1"/>
  <c r="M27" i="1"/>
  <c r="L26" i="1" s="1"/>
  <c r="I32" i="1"/>
  <c r="K32" i="1"/>
  <c r="M32" i="1"/>
  <c r="I36" i="1"/>
  <c r="H35" i="1" s="1"/>
  <c r="M36" i="1"/>
  <c r="K39" i="1"/>
  <c r="C3" i="1"/>
  <c r="C38" i="1"/>
  <c r="C17" i="1"/>
  <c r="E23" i="1"/>
  <c r="E29" i="1"/>
  <c r="E40" i="1"/>
  <c r="G27" i="1"/>
  <c r="G39" i="1"/>
  <c r="M5" i="1"/>
  <c r="L4" i="1" s="1"/>
  <c r="C28" i="1"/>
  <c r="C4" i="1"/>
  <c r="C22" i="1"/>
  <c r="E25" i="1"/>
  <c r="G5" i="1"/>
  <c r="I19" i="1"/>
  <c r="K19" i="1"/>
  <c r="M19" i="1"/>
  <c r="I30" i="1"/>
  <c r="K30" i="1"/>
  <c r="M30" i="1"/>
  <c r="K36" i="1"/>
  <c r="I39" i="1"/>
  <c r="C7" i="1"/>
  <c r="I20" i="1"/>
  <c r="K20" i="1"/>
  <c r="E10" i="1"/>
  <c r="E15" i="1"/>
  <c r="E9" i="1"/>
  <c r="E8" i="1"/>
  <c r="E13" i="1"/>
  <c r="E16" i="1"/>
  <c r="E14" i="1"/>
  <c r="L35" i="1" l="1"/>
  <c r="L17" i="1"/>
  <c r="J4" i="1"/>
  <c r="J17" i="1"/>
  <c r="J35" i="1"/>
  <c r="H17" i="1"/>
  <c r="G9" i="1"/>
  <c r="M9" i="1"/>
  <c r="K9" i="1"/>
  <c r="I9" i="1"/>
  <c r="G13" i="1"/>
  <c r="M13" i="1"/>
  <c r="K13" i="1"/>
  <c r="I13" i="1"/>
  <c r="G10" i="1"/>
  <c r="M10" i="1"/>
  <c r="K10" i="1"/>
  <c r="I10" i="1"/>
  <c r="M40" i="1"/>
  <c r="L38" i="1" s="1"/>
  <c r="I40" i="1"/>
  <c r="H38" i="1" s="1"/>
  <c r="G40" i="1"/>
  <c r="K40" i="1"/>
  <c r="J38" i="1" s="1"/>
  <c r="G8" i="1"/>
  <c r="M8" i="1"/>
  <c r="L7" i="1" s="1"/>
  <c r="K8" i="1"/>
  <c r="J7" i="1" s="1"/>
  <c r="I8" i="1"/>
  <c r="M25" i="1"/>
  <c r="I25" i="1"/>
  <c r="K25" i="1"/>
  <c r="J22" i="1" s="1"/>
  <c r="G25" i="1"/>
  <c r="G29" i="1"/>
  <c r="M29" i="1"/>
  <c r="L28" i="1" s="1"/>
  <c r="K29" i="1"/>
  <c r="J28" i="1" s="1"/>
  <c r="I29" i="1"/>
  <c r="H28" i="1" s="1"/>
  <c r="G14" i="1"/>
  <c r="M14" i="1"/>
  <c r="K14" i="1"/>
  <c r="I14" i="1"/>
  <c r="K23" i="1"/>
  <c r="G23" i="1"/>
  <c r="M23" i="1"/>
  <c r="L22" i="1" s="1"/>
  <c r="I23" i="1"/>
  <c r="H22" i="1" s="1"/>
  <c r="G16" i="1"/>
  <c r="M16" i="1"/>
  <c r="K16" i="1"/>
  <c r="I16" i="1"/>
  <c r="M15" i="1"/>
  <c r="K15" i="1"/>
  <c r="I15" i="1"/>
  <c r="G15" i="1"/>
  <c r="L12" i="1" l="1"/>
  <c r="L3" i="1" s="1"/>
  <c r="L2" i="1" s="1"/>
  <c r="J12" i="1"/>
  <c r="J3" i="1" s="1"/>
  <c r="J2" i="1" s="1"/>
  <c r="H12" i="1"/>
  <c r="H7" i="1"/>
  <c r="H3" i="1" s="1"/>
  <c r="H2" i="1" s="1"/>
  <c r="F3" i="1"/>
  <c r="F2" i="1" s="1"/>
</calcChain>
</file>

<file path=xl/comments1.xml><?xml version="1.0" encoding="utf-8"?>
<comments xmlns="http://schemas.openxmlformats.org/spreadsheetml/2006/main">
  <authors>
    <author>Gärtner, Andre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Gärtner, Andre:</t>
        </r>
        <r>
          <rPr>
            <sz val="9"/>
            <color indexed="81"/>
            <rFont val="Tahoma"/>
            <charset val="1"/>
          </rPr>
          <t xml:space="preserve">
Vergabe von Punkten:
0 keine Funktion / nicht akzeptabel
1 einfache Unterstützung / ausreichend
2 erwartete Unterstützung / gut
3 überdurchschnittliche Unterstützung / sehr gut</t>
        </r>
      </text>
    </comment>
  </commentList>
</comments>
</file>

<file path=xl/sharedStrings.xml><?xml version="1.0" encoding="utf-8"?>
<sst xmlns="http://schemas.openxmlformats.org/spreadsheetml/2006/main" count="52" uniqueCount="43">
  <si>
    <t>Werkzeug</t>
  </si>
  <si>
    <t>Funktionsumfang</t>
  </si>
  <si>
    <t>Schnittstellen</t>
  </si>
  <si>
    <t>Schnittstellen zur Versionsverwaltung</t>
  </si>
  <si>
    <t>Artefakte Repository</t>
  </si>
  <si>
    <t>Commit Stage</t>
  </si>
  <si>
    <t>Quellcode kompilieren</t>
  </si>
  <si>
    <t>Commit Test</t>
  </si>
  <si>
    <t>Assemble</t>
  </si>
  <si>
    <t>Code Analyse</t>
  </si>
  <si>
    <t>Umgebung konfigurieren</t>
  </si>
  <si>
    <t>Binärdeteien deployen</t>
  </si>
  <si>
    <t>Gesamt</t>
  </si>
  <si>
    <t>Smoke Test</t>
  </si>
  <si>
    <t>Akzeptanztest</t>
  </si>
  <si>
    <t>Self-Service Deployment für Tester</t>
  </si>
  <si>
    <t>Konfiguration Umgebung</t>
  </si>
  <si>
    <t>Deployment Binärdatein</t>
  </si>
  <si>
    <t>Kapazitätstest</t>
  </si>
  <si>
    <t>Produktionsumgebung</t>
  </si>
  <si>
    <t>Report</t>
  </si>
  <si>
    <t>Auswertung Build</t>
  </si>
  <si>
    <t>Funktionalitäten</t>
  </si>
  <si>
    <t>Erwartete Ergebnisse</t>
  </si>
  <si>
    <t>Geeignet für Deployment Pipeline</t>
  </si>
  <si>
    <t>Zusammenarbeit Infrastruktur</t>
  </si>
  <si>
    <t>Sicherheit</t>
  </si>
  <si>
    <t>Zuverlässigkeit</t>
  </si>
  <si>
    <t>Verhalten bei Fehlerzuständen</t>
  </si>
  <si>
    <t>Benutzbarkeit</t>
  </si>
  <si>
    <t>Aufwand Systemverständnis</t>
  </si>
  <si>
    <t>Aufwand Bedienung erlernen</t>
  </si>
  <si>
    <t>Übertragbarkeit</t>
  </si>
  <si>
    <t>Aufwand Umgebungsanpassung</t>
  </si>
  <si>
    <t>Aufwand Installation</t>
  </si>
  <si>
    <t>Gew. Kategorien</t>
  </si>
  <si>
    <t>Gew. Bewertung</t>
  </si>
  <si>
    <t>Jenkins Build-Pipeline-Plugin</t>
  </si>
  <si>
    <t>Thoughtworks Go</t>
  </si>
  <si>
    <t>Etsy Deployinator</t>
  </si>
  <si>
    <t>Racker Dreadnot</t>
  </si>
  <si>
    <t>Acceptance Stage</t>
  </si>
  <si>
    <t>relativ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</si>
</sst>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 tint="4.9989318521683403E-2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6" borderId="1" xfId="0" applyFill="1" applyBorder="1"/>
    <xf numFmtId="0" fontId="0" fillId="5" borderId="2" xfId="0" applyFill="1" applyBorder="1"/>
    <xf numFmtId="9" fontId="0" fillId="6" borderId="2" xfId="1" applyFont="1" applyFill="1" applyBorder="1"/>
    <xf numFmtId="2" fontId="0" fillId="5" borderId="1" xfId="1" applyNumberFormat="1" applyFont="1" applyFill="1" applyBorder="1"/>
    <xf numFmtId="2" fontId="0" fillId="5" borderId="2" xfId="1" applyNumberFormat="1" applyFont="1" applyFill="1" applyBorder="1"/>
    <xf numFmtId="2" fontId="4" fillId="5" borderId="1" xfId="1" applyNumberFormat="1" applyFont="1" applyFill="1" applyBorder="1"/>
    <xf numFmtId="9" fontId="5" fillId="5" borderId="2" xfId="1" applyFont="1" applyFill="1" applyBorder="1"/>
    <xf numFmtId="0" fontId="0" fillId="0" borderId="0" xfId="0" applyBorder="1"/>
    <xf numFmtId="9" fontId="0" fillId="0" borderId="0" xfId="1" applyFont="1" applyBorder="1"/>
    <xf numFmtId="2" fontId="5" fillId="5" borderId="1" xfId="1" applyNumberFormat="1" applyFont="1" applyFill="1" applyBorder="1"/>
    <xf numFmtId="2" fontId="0" fillId="5" borderId="2" xfId="0" applyNumberFormat="1" applyFill="1" applyBorder="1"/>
    <xf numFmtId="9" fontId="0" fillId="5" borderId="1" xfId="0" applyNumberFormat="1" applyFill="1" applyBorder="1"/>
    <xf numFmtId="9" fontId="0" fillId="6" borderId="2" xfId="0" applyNumberFormat="1" applyFill="1" applyBorder="1"/>
    <xf numFmtId="0" fontId="0" fillId="3" borderId="3" xfId="0" applyFill="1" applyBorder="1"/>
    <xf numFmtId="9" fontId="0" fillId="3" borderId="4" xfId="1" applyFont="1" applyFill="1" applyBorder="1"/>
    <xf numFmtId="9" fontId="0" fillId="3" borderId="5" xfId="1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9" fontId="0" fillId="3" borderId="6" xfId="1" applyFont="1" applyFill="1" applyBorder="1"/>
    <xf numFmtId="0" fontId="0" fillId="5" borderId="7" xfId="0" applyFill="1" applyBorder="1"/>
    <xf numFmtId="2" fontId="5" fillId="5" borderId="8" xfId="1" applyNumberFormat="1" applyFont="1" applyFill="1" applyBorder="1"/>
    <xf numFmtId="0" fontId="0" fillId="6" borderId="7" xfId="0" applyFill="1" applyBorder="1"/>
    <xf numFmtId="9" fontId="5" fillId="5" borderId="8" xfId="1" applyFont="1" applyFill="1" applyBorder="1"/>
    <xf numFmtId="0" fontId="0" fillId="6" borderId="9" xfId="0" applyFill="1" applyBorder="1"/>
    <xf numFmtId="2" fontId="0" fillId="5" borderId="10" xfId="1" applyNumberFormat="1" applyFont="1" applyFill="1" applyBorder="1"/>
    <xf numFmtId="2" fontId="0" fillId="5" borderId="11" xfId="1" applyNumberFormat="1" applyFont="1" applyFill="1" applyBorder="1"/>
    <xf numFmtId="2" fontId="4" fillId="5" borderId="10" xfId="1" applyNumberFormat="1" applyFont="1" applyFill="1" applyBorder="1"/>
    <xf numFmtId="9" fontId="5" fillId="5" borderId="12" xfId="1" applyFont="1" applyFill="1" applyBorder="1"/>
    <xf numFmtId="0" fontId="0" fillId="3" borderId="13" xfId="0" applyFill="1" applyBorder="1"/>
    <xf numFmtId="9" fontId="0" fillId="5" borderId="14" xfId="1" applyFont="1" applyFill="1" applyBorder="1"/>
    <xf numFmtId="0" fontId="0" fillId="5" borderId="8" xfId="0" applyFill="1" applyBorder="1"/>
    <xf numFmtId="0" fontId="0" fillId="6" borderId="14" xfId="0" applyFill="1" applyBorder="1"/>
    <xf numFmtId="9" fontId="0" fillId="6" borderId="8" xfId="0" applyNumberFormat="1" applyFill="1" applyBorder="1"/>
    <xf numFmtId="9" fontId="0" fillId="5" borderId="14" xfId="0" applyNumberFormat="1" applyFill="1" applyBorder="1"/>
    <xf numFmtId="0" fontId="0" fillId="6" borderId="15" xfId="0" applyFill="1" applyBorder="1"/>
    <xf numFmtId="9" fontId="0" fillId="6" borderId="11" xfId="1" applyFont="1" applyFill="1" applyBorder="1"/>
    <xf numFmtId="0" fontId="0" fillId="6" borderId="10" xfId="0" applyFill="1" applyBorder="1"/>
    <xf numFmtId="9" fontId="0" fillId="6" borderId="11" xfId="0" applyNumberFormat="1" applyFill="1" applyBorder="1"/>
    <xf numFmtId="9" fontId="0" fillId="6" borderId="12" xfId="0" applyNumberFormat="1" applyFill="1" applyBorder="1"/>
    <xf numFmtId="0" fontId="0" fillId="4" borderId="3" xfId="0" applyFill="1" applyBorder="1"/>
    <xf numFmtId="2" fontId="5" fillId="4" borderId="4" xfId="1" applyNumberFormat="1" applyFont="1" applyFill="1" applyBorder="1"/>
    <xf numFmtId="2" fontId="5" fillId="4" borderId="5" xfId="1" applyNumberFormat="1" applyFont="1" applyFill="1" applyBorder="1"/>
    <xf numFmtId="2" fontId="0" fillId="4" borderId="4" xfId="1" applyNumberFormat="1" applyFont="1" applyFill="1" applyBorder="1"/>
    <xf numFmtId="2" fontId="0" fillId="4" borderId="6" xfId="1" applyNumberFormat="1" applyFont="1" applyFill="1" applyBorder="1"/>
    <xf numFmtId="9" fontId="0" fillId="4" borderId="13" xfId="0" applyNumberFormat="1" applyFill="1" applyBorder="1"/>
    <xf numFmtId="0" fontId="0" fillId="4" borderId="5" xfId="0" applyFill="1" applyBorder="1"/>
    <xf numFmtId="9" fontId="0" fillId="4" borderId="4" xfId="0" applyNumberFormat="1" applyFill="1" applyBorder="1"/>
    <xf numFmtId="0" fontId="0" fillId="4" borderId="6" xfId="0" applyFill="1" applyBorder="1"/>
    <xf numFmtId="0" fontId="0" fillId="2" borderId="16" xfId="0" applyFill="1" applyBorder="1"/>
    <xf numFmtId="2" fontId="4" fillId="2" borderId="17" xfId="1" applyNumberFormat="1" applyFont="1" applyFill="1" applyBorder="1"/>
    <xf numFmtId="9" fontId="5" fillId="2" borderId="18" xfId="1" applyFont="1" applyFill="1" applyBorder="1"/>
    <xf numFmtId="2" fontId="5" fillId="2" borderId="17" xfId="1" applyNumberFormat="1" applyFont="1" applyFill="1" applyBorder="1"/>
    <xf numFmtId="2" fontId="5" fillId="2" borderId="19" xfId="1" applyNumberFormat="1" applyFont="1" applyFill="1" applyBorder="1"/>
    <xf numFmtId="9" fontId="0" fillId="2" borderId="20" xfId="1" applyFont="1" applyFill="1" applyBorder="1"/>
    <xf numFmtId="0" fontId="0" fillId="2" borderId="18" xfId="0" applyFill="1" applyBorder="1"/>
    <xf numFmtId="9" fontId="0" fillId="2" borderId="17" xfId="1" applyFont="1" applyFill="1" applyBorder="1"/>
    <xf numFmtId="0" fontId="0" fillId="2" borderId="19" xfId="0" applyFill="1" applyBorder="1"/>
    <xf numFmtId="9" fontId="0" fillId="2" borderId="20" xfId="0" applyNumberFormat="1" applyFill="1" applyBorder="1"/>
    <xf numFmtId="9" fontId="0" fillId="2" borderId="17" xfId="0" applyNumberFormat="1" applyFill="1" applyBorder="1"/>
    <xf numFmtId="2" fontId="5" fillId="5" borderId="11" xfId="1" applyNumberFormat="1" applyFont="1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0"/>
  <sheetViews>
    <sheetView tabSelected="1" zoomScale="70" zoomScaleNormal="70" workbookViewId="0">
      <selection activeCell="L40" sqref="L40"/>
    </sheetView>
  </sheetViews>
  <sheetFormatPr baseColWidth="10" defaultRowHeight="14.4" x14ac:dyDescent="0.3"/>
  <cols>
    <col min="1" max="1" width="33" style="8" bestFit="1" customWidth="1"/>
    <col min="2" max="2" width="14.44140625" style="9" bestFit="1" customWidth="1"/>
    <col min="3" max="3" width="6.109375" style="9" bestFit="1" customWidth="1"/>
    <col min="4" max="4" width="14.44140625" style="9" bestFit="1" customWidth="1"/>
    <col min="5" max="5" width="6.109375" style="9" bestFit="1" customWidth="1"/>
    <col min="6" max="6" width="23.88671875" style="8" bestFit="1" customWidth="1"/>
    <col min="7" max="7" width="6.109375" style="8" bestFit="1" customWidth="1"/>
    <col min="8" max="8" width="15.33203125" style="8" bestFit="1" customWidth="1"/>
    <col min="9" max="9" width="6.109375" style="8" bestFit="1" customWidth="1"/>
    <col min="10" max="10" width="15.33203125" style="8" bestFit="1" customWidth="1"/>
    <col min="11" max="11" width="6.109375" style="8" bestFit="1" customWidth="1"/>
    <col min="12" max="12" width="14.6640625" style="8" bestFit="1" customWidth="1"/>
    <col min="13" max="13" width="6.109375" style="8" bestFit="1" customWidth="1"/>
    <col min="14" max="14" width="11.5546875" style="8"/>
  </cols>
  <sheetData>
    <row r="1" spans="1:13" ht="15" thickBot="1" x14ac:dyDescent="0.35">
      <c r="A1" s="14" t="s">
        <v>0</v>
      </c>
      <c r="B1" s="15" t="s">
        <v>35</v>
      </c>
      <c r="C1" s="16" t="s">
        <v>42</v>
      </c>
      <c r="D1" s="15" t="s">
        <v>36</v>
      </c>
      <c r="E1" s="20" t="s">
        <v>42</v>
      </c>
      <c r="F1" s="30" t="s">
        <v>37</v>
      </c>
      <c r="G1" s="18" t="s">
        <v>42</v>
      </c>
      <c r="H1" s="17" t="s">
        <v>38</v>
      </c>
      <c r="I1" s="18" t="s">
        <v>42</v>
      </c>
      <c r="J1" s="17" t="s">
        <v>39</v>
      </c>
      <c r="K1" s="18" t="s">
        <v>42</v>
      </c>
      <c r="L1" s="17" t="s">
        <v>40</v>
      </c>
      <c r="M1" s="19" t="s">
        <v>42</v>
      </c>
    </row>
    <row r="2" spans="1:13" ht="15" thickBot="1" x14ac:dyDescent="0.35">
      <c r="A2" s="41" t="s">
        <v>12</v>
      </c>
      <c r="B2" s="42">
        <f>B3+B28+B33+B35+B38</f>
        <v>8</v>
      </c>
      <c r="C2" s="43"/>
      <c r="D2" s="44"/>
      <c r="E2" s="45"/>
      <c r="F2" s="46">
        <f>F3+F28+F33+F35+F38</f>
        <v>0.99999999999999989</v>
      </c>
      <c r="G2" s="47"/>
      <c r="H2" s="48">
        <f>H3+H28+H33+H35+H38</f>
        <v>0.66666666666666674</v>
      </c>
      <c r="I2" s="47"/>
      <c r="J2" s="48">
        <f>J3+J28+J33+J35+J38</f>
        <v>0.33333333333333337</v>
      </c>
      <c r="K2" s="47"/>
      <c r="L2" s="48">
        <f>L3+L28+L33+L35+L38</f>
        <v>0</v>
      </c>
      <c r="M2" s="49"/>
    </row>
    <row r="3" spans="1:13" x14ac:dyDescent="0.3">
      <c r="A3" s="50" t="s">
        <v>1</v>
      </c>
      <c r="B3" s="51">
        <v>3</v>
      </c>
      <c r="C3" s="52">
        <f>1/$B$2*B3</f>
        <v>0.375</v>
      </c>
      <c r="D3" s="53">
        <f>B4+B7+B12+B17+B22+B26</f>
        <v>14</v>
      </c>
      <c r="E3" s="54"/>
      <c r="F3" s="55">
        <f>SUM(F4,F7,F12,F17,F22,F26)*$C$3</f>
        <v>0.37499999999999989</v>
      </c>
      <c r="G3" s="56"/>
      <c r="H3" s="57">
        <f>SUM(H4,H7,H12,H17,H22,H26)*$C$3</f>
        <v>0.25</v>
      </c>
      <c r="I3" s="56"/>
      <c r="J3" s="57">
        <f>SUM(J4,J7,J12,J17,J22,J26)*$C$3</f>
        <v>0.125</v>
      </c>
      <c r="K3" s="56"/>
      <c r="L3" s="57">
        <f>SUM(L4,L7,L12,L17,L22,L26)*$C$3</f>
        <v>0</v>
      </c>
      <c r="M3" s="58"/>
    </row>
    <row r="4" spans="1:13" x14ac:dyDescent="0.3">
      <c r="A4" s="21" t="s">
        <v>2</v>
      </c>
      <c r="B4" s="6">
        <v>2</v>
      </c>
      <c r="C4" s="7">
        <f>1/$D$3*B4</f>
        <v>0.14285714285714285</v>
      </c>
      <c r="D4" s="10">
        <f>SUM(D5:D6)</f>
        <v>5</v>
      </c>
      <c r="E4" s="22"/>
      <c r="F4" s="31">
        <f>SUM(G5:G6)*$C4</f>
        <v>0.14285714285714285</v>
      </c>
      <c r="G4" s="11"/>
      <c r="H4" s="12">
        <f>SUM(I5:I6)*$C4</f>
        <v>9.5238095238095247E-2</v>
      </c>
      <c r="I4" s="2"/>
      <c r="J4" s="12">
        <f>SUM(K5:K6)*$C4</f>
        <v>4.7619047619047623E-2</v>
      </c>
      <c r="K4" s="2"/>
      <c r="L4" s="12">
        <f>SUM(M5:M6)*$C4</f>
        <v>0</v>
      </c>
      <c r="M4" s="32"/>
    </row>
    <row r="5" spans="1:13" x14ac:dyDescent="0.3">
      <c r="A5" s="23" t="s">
        <v>3</v>
      </c>
      <c r="B5" s="4"/>
      <c r="C5" s="5"/>
      <c r="D5" s="6">
        <v>3</v>
      </c>
      <c r="E5" s="24">
        <f>1/D4*D5</f>
        <v>0.60000000000000009</v>
      </c>
      <c r="F5" s="33">
        <v>3</v>
      </c>
      <c r="G5" s="3">
        <f>1/3*F5*$E5</f>
        <v>0.60000000000000009</v>
      </c>
      <c r="H5" s="1">
        <v>2</v>
      </c>
      <c r="I5" s="13">
        <f>1/3*H5*$E5</f>
        <v>0.4</v>
      </c>
      <c r="J5" s="1">
        <v>1</v>
      </c>
      <c r="K5" s="13">
        <f>1/3*J5*$E5</f>
        <v>0.2</v>
      </c>
      <c r="L5" s="1">
        <v>0</v>
      </c>
      <c r="M5" s="34">
        <f>1/3*L5*$E5</f>
        <v>0</v>
      </c>
    </row>
    <row r="6" spans="1:13" x14ac:dyDescent="0.3">
      <c r="A6" s="23" t="s">
        <v>4</v>
      </c>
      <c r="B6" s="4"/>
      <c r="C6" s="5"/>
      <c r="D6" s="6">
        <v>2</v>
      </c>
      <c r="E6" s="24">
        <f>1/D4*D6</f>
        <v>0.4</v>
      </c>
      <c r="F6" s="33">
        <v>3</v>
      </c>
      <c r="G6" s="3">
        <f>1/3*F6*E6</f>
        <v>0.4</v>
      </c>
      <c r="H6" s="1">
        <v>2</v>
      </c>
      <c r="I6" s="13">
        <f>1/3*H6*$E6</f>
        <v>0.26666666666666666</v>
      </c>
      <c r="J6" s="1">
        <v>1</v>
      </c>
      <c r="K6" s="13">
        <f>1/3*J6*$E6</f>
        <v>0.13333333333333333</v>
      </c>
      <c r="L6" s="1">
        <v>0</v>
      </c>
      <c r="M6" s="34">
        <f>1/3*L6*$E6</f>
        <v>0</v>
      </c>
    </row>
    <row r="7" spans="1:13" x14ac:dyDescent="0.3">
      <c r="A7" s="21" t="s">
        <v>5</v>
      </c>
      <c r="B7" s="6">
        <v>3</v>
      </c>
      <c r="C7" s="7">
        <f>1/$D$3*B7</f>
        <v>0.21428571428571427</v>
      </c>
      <c r="D7" s="10">
        <f>SUM(D8:D11)</f>
        <v>10</v>
      </c>
      <c r="E7" s="22"/>
      <c r="F7" s="31">
        <f>SUM(G8:G11)*$C7</f>
        <v>0.21428571428571427</v>
      </c>
      <c r="G7" s="2"/>
      <c r="H7" s="12">
        <f>SUM(I8:I11)*$C7</f>
        <v>0.14285714285714288</v>
      </c>
      <c r="I7" s="2"/>
      <c r="J7" s="12">
        <f>SUM(K8:K11)*$C7</f>
        <v>7.1428571428571438E-2</v>
      </c>
      <c r="K7" s="2"/>
      <c r="L7" s="12">
        <f>SUM(M8:M11)*$C7</f>
        <v>0</v>
      </c>
      <c r="M7" s="32"/>
    </row>
    <row r="8" spans="1:13" x14ac:dyDescent="0.3">
      <c r="A8" s="23" t="s">
        <v>6</v>
      </c>
      <c r="B8" s="4"/>
      <c r="C8" s="5"/>
      <c r="D8" s="6">
        <v>3</v>
      </c>
      <c r="E8" s="24">
        <f>1/$D$7*D8</f>
        <v>0.30000000000000004</v>
      </c>
      <c r="F8" s="33">
        <v>3</v>
      </c>
      <c r="G8" s="3">
        <f t="shared" ref="G8:G11" si="0">1/3*F8*E8</f>
        <v>0.30000000000000004</v>
      </c>
      <c r="H8" s="1">
        <v>2</v>
      </c>
      <c r="I8" s="13">
        <f t="shared" ref="I8:I11" si="1">1/3*H8*$E8</f>
        <v>0.2</v>
      </c>
      <c r="J8" s="1">
        <v>1</v>
      </c>
      <c r="K8" s="13">
        <f t="shared" ref="K8:K11" si="2">1/3*J8*$E8</f>
        <v>0.1</v>
      </c>
      <c r="L8" s="1">
        <v>0</v>
      </c>
      <c r="M8" s="34">
        <f t="shared" ref="M8:M11" si="3">1/3*L8*$E8</f>
        <v>0</v>
      </c>
    </row>
    <row r="9" spans="1:13" x14ac:dyDescent="0.3">
      <c r="A9" s="23" t="s">
        <v>7</v>
      </c>
      <c r="B9" s="4"/>
      <c r="C9" s="5"/>
      <c r="D9" s="6">
        <v>2</v>
      </c>
      <c r="E9" s="24">
        <f t="shared" ref="E9:E11" si="4">1/$D$7*D9</f>
        <v>0.2</v>
      </c>
      <c r="F9" s="33">
        <v>3</v>
      </c>
      <c r="G9" s="3">
        <f t="shared" si="0"/>
        <v>0.2</v>
      </c>
      <c r="H9" s="1">
        <v>2</v>
      </c>
      <c r="I9" s="13">
        <f t="shared" si="1"/>
        <v>0.13333333333333333</v>
      </c>
      <c r="J9" s="1">
        <v>1</v>
      </c>
      <c r="K9" s="13">
        <f t="shared" si="2"/>
        <v>6.6666666666666666E-2</v>
      </c>
      <c r="L9" s="1">
        <v>0</v>
      </c>
      <c r="M9" s="34">
        <f t="shared" si="3"/>
        <v>0</v>
      </c>
    </row>
    <row r="10" spans="1:13" x14ac:dyDescent="0.3">
      <c r="A10" s="23" t="s">
        <v>8</v>
      </c>
      <c r="B10" s="4"/>
      <c r="C10" s="5"/>
      <c r="D10" s="6">
        <v>3</v>
      </c>
      <c r="E10" s="24">
        <f t="shared" si="4"/>
        <v>0.30000000000000004</v>
      </c>
      <c r="F10" s="33">
        <v>3</v>
      </c>
      <c r="G10" s="3">
        <f t="shared" si="0"/>
        <v>0.30000000000000004</v>
      </c>
      <c r="H10" s="1">
        <v>2</v>
      </c>
      <c r="I10" s="13">
        <f t="shared" si="1"/>
        <v>0.2</v>
      </c>
      <c r="J10" s="1">
        <v>1</v>
      </c>
      <c r="K10" s="13">
        <f t="shared" si="2"/>
        <v>0.1</v>
      </c>
      <c r="L10" s="1">
        <v>0</v>
      </c>
      <c r="M10" s="34">
        <f t="shared" si="3"/>
        <v>0</v>
      </c>
    </row>
    <row r="11" spans="1:13" x14ac:dyDescent="0.3">
      <c r="A11" s="23" t="s">
        <v>9</v>
      </c>
      <c r="B11" s="4"/>
      <c r="C11" s="5"/>
      <c r="D11" s="6">
        <v>2</v>
      </c>
      <c r="E11" s="24">
        <f t="shared" si="4"/>
        <v>0.2</v>
      </c>
      <c r="F11" s="33">
        <v>3</v>
      </c>
      <c r="G11" s="3">
        <f t="shared" si="0"/>
        <v>0.2</v>
      </c>
      <c r="H11" s="1">
        <v>2</v>
      </c>
      <c r="I11" s="13">
        <f t="shared" si="1"/>
        <v>0.13333333333333333</v>
      </c>
      <c r="J11" s="1">
        <v>1</v>
      </c>
      <c r="K11" s="13">
        <f t="shared" si="2"/>
        <v>6.6666666666666666E-2</v>
      </c>
      <c r="L11" s="1">
        <v>0</v>
      </c>
      <c r="M11" s="34">
        <f t="shared" si="3"/>
        <v>0</v>
      </c>
    </row>
    <row r="12" spans="1:13" x14ac:dyDescent="0.3">
      <c r="A12" s="21" t="s">
        <v>41</v>
      </c>
      <c r="B12" s="6">
        <v>3</v>
      </c>
      <c r="C12" s="7">
        <f>1/$D$3*B12</f>
        <v>0.21428571428571427</v>
      </c>
      <c r="D12" s="10">
        <f>SUM(D13:D16)</f>
        <v>9</v>
      </c>
      <c r="E12" s="22"/>
      <c r="F12" s="35">
        <f>SUM(G13:G16)*$C12</f>
        <v>0.21428571428571427</v>
      </c>
      <c r="G12" s="2"/>
      <c r="H12" s="12">
        <f>SUM(I13:I16)*$C12</f>
        <v>0.14285714285714285</v>
      </c>
      <c r="I12" s="2"/>
      <c r="J12" s="12">
        <f>SUM(K13:K16)*$C12</f>
        <v>7.1428571428571425E-2</v>
      </c>
      <c r="K12" s="2"/>
      <c r="L12" s="12">
        <f>SUM(M13:M16)*$C12</f>
        <v>0</v>
      </c>
      <c r="M12" s="32"/>
    </row>
    <row r="13" spans="1:13" x14ac:dyDescent="0.3">
      <c r="A13" s="23" t="s">
        <v>10</v>
      </c>
      <c r="B13" s="4"/>
      <c r="C13" s="5"/>
      <c r="D13" s="6">
        <v>2</v>
      </c>
      <c r="E13" s="24">
        <f>1/$D$12*D13</f>
        <v>0.22222222222222221</v>
      </c>
      <c r="F13" s="33">
        <v>3</v>
      </c>
      <c r="G13" s="3">
        <f t="shared" ref="G13:G16" si="5">1/3*F13*E13</f>
        <v>0.22222222222222221</v>
      </c>
      <c r="H13" s="1">
        <v>2</v>
      </c>
      <c r="I13" s="13">
        <f t="shared" ref="I13:I16" si="6">1/3*H13*$E13</f>
        <v>0.14814814814814814</v>
      </c>
      <c r="J13" s="1">
        <v>1</v>
      </c>
      <c r="K13" s="13">
        <f t="shared" ref="K13:K16" si="7">1/3*J13*$E13</f>
        <v>7.407407407407407E-2</v>
      </c>
      <c r="L13" s="1">
        <v>0</v>
      </c>
      <c r="M13" s="34">
        <f t="shared" ref="M13:M16" si="8">1/3*L13*$E13</f>
        <v>0</v>
      </c>
    </row>
    <row r="14" spans="1:13" x14ac:dyDescent="0.3">
      <c r="A14" s="23" t="s">
        <v>11</v>
      </c>
      <c r="B14" s="4"/>
      <c r="C14" s="5"/>
      <c r="D14" s="6">
        <v>3</v>
      </c>
      <c r="E14" s="24">
        <f t="shared" ref="E14:E16" si="9">1/$D$12*D14</f>
        <v>0.33333333333333331</v>
      </c>
      <c r="F14" s="33">
        <v>3</v>
      </c>
      <c r="G14" s="3">
        <f t="shared" si="5"/>
        <v>0.33333333333333331</v>
      </c>
      <c r="H14" s="1">
        <v>2</v>
      </c>
      <c r="I14" s="13">
        <f t="shared" si="6"/>
        <v>0.22222222222222221</v>
      </c>
      <c r="J14" s="1">
        <v>1</v>
      </c>
      <c r="K14" s="13">
        <f t="shared" si="7"/>
        <v>0.1111111111111111</v>
      </c>
      <c r="L14" s="1">
        <v>0</v>
      </c>
      <c r="M14" s="34">
        <f t="shared" si="8"/>
        <v>0</v>
      </c>
    </row>
    <row r="15" spans="1:13" x14ac:dyDescent="0.3">
      <c r="A15" s="23" t="s">
        <v>13</v>
      </c>
      <c r="B15" s="4"/>
      <c r="C15" s="5"/>
      <c r="D15" s="6">
        <v>2</v>
      </c>
      <c r="E15" s="24">
        <f t="shared" si="9"/>
        <v>0.22222222222222221</v>
      </c>
      <c r="F15" s="33">
        <v>3</v>
      </c>
      <c r="G15" s="3">
        <f t="shared" si="5"/>
        <v>0.22222222222222221</v>
      </c>
      <c r="H15" s="1">
        <v>2</v>
      </c>
      <c r="I15" s="13">
        <f t="shared" si="6"/>
        <v>0.14814814814814814</v>
      </c>
      <c r="J15" s="1">
        <v>1</v>
      </c>
      <c r="K15" s="13">
        <f t="shared" si="7"/>
        <v>7.407407407407407E-2</v>
      </c>
      <c r="L15" s="1">
        <v>0</v>
      </c>
      <c r="M15" s="34">
        <f t="shared" si="8"/>
        <v>0</v>
      </c>
    </row>
    <row r="16" spans="1:13" x14ac:dyDescent="0.3">
      <c r="A16" s="23" t="s">
        <v>14</v>
      </c>
      <c r="B16" s="4"/>
      <c r="C16" s="5"/>
      <c r="D16" s="6">
        <v>2</v>
      </c>
      <c r="E16" s="24">
        <f t="shared" si="9"/>
        <v>0.22222222222222221</v>
      </c>
      <c r="F16" s="33">
        <v>3</v>
      </c>
      <c r="G16" s="3">
        <f t="shared" si="5"/>
        <v>0.22222222222222221</v>
      </c>
      <c r="H16" s="1">
        <v>2</v>
      </c>
      <c r="I16" s="13">
        <f t="shared" si="6"/>
        <v>0.14814814814814814</v>
      </c>
      <c r="J16" s="1">
        <v>1</v>
      </c>
      <c r="K16" s="13">
        <f t="shared" si="7"/>
        <v>7.407407407407407E-2</v>
      </c>
      <c r="L16" s="1">
        <v>0</v>
      </c>
      <c r="M16" s="34">
        <f t="shared" si="8"/>
        <v>0</v>
      </c>
    </row>
    <row r="17" spans="1:13" x14ac:dyDescent="0.3">
      <c r="A17" s="21" t="s">
        <v>15</v>
      </c>
      <c r="B17" s="6">
        <v>2</v>
      </c>
      <c r="C17" s="7">
        <f>1/$D$3*B17</f>
        <v>0.14285714285714285</v>
      </c>
      <c r="D17" s="10">
        <f>SUM(D18:D21)</f>
        <v>11</v>
      </c>
      <c r="E17" s="22"/>
      <c r="F17" s="35">
        <f>SUM(G18:G21)*$C17</f>
        <v>0.14285714285714285</v>
      </c>
      <c r="G17" s="2"/>
      <c r="H17" s="12">
        <f>SUM(I18:I21)*$C17</f>
        <v>9.5238095238095205E-2</v>
      </c>
      <c r="I17" s="2"/>
      <c r="J17" s="12">
        <f>SUM(K18:K21)*$C17</f>
        <v>4.7619047619047603E-2</v>
      </c>
      <c r="K17" s="2"/>
      <c r="L17" s="12">
        <f>SUM(M18:M21)*$C17</f>
        <v>0</v>
      </c>
      <c r="M17" s="32"/>
    </row>
    <row r="18" spans="1:13" x14ac:dyDescent="0.3">
      <c r="A18" s="23" t="s">
        <v>16</v>
      </c>
      <c r="B18" s="4"/>
      <c r="C18" s="5"/>
      <c r="D18" s="6">
        <v>2</v>
      </c>
      <c r="E18" s="24">
        <f>1/$D$17*D18</f>
        <v>0.18181818181818182</v>
      </c>
      <c r="F18" s="33">
        <v>3</v>
      </c>
      <c r="G18" s="3">
        <f t="shared" ref="G18:G21" si="10">1/3*F18*E18</f>
        <v>0.18181818181818182</v>
      </c>
      <c r="H18" s="1">
        <v>2</v>
      </c>
      <c r="I18" s="13">
        <f t="shared" ref="I18:I21" si="11">1/3*H18*$E18</f>
        <v>0.12121212121212122</v>
      </c>
      <c r="J18" s="1">
        <v>1</v>
      </c>
      <c r="K18" s="13">
        <f t="shared" ref="K18:K21" si="12">1/3*J18*$E18</f>
        <v>6.0606060606060608E-2</v>
      </c>
      <c r="L18" s="1">
        <v>0</v>
      </c>
      <c r="M18" s="34">
        <f t="shared" ref="M18:M21" si="13">1/3*L18*$E18</f>
        <v>0</v>
      </c>
    </row>
    <row r="19" spans="1:13" x14ac:dyDescent="0.3">
      <c r="A19" s="23" t="s">
        <v>17</v>
      </c>
      <c r="B19" s="4"/>
      <c r="C19" s="5"/>
      <c r="D19" s="6">
        <v>3</v>
      </c>
      <c r="E19" s="24">
        <f t="shared" ref="E19:E21" si="14">1/$D$17*D19</f>
        <v>0.27272727272727271</v>
      </c>
      <c r="F19" s="33">
        <v>3</v>
      </c>
      <c r="G19" s="3">
        <f t="shared" si="10"/>
        <v>0.27272727272727271</v>
      </c>
      <c r="H19" s="1">
        <v>2</v>
      </c>
      <c r="I19" s="13">
        <f t="shared" si="11"/>
        <v>0.1818181818181818</v>
      </c>
      <c r="J19" s="1">
        <v>1</v>
      </c>
      <c r="K19" s="13">
        <f t="shared" si="12"/>
        <v>9.0909090909090898E-2</v>
      </c>
      <c r="L19" s="1">
        <v>0</v>
      </c>
      <c r="M19" s="34">
        <f t="shared" si="13"/>
        <v>0</v>
      </c>
    </row>
    <row r="20" spans="1:13" x14ac:dyDescent="0.3">
      <c r="A20" s="23" t="s">
        <v>13</v>
      </c>
      <c r="B20" s="4"/>
      <c r="C20" s="5"/>
      <c r="D20" s="6">
        <v>3</v>
      </c>
      <c r="E20" s="24">
        <f t="shared" si="14"/>
        <v>0.27272727272727271</v>
      </c>
      <c r="F20" s="33">
        <v>3</v>
      </c>
      <c r="G20" s="3">
        <f t="shared" si="10"/>
        <v>0.27272727272727271</v>
      </c>
      <c r="H20" s="1">
        <v>2</v>
      </c>
      <c r="I20" s="13">
        <f t="shared" si="11"/>
        <v>0.1818181818181818</v>
      </c>
      <c r="J20" s="1">
        <v>1</v>
      </c>
      <c r="K20" s="13">
        <f t="shared" si="12"/>
        <v>9.0909090909090898E-2</v>
      </c>
      <c r="L20" s="1">
        <v>0</v>
      </c>
      <c r="M20" s="34">
        <f t="shared" si="13"/>
        <v>0</v>
      </c>
    </row>
    <row r="21" spans="1:13" x14ac:dyDescent="0.3">
      <c r="A21" s="23" t="s">
        <v>18</v>
      </c>
      <c r="B21" s="4"/>
      <c r="C21" s="5"/>
      <c r="D21" s="6">
        <v>3</v>
      </c>
      <c r="E21" s="24">
        <f t="shared" si="14"/>
        <v>0.27272727272727271</v>
      </c>
      <c r="F21" s="33">
        <v>3</v>
      </c>
      <c r="G21" s="3">
        <f t="shared" si="10"/>
        <v>0.27272727272727271</v>
      </c>
      <c r="H21" s="1">
        <v>2</v>
      </c>
      <c r="I21" s="13">
        <f t="shared" si="11"/>
        <v>0.1818181818181818</v>
      </c>
      <c r="J21" s="1">
        <v>1</v>
      </c>
      <c r="K21" s="13">
        <f t="shared" si="12"/>
        <v>9.0909090909090898E-2</v>
      </c>
      <c r="L21" s="1">
        <v>0</v>
      </c>
      <c r="M21" s="34">
        <f t="shared" si="13"/>
        <v>0</v>
      </c>
    </row>
    <row r="22" spans="1:13" x14ac:dyDescent="0.3">
      <c r="A22" s="21" t="s">
        <v>19</v>
      </c>
      <c r="B22" s="6">
        <v>2</v>
      </c>
      <c r="C22" s="7">
        <f>1/$D$3*B22</f>
        <v>0.14285714285714285</v>
      </c>
      <c r="D22" s="10">
        <f>D23+D24+D25</f>
        <v>8</v>
      </c>
      <c r="E22" s="22"/>
      <c r="F22" s="35">
        <f>SUM(G23:G25)*$C22</f>
        <v>0.14285714285714285</v>
      </c>
      <c r="G22" s="2"/>
      <c r="H22" s="12">
        <f>SUM(I23:I25)*$C22</f>
        <v>9.5238095238095233E-2</v>
      </c>
      <c r="I22" s="2"/>
      <c r="J22" s="12">
        <f>SUM(K23:K25)*$C22</f>
        <v>4.7619047619047616E-2</v>
      </c>
      <c r="K22" s="2"/>
      <c r="L22" s="12">
        <f>SUM(M23:M25)*$C22</f>
        <v>0</v>
      </c>
      <c r="M22" s="32"/>
    </row>
    <row r="23" spans="1:13" x14ac:dyDescent="0.3">
      <c r="A23" s="23" t="s">
        <v>16</v>
      </c>
      <c r="B23" s="4"/>
      <c r="C23" s="5"/>
      <c r="D23" s="6">
        <v>2</v>
      </c>
      <c r="E23" s="24">
        <f>1/$D$22*D23</f>
        <v>0.25</v>
      </c>
      <c r="F23" s="33">
        <v>3</v>
      </c>
      <c r="G23" s="3">
        <f t="shared" ref="G23:G25" si="15">1/3*F23*E23</f>
        <v>0.25</v>
      </c>
      <c r="H23" s="1">
        <v>2</v>
      </c>
      <c r="I23" s="13">
        <f t="shared" ref="I23:I25" si="16">1/3*H23*$E23</f>
        <v>0.16666666666666666</v>
      </c>
      <c r="J23" s="1">
        <v>1</v>
      </c>
      <c r="K23" s="13">
        <f t="shared" ref="K23:K25" si="17">1/3*J23*$E23</f>
        <v>8.3333333333333329E-2</v>
      </c>
      <c r="L23" s="1">
        <v>0</v>
      </c>
      <c r="M23" s="34">
        <f t="shared" ref="M23:M25" si="18">1/3*L23*$E23</f>
        <v>0</v>
      </c>
    </row>
    <row r="24" spans="1:13" x14ac:dyDescent="0.3">
      <c r="A24" s="23" t="s">
        <v>17</v>
      </c>
      <c r="B24" s="4"/>
      <c r="C24" s="5"/>
      <c r="D24" s="6">
        <v>3</v>
      </c>
      <c r="E24" s="24">
        <f t="shared" ref="E24:E25" si="19">1/$D$22*D24</f>
        <v>0.375</v>
      </c>
      <c r="F24" s="33">
        <v>3</v>
      </c>
      <c r="G24" s="3">
        <f t="shared" si="15"/>
        <v>0.375</v>
      </c>
      <c r="H24" s="1">
        <v>2</v>
      </c>
      <c r="I24" s="13">
        <f t="shared" si="16"/>
        <v>0.25</v>
      </c>
      <c r="J24" s="1">
        <v>1</v>
      </c>
      <c r="K24" s="13">
        <f t="shared" si="17"/>
        <v>0.125</v>
      </c>
      <c r="L24" s="1">
        <v>0</v>
      </c>
      <c r="M24" s="34">
        <f t="shared" si="18"/>
        <v>0</v>
      </c>
    </row>
    <row r="25" spans="1:13" x14ac:dyDescent="0.3">
      <c r="A25" s="23" t="s">
        <v>13</v>
      </c>
      <c r="B25" s="4"/>
      <c r="C25" s="5"/>
      <c r="D25" s="6">
        <v>3</v>
      </c>
      <c r="E25" s="24">
        <f t="shared" si="19"/>
        <v>0.375</v>
      </c>
      <c r="F25" s="33">
        <v>3</v>
      </c>
      <c r="G25" s="3">
        <f t="shared" si="15"/>
        <v>0.375</v>
      </c>
      <c r="H25" s="1">
        <v>2</v>
      </c>
      <c r="I25" s="13">
        <f t="shared" si="16"/>
        <v>0.25</v>
      </c>
      <c r="J25" s="1">
        <v>1</v>
      </c>
      <c r="K25" s="13">
        <f t="shared" si="17"/>
        <v>0.125</v>
      </c>
      <c r="L25" s="1">
        <v>0</v>
      </c>
      <c r="M25" s="34">
        <f t="shared" si="18"/>
        <v>0</v>
      </c>
    </row>
    <row r="26" spans="1:13" x14ac:dyDescent="0.3">
      <c r="A26" s="21" t="s">
        <v>20</v>
      </c>
      <c r="B26" s="6">
        <v>2</v>
      </c>
      <c r="C26" s="7">
        <f>1/$D$3*B26</f>
        <v>0.14285714285714285</v>
      </c>
      <c r="D26" s="10">
        <f>D27</f>
        <v>3</v>
      </c>
      <c r="E26" s="22"/>
      <c r="F26" s="35">
        <f>SUM(G27)*$C$26</f>
        <v>0.14285714285714285</v>
      </c>
      <c r="G26" s="2"/>
      <c r="H26" s="12">
        <f>SUM(I27)*$C$26</f>
        <v>9.5238095238095233E-2</v>
      </c>
      <c r="I26" s="2"/>
      <c r="J26" s="12">
        <f>SUM(K27)*$C$26</f>
        <v>4.7619047619047616E-2</v>
      </c>
      <c r="K26" s="2"/>
      <c r="L26" s="12">
        <f>SUM(M27)*$C$26</f>
        <v>0</v>
      </c>
      <c r="M26" s="32"/>
    </row>
    <row r="27" spans="1:13" ht="15" thickBot="1" x14ac:dyDescent="0.35">
      <c r="A27" s="25" t="s">
        <v>21</v>
      </c>
      <c r="B27" s="26"/>
      <c r="C27" s="27"/>
      <c r="D27" s="28">
        <v>3</v>
      </c>
      <c r="E27" s="29">
        <f>1/$D$26*D27</f>
        <v>1</v>
      </c>
      <c r="F27" s="36">
        <v>3</v>
      </c>
      <c r="G27" s="37">
        <f>1/3*F27*E27</f>
        <v>1</v>
      </c>
      <c r="H27" s="38">
        <v>2</v>
      </c>
      <c r="I27" s="39">
        <f>1/3*H27*$E27</f>
        <v>0.66666666666666663</v>
      </c>
      <c r="J27" s="38">
        <v>1</v>
      </c>
      <c r="K27" s="39">
        <f>1/3*J27*$E27</f>
        <v>0.33333333333333331</v>
      </c>
      <c r="L27" s="38">
        <v>0</v>
      </c>
      <c r="M27" s="40">
        <f>1/3*L27*$E27</f>
        <v>0</v>
      </c>
    </row>
    <row r="28" spans="1:13" x14ac:dyDescent="0.3">
      <c r="A28" s="50" t="s">
        <v>22</v>
      </c>
      <c r="B28" s="51">
        <v>2</v>
      </c>
      <c r="C28" s="52">
        <f>1/$B$2*B28</f>
        <v>0.25</v>
      </c>
      <c r="D28" s="53">
        <f>D29+D30+D31+D32</f>
        <v>10</v>
      </c>
      <c r="E28" s="54"/>
      <c r="F28" s="59">
        <f>SUM(G29:G32)*$C$28</f>
        <v>0.25</v>
      </c>
      <c r="G28" s="56"/>
      <c r="H28" s="60">
        <f>SUM(I29:I32)*$C$28</f>
        <v>0.16666666666666669</v>
      </c>
      <c r="I28" s="56"/>
      <c r="J28" s="60">
        <f>SUM(K29:K32)*$C$28</f>
        <v>8.3333333333333343E-2</v>
      </c>
      <c r="K28" s="56"/>
      <c r="L28" s="60">
        <f>SUM(M29:M32)*$C$28</f>
        <v>0</v>
      </c>
      <c r="M28" s="58"/>
    </row>
    <row r="29" spans="1:13" x14ac:dyDescent="0.3">
      <c r="A29" s="23" t="s">
        <v>23</v>
      </c>
      <c r="B29" s="4"/>
      <c r="C29" s="5"/>
      <c r="D29" s="6">
        <v>2</v>
      </c>
      <c r="E29" s="24">
        <f>1/$D$28*D29</f>
        <v>0.2</v>
      </c>
      <c r="F29" s="33">
        <v>3</v>
      </c>
      <c r="G29" s="3">
        <f t="shared" ref="G29:G32" si="20">1/3*F29*E29</f>
        <v>0.2</v>
      </c>
      <c r="H29" s="1">
        <v>2</v>
      </c>
      <c r="I29" s="13">
        <f t="shared" ref="I29:I32" si="21">1/3*H29*$E29</f>
        <v>0.13333333333333333</v>
      </c>
      <c r="J29" s="1">
        <v>1</v>
      </c>
      <c r="K29" s="13">
        <f t="shared" ref="K29:K32" si="22">1/3*J29*$E29</f>
        <v>6.6666666666666666E-2</v>
      </c>
      <c r="L29" s="1">
        <v>0</v>
      </c>
      <c r="M29" s="34">
        <f t="shared" ref="M29:M32" si="23">1/3*L29*$E29</f>
        <v>0</v>
      </c>
    </row>
    <row r="30" spans="1:13" x14ac:dyDescent="0.3">
      <c r="A30" s="23" t="s">
        <v>24</v>
      </c>
      <c r="B30" s="4"/>
      <c r="C30" s="5"/>
      <c r="D30" s="6">
        <v>3</v>
      </c>
      <c r="E30" s="24">
        <f t="shared" ref="E30:E32" si="24">1/$D$28*D30</f>
        <v>0.30000000000000004</v>
      </c>
      <c r="F30" s="33">
        <v>3</v>
      </c>
      <c r="G30" s="3">
        <f t="shared" si="20"/>
        <v>0.30000000000000004</v>
      </c>
      <c r="H30" s="1">
        <v>2</v>
      </c>
      <c r="I30" s="13">
        <f t="shared" si="21"/>
        <v>0.2</v>
      </c>
      <c r="J30" s="1">
        <v>1</v>
      </c>
      <c r="K30" s="13">
        <f t="shared" si="22"/>
        <v>0.1</v>
      </c>
      <c r="L30" s="1">
        <v>0</v>
      </c>
      <c r="M30" s="34">
        <f t="shared" si="23"/>
        <v>0</v>
      </c>
    </row>
    <row r="31" spans="1:13" x14ac:dyDescent="0.3">
      <c r="A31" s="23" t="s">
        <v>25</v>
      </c>
      <c r="B31" s="4"/>
      <c r="C31" s="5"/>
      <c r="D31" s="6">
        <v>3</v>
      </c>
      <c r="E31" s="24">
        <f t="shared" si="24"/>
        <v>0.30000000000000004</v>
      </c>
      <c r="F31" s="33">
        <v>3</v>
      </c>
      <c r="G31" s="3">
        <f t="shared" si="20"/>
        <v>0.30000000000000004</v>
      </c>
      <c r="H31" s="1">
        <v>2</v>
      </c>
      <c r="I31" s="13">
        <f t="shared" si="21"/>
        <v>0.2</v>
      </c>
      <c r="J31" s="1">
        <v>1</v>
      </c>
      <c r="K31" s="13">
        <f t="shared" si="22"/>
        <v>0.1</v>
      </c>
      <c r="L31" s="1">
        <v>0</v>
      </c>
      <c r="M31" s="34">
        <f t="shared" si="23"/>
        <v>0</v>
      </c>
    </row>
    <row r="32" spans="1:13" ht="15" thickBot="1" x14ac:dyDescent="0.35">
      <c r="A32" s="25" t="s">
        <v>26</v>
      </c>
      <c r="B32" s="26"/>
      <c r="C32" s="61"/>
      <c r="D32" s="28">
        <v>2</v>
      </c>
      <c r="E32" s="29">
        <f t="shared" si="24"/>
        <v>0.2</v>
      </c>
      <c r="F32" s="36">
        <v>3</v>
      </c>
      <c r="G32" s="37">
        <f t="shared" si="20"/>
        <v>0.2</v>
      </c>
      <c r="H32" s="38">
        <v>2</v>
      </c>
      <c r="I32" s="39">
        <f t="shared" si="21"/>
        <v>0.13333333333333333</v>
      </c>
      <c r="J32" s="38">
        <v>1</v>
      </c>
      <c r="K32" s="39">
        <f t="shared" si="22"/>
        <v>6.6666666666666666E-2</v>
      </c>
      <c r="L32" s="38">
        <v>0</v>
      </c>
      <c r="M32" s="40">
        <f t="shared" si="23"/>
        <v>0</v>
      </c>
    </row>
    <row r="33" spans="1:13" x14ac:dyDescent="0.3">
      <c r="A33" s="50" t="s">
        <v>27</v>
      </c>
      <c r="B33" s="51">
        <v>1</v>
      </c>
      <c r="C33" s="52">
        <f>1/$B$2*B33</f>
        <v>0.125</v>
      </c>
      <c r="D33" s="53">
        <f>D34</f>
        <v>3</v>
      </c>
      <c r="E33" s="54"/>
      <c r="F33" s="59">
        <f>SUM(G34)*$C$33</f>
        <v>0.125</v>
      </c>
      <c r="G33" s="56"/>
      <c r="H33" s="60">
        <f>SUM(I34)*$C$33</f>
        <v>8.3333333333333329E-2</v>
      </c>
      <c r="I33" s="56"/>
      <c r="J33" s="60">
        <f>SUM(K34)*$C$33</f>
        <v>4.1666666666666664E-2</v>
      </c>
      <c r="K33" s="56"/>
      <c r="L33" s="60">
        <f>SUM(M34)*$C$33</f>
        <v>0</v>
      </c>
      <c r="M33" s="58"/>
    </row>
    <row r="34" spans="1:13" ht="15" thickBot="1" x14ac:dyDescent="0.35">
      <c r="A34" s="25" t="s">
        <v>28</v>
      </c>
      <c r="B34" s="26"/>
      <c r="C34" s="27"/>
      <c r="D34" s="28">
        <v>3</v>
      </c>
      <c r="E34" s="29">
        <f>1/$D$33*D34</f>
        <v>1</v>
      </c>
      <c r="F34" s="36">
        <v>3</v>
      </c>
      <c r="G34" s="37">
        <f>1/3*F34*E34</f>
        <v>1</v>
      </c>
      <c r="H34" s="38">
        <v>2</v>
      </c>
      <c r="I34" s="39">
        <f>1/3*H34*$E34</f>
        <v>0.66666666666666663</v>
      </c>
      <c r="J34" s="38">
        <v>1</v>
      </c>
      <c r="K34" s="39">
        <f>1/3*J34*$E34</f>
        <v>0.33333333333333331</v>
      </c>
      <c r="L34" s="38">
        <v>0</v>
      </c>
      <c r="M34" s="40">
        <f>1/3*L34*$E34</f>
        <v>0</v>
      </c>
    </row>
    <row r="35" spans="1:13" x14ac:dyDescent="0.3">
      <c r="A35" s="50" t="s">
        <v>29</v>
      </c>
      <c r="B35" s="51">
        <v>1</v>
      </c>
      <c r="C35" s="52">
        <f>1/$B$2*B35</f>
        <v>0.125</v>
      </c>
      <c r="D35" s="53">
        <f>D36+D37</f>
        <v>5</v>
      </c>
      <c r="E35" s="54"/>
      <c r="F35" s="59">
        <f>SUM(G36:G37)*$C$35</f>
        <v>0.125</v>
      </c>
      <c r="G35" s="56"/>
      <c r="H35" s="60">
        <f>SUM(I36:I37)*$C$35</f>
        <v>8.3333333333333343E-2</v>
      </c>
      <c r="I35" s="56"/>
      <c r="J35" s="60">
        <f>SUM(K36:K37)*$C$35</f>
        <v>4.1666666666666671E-2</v>
      </c>
      <c r="K35" s="56"/>
      <c r="L35" s="60">
        <f>SUM(M36:M37)*$C$35</f>
        <v>0</v>
      </c>
      <c r="M35" s="58"/>
    </row>
    <row r="36" spans="1:13" x14ac:dyDescent="0.3">
      <c r="A36" s="23" t="s">
        <v>30</v>
      </c>
      <c r="B36" s="4"/>
      <c r="C36" s="5"/>
      <c r="D36" s="6">
        <v>2</v>
      </c>
      <c r="E36" s="24">
        <f>1/$D$35*D36</f>
        <v>0.4</v>
      </c>
      <c r="F36" s="33">
        <v>3</v>
      </c>
      <c r="G36" s="3">
        <f t="shared" ref="G36:G37" si="25">1/3*F36*E36</f>
        <v>0.4</v>
      </c>
      <c r="H36" s="1">
        <v>2</v>
      </c>
      <c r="I36" s="13">
        <f t="shared" ref="I36:I37" si="26">1/3*H36*$E36</f>
        <v>0.26666666666666666</v>
      </c>
      <c r="J36" s="1">
        <v>1</v>
      </c>
      <c r="K36" s="13">
        <f t="shared" ref="K36:K37" si="27">1/3*J36*$E36</f>
        <v>0.13333333333333333</v>
      </c>
      <c r="L36" s="1">
        <v>0</v>
      </c>
      <c r="M36" s="34">
        <f t="shared" ref="M36:M37" si="28">1/3*L36*$E36</f>
        <v>0</v>
      </c>
    </row>
    <row r="37" spans="1:13" ht="15" thickBot="1" x14ac:dyDescent="0.35">
      <c r="A37" s="25" t="s">
        <v>31</v>
      </c>
      <c r="B37" s="26"/>
      <c r="C37" s="27"/>
      <c r="D37" s="28">
        <v>3</v>
      </c>
      <c r="E37" s="29">
        <f>1/$D$35*D37</f>
        <v>0.60000000000000009</v>
      </c>
      <c r="F37" s="36">
        <v>3</v>
      </c>
      <c r="G37" s="37">
        <f t="shared" si="25"/>
        <v>0.60000000000000009</v>
      </c>
      <c r="H37" s="38">
        <v>2</v>
      </c>
      <c r="I37" s="39">
        <f t="shared" si="26"/>
        <v>0.4</v>
      </c>
      <c r="J37" s="38">
        <v>1</v>
      </c>
      <c r="K37" s="39">
        <f t="shared" si="27"/>
        <v>0.2</v>
      </c>
      <c r="L37" s="38">
        <v>0</v>
      </c>
      <c r="M37" s="40">
        <f t="shared" si="28"/>
        <v>0</v>
      </c>
    </row>
    <row r="38" spans="1:13" x14ac:dyDescent="0.3">
      <c r="A38" s="50" t="s">
        <v>32</v>
      </c>
      <c r="B38" s="51">
        <v>1</v>
      </c>
      <c r="C38" s="52">
        <f>1/$B$2*B38</f>
        <v>0.125</v>
      </c>
      <c r="D38" s="53">
        <f>D39+D40</f>
        <v>5</v>
      </c>
      <c r="E38" s="54"/>
      <c r="F38" s="59">
        <f>SUM(G39:G40)*$C$38</f>
        <v>0.125</v>
      </c>
      <c r="G38" s="56"/>
      <c r="H38" s="60">
        <f>SUM(I39:I40)*$C$38</f>
        <v>8.3333333333333343E-2</v>
      </c>
      <c r="I38" s="56"/>
      <c r="J38" s="60">
        <f>SUM(K39:K40)*$C$38</f>
        <v>4.1666666666666671E-2</v>
      </c>
      <c r="K38" s="56"/>
      <c r="L38" s="60">
        <f>SUM(M39:M40)*$C$38</f>
        <v>0</v>
      </c>
      <c r="M38" s="58"/>
    </row>
    <row r="39" spans="1:13" x14ac:dyDescent="0.3">
      <c r="A39" s="23" t="s">
        <v>33</v>
      </c>
      <c r="B39" s="4"/>
      <c r="C39" s="5"/>
      <c r="D39" s="6">
        <v>2</v>
      </c>
      <c r="E39" s="24">
        <f>1/$D$35*D39</f>
        <v>0.4</v>
      </c>
      <c r="F39" s="33">
        <v>3</v>
      </c>
      <c r="G39" s="3">
        <f t="shared" ref="G39:G40" si="29">1/3*F39*E39</f>
        <v>0.4</v>
      </c>
      <c r="H39" s="1">
        <v>2</v>
      </c>
      <c r="I39" s="13">
        <f t="shared" ref="I39:I40" si="30">1/3*H39*$E39</f>
        <v>0.26666666666666666</v>
      </c>
      <c r="J39" s="1">
        <v>1</v>
      </c>
      <c r="K39" s="13">
        <f t="shared" ref="K39:K40" si="31">1/3*J39*$E39</f>
        <v>0.13333333333333333</v>
      </c>
      <c r="L39" s="1">
        <v>0</v>
      </c>
      <c r="M39" s="34">
        <f t="shared" ref="M39:M40" si="32">1/3*L39*$E39</f>
        <v>0</v>
      </c>
    </row>
    <row r="40" spans="1:13" ht="15" thickBot="1" x14ac:dyDescent="0.35">
      <c r="A40" s="25" t="s">
        <v>34</v>
      </c>
      <c r="B40" s="26"/>
      <c r="C40" s="27"/>
      <c r="D40" s="28">
        <v>3</v>
      </c>
      <c r="E40" s="29">
        <f>1/$D$35*D40</f>
        <v>0.60000000000000009</v>
      </c>
      <c r="F40" s="36">
        <v>3</v>
      </c>
      <c r="G40" s="37">
        <f t="shared" si="29"/>
        <v>0.60000000000000009</v>
      </c>
      <c r="H40" s="38">
        <v>2</v>
      </c>
      <c r="I40" s="39">
        <f t="shared" si="30"/>
        <v>0.4</v>
      </c>
      <c r="J40" s="38">
        <v>1</v>
      </c>
      <c r="K40" s="39">
        <f t="shared" si="31"/>
        <v>0.2</v>
      </c>
      <c r="L40" s="38">
        <v>0</v>
      </c>
      <c r="M40" s="40">
        <f t="shared" si="32"/>
        <v>0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adesso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Gärtner, Andre</dc:creator>
  <cp:lastModifiedBy>Gärtner, Andre</cp:lastModifiedBy>
  <dcterms:created xsi:type="dcterms:W3CDTF">2012-03-01T08:21:38Z</dcterms:created>
  <dcterms:modified xsi:type="dcterms:W3CDTF">2012-03-01T14:22:16Z</dcterms:modified>
</cp:coreProperties>
</file>