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165" windowWidth="14010" windowHeight="1815" tabRatio="468"/>
  </bookViews>
  <sheets>
    <sheet name="PT_newAssessment_Data" sheetId="1" r:id="rId1"/>
    <sheet name="PT_newAssessment_Cal_Data" sheetId="2" r:id="rId2"/>
    <sheet name="Sheet1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V67" i="1" l="1"/>
  <c r="AI108" i="2" l="1"/>
  <c r="AI109" i="2" s="1"/>
  <c r="AH108" i="2"/>
  <c r="AH109" i="2" s="1"/>
  <c r="AI103" i="2"/>
  <c r="AH103" i="2"/>
  <c r="AI63" i="2"/>
  <c r="AI100" i="2" s="1"/>
  <c r="AI105" i="2" s="1"/>
  <c r="AI111" i="2" s="1"/>
  <c r="AH63" i="2"/>
  <c r="AH100" i="2" s="1"/>
  <c r="AH105" i="2" s="1"/>
  <c r="AH111" i="2" s="1"/>
  <c r="X225" i="1"/>
  <c r="W225" i="1"/>
  <c r="X184" i="1"/>
  <c r="W184" i="1"/>
  <c r="X178" i="1"/>
  <c r="W178" i="1"/>
  <c r="X177" i="1"/>
  <c r="X165" i="1"/>
  <c r="W165" i="1"/>
  <c r="X155" i="1"/>
  <c r="W155" i="1"/>
  <c r="X148" i="1"/>
  <c r="W148" i="1"/>
  <c r="X146" i="1"/>
  <c r="X223" i="1" s="1"/>
  <c r="W146" i="1"/>
  <c r="W223" i="1" s="1"/>
  <c r="X145" i="1"/>
  <c r="X151" i="1" s="1"/>
  <c r="X161" i="1" s="1"/>
  <c r="X230" i="1" s="1"/>
  <c r="X143" i="1"/>
  <c r="X220" i="1" s="1"/>
  <c r="W143" i="1"/>
  <c r="W220" i="1" s="1"/>
  <c r="X136" i="1"/>
  <c r="W136" i="1"/>
  <c r="X135" i="1"/>
  <c r="W135" i="1"/>
  <c r="X134" i="1"/>
  <c r="W134" i="1"/>
  <c r="X133" i="1"/>
  <c r="W133" i="1"/>
  <c r="X132" i="1"/>
  <c r="W132" i="1"/>
  <c r="X70" i="1"/>
  <c r="X68" i="1"/>
  <c r="W68" i="1"/>
  <c r="W177" i="1" s="1"/>
  <c r="X67" i="1"/>
  <c r="W67" i="1"/>
  <c r="W142" i="1" s="1"/>
  <c r="AH98" i="2" l="1"/>
  <c r="AH101" i="2"/>
  <c r="AH106" i="2" s="1"/>
  <c r="AH112" i="2" s="1"/>
  <c r="X263" i="1" s="1"/>
  <c r="AI98" i="2"/>
  <c r="AI101" i="2"/>
  <c r="AI106" i="2" s="1"/>
  <c r="AI112" i="2" s="1"/>
  <c r="AH97" i="2"/>
  <c r="AI97" i="2"/>
  <c r="W192" i="1"/>
  <c r="W190" i="1"/>
  <c r="W158" i="1"/>
  <c r="W227" i="1" s="1"/>
  <c r="W267" i="1"/>
  <c r="W265" i="1"/>
  <c r="W193" i="1"/>
  <c r="W191" i="1"/>
  <c r="W189" i="1"/>
  <c r="W145" i="1"/>
  <c r="W263" i="1"/>
  <c r="X172" i="1"/>
  <c r="X208" i="1"/>
  <c r="X196" i="1"/>
  <c r="X246" i="1" s="1"/>
  <c r="X210" i="1"/>
  <c r="X260" i="1" s="1"/>
  <c r="X198" i="1"/>
  <c r="X204" i="1"/>
  <c r="X254" i="1" s="1"/>
  <c r="X202" i="1"/>
  <c r="X252" i="1" s="1"/>
  <c r="X222" i="1"/>
  <c r="X205" i="1"/>
  <c r="X201" i="1"/>
  <c r="X203" i="1"/>
  <c r="W70" i="1"/>
  <c r="W196" i="1"/>
  <c r="W246" i="1" s="1"/>
  <c r="W198" i="1"/>
  <c r="W248" i="1" s="1"/>
  <c r="W208" i="1"/>
  <c r="W210" i="1"/>
  <c r="W260" i="1" s="1"/>
  <c r="W259" i="1"/>
  <c r="W261" i="1"/>
  <c r="W149" i="1"/>
  <c r="W159" i="1" s="1"/>
  <c r="W228" i="1" s="1"/>
  <c r="W152" i="1"/>
  <c r="W162" i="1" s="1"/>
  <c r="W231" i="1" s="1"/>
  <c r="W170" i="1"/>
  <c r="W173" i="1"/>
  <c r="W195" i="1"/>
  <c r="W245" i="1" s="1"/>
  <c r="W197" i="1"/>
  <c r="W247" i="1" s="1"/>
  <c r="W199" i="1"/>
  <c r="W249" i="1" s="1"/>
  <c r="W207" i="1"/>
  <c r="W257" i="1" s="1"/>
  <c r="W209" i="1"/>
  <c r="W211" i="1"/>
  <c r="W258" i="1"/>
  <c r="X149" i="1"/>
  <c r="X159" i="1" s="1"/>
  <c r="X228" i="1" s="1"/>
  <c r="X248" i="1" s="1"/>
  <c r="X152" i="1"/>
  <c r="X162" i="1" s="1"/>
  <c r="X231" i="1" s="1"/>
  <c r="X258" i="1" s="1"/>
  <c r="X173" i="1"/>
  <c r="X195" i="1"/>
  <c r="X197" i="1"/>
  <c r="X199" i="1"/>
  <c r="X207" i="1"/>
  <c r="X257" i="1" s="1"/>
  <c r="X209" i="1"/>
  <c r="X259" i="1" s="1"/>
  <c r="X211" i="1"/>
  <c r="X261" i="1" s="1"/>
  <c r="X251" i="1"/>
  <c r="X253" i="1"/>
  <c r="X255" i="1"/>
  <c r="M265" i="1"/>
  <c r="N265" i="1"/>
  <c r="O265" i="1"/>
  <c r="P265" i="1"/>
  <c r="Q265" i="1"/>
  <c r="R265" i="1"/>
  <c r="S265" i="1"/>
  <c r="T265" i="1"/>
  <c r="U265" i="1"/>
  <c r="F265" i="1"/>
  <c r="G265" i="1"/>
  <c r="H265" i="1"/>
  <c r="I265" i="1"/>
  <c r="J265" i="1"/>
  <c r="K265" i="1"/>
  <c r="L265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E227" i="1"/>
  <c r="H219" i="1"/>
  <c r="L219" i="1"/>
  <c r="P219" i="1"/>
  <c r="T219" i="1"/>
  <c r="F148" i="1"/>
  <c r="F219" i="1" s="1"/>
  <c r="G148" i="1"/>
  <c r="G219" i="1" s="1"/>
  <c r="H148" i="1"/>
  <c r="I148" i="1"/>
  <c r="I219" i="1" s="1"/>
  <c r="J148" i="1"/>
  <c r="J219" i="1" s="1"/>
  <c r="K148" i="1"/>
  <c r="K219" i="1" s="1"/>
  <c r="L148" i="1"/>
  <c r="M148" i="1"/>
  <c r="M219" i="1" s="1"/>
  <c r="N148" i="1"/>
  <c r="N219" i="1" s="1"/>
  <c r="O148" i="1"/>
  <c r="O219" i="1" s="1"/>
  <c r="P148" i="1"/>
  <c r="Q148" i="1"/>
  <c r="Q219" i="1" s="1"/>
  <c r="R148" i="1"/>
  <c r="R219" i="1" s="1"/>
  <c r="S148" i="1"/>
  <c r="S219" i="1" s="1"/>
  <c r="T148" i="1"/>
  <c r="U148" i="1"/>
  <c r="U219" i="1" s="1"/>
  <c r="V148" i="1"/>
  <c r="E225" i="1"/>
  <c r="E219" i="1"/>
  <c r="E181" i="1"/>
  <c r="E148" i="1"/>
  <c r="E132" i="1"/>
  <c r="W169" i="1" l="1"/>
  <c r="X142" i="1"/>
  <c r="X158" i="1" s="1"/>
  <c r="X227" i="1" s="1"/>
  <c r="X245" i="1"/>
  <c r="W219" i="1"/>
  <c r="X249" i="1"/>
  <c r="X170" i="1"/>
  <c r="W204" i="1"/>
  <c r="W202" i="1"/>
  <c r="W222" i="1"/>
  <c r="W205" i="1"/>
  <c r="W203" i="1"/>
  <c r="W201" i="1"/>
  <c r="W151" i="1"/>
  <c r="W161" i="1" s="1"/>
  <c r="X247" i="1"/>
  <c r="W181" i="1"/>
  <c r="E265" i="1"/>
  <c r="X265" i="1" l="1"/>
  <c r="X190" i="1"/>
  <c r="X189" i="1"/>
  <c r="X239" i="1" s="1"/>
  <c r="X192" i="1"/>
  <c r="X242" i="1" s="1"/>
  <c r="X193" i="1"/>
  <c r="X267" i="1"/>
  <c r="X219" i="1" s="1"/>
  <c r="X191" i="1"/>
  <c r="X241" i="1" s="1"/>
  <c r="X243" i="1"/>
  <c r="W230" i="1"/>
  <c r="W255" i="1" s="1"/>
  <c r="W172" i="1"/>
  <c r="W240" i="1"/>
  <c r="W241" i="1"/>
  <c r="W242" i="1"/>
  <c r="X181" i="1"/>
  <c r="X240" i="1"/>
  <c r="W243" i="1"/>
  <c r="W239" i="1"/>
  <c r="S142" i="1"/>
  <c r="T142" i="1"/>
  <c r="U142" i="1"/>
  <c r="P142" i="1"/>
  <c r="Q142" i="1"/>
  <c r="R142" i="1"/>
  <c r="O142" i="1"/>
  <c r="N142" i="1"/>
  <c r="M142" i="1"/>
  <c r="G142" i="1"/>
  <c r="H142" i="1"/>
  <c r="I142" i="1"/>
  <c r="J142" i="1"/>
  <c r="K142" i="1"/>
  <c r="L142" i="1"/>
  <c r="F142" i="1"/>
  <c r="E142" i="1"/>
  <c r="T263" i="1"/>
  <c r="U263" i="1"/>
  <c r="P263" i="1"/>
  <c r="Q263" i="1"/>
  <c r="R263" i="1"/>
  <c r="S263" i="1"/>
  <c r="O263" i="1"/>
  <c r="N263" i="1"/>
  <c r="G263" i="1"/>
  <c r="H263" i="1"/>
  <c r="I263" i="1"/>
  <c r="J263" i="1"/>
  <c r="K263" i="1"/>
  <c r="L263" i="1"/>
  <c r="F263" i="1"/>
  <c r="E263" i="1"/>
  <c r="X169" i="1" l="1"/>
  <c r="W254" i="1"/>
  <c r="W252" i="1"/>
  <c r="W253" i="1"/>
  <c r="W251" i="1"/>
  <c r="M263" i="1"/>
  <c r="AA103" i="2"/>
  <c r="M189" i="1"/>
  <c r="M151" i="1"/>
  <c r="AG103" i="2"/>
  <c r="AF103" i="2"/>
  <c r="AE103" i="2"/>
  <c r="AD103" i="2"/>
  <c r="AC103" i="2"/>
  <c r="AB103" i="2"/>
  <c r="M165" i="1"/>
  <c r="M169" i="1" s="1"/>
  <c r="M145" i="1"/>
  <c r="Q103" i="2"/>
  <c r="P103" i="2"/>
  <c r="O103" i="2"/>
  <c r="N103" i="2"/>
  <c r="M103" i="2"/>
  <c r="L103" i="2"/>
  <c r="G68" i="1" l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F68" i="1"/>
  <c r="E68" i="1"/>
  <c r="E67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AG108" i="2" l="1"/>
  <c r="AG109" i="2" s="1"/>
  <c r="AF108" i="2"/>
  <c r="AF109" i="2" s="1"/>
  <c r="AE108" i="2"/>
  <c r="AE109" i="2" s="1"/>
  <c r="AD108" i="2"/>
  <c r="AD109" i="2" s="1"/>
  <c r="AC108" i="2"/>
  <c r="AC109" i="2" s="1"/>
  <c r="AB108" i="2"/>
  <c r="AB109" i="2" s="1"/>
  <c r="AA108" i="2"/>
  <c r="AA109" i="2" s="1"/>
  <c r="Z108" i="2"/>
  <c r="Z109" i="2" s="1"/>
  <c r="Y108" i="2"/>
  <c r="Y109" i="2" s="1"/>
  <c r="X108" i="2"/>
  <c r="X109" i="2" s="1"/>
  <c r="W108" i="2"/>
  <c r="W109" i="2" s="1"/>
  <c r="V108" i="2"/>
  <c r="V109" i="2" s="1"/>
  <c r="U108" i="2"/>
  <c r="U109" i="2" s="1"/>
  <c r="T108" i="2"/>
  <c r="T109" i="2" s="1"/>
  <c r="S108" i="2"/>
  <c r="S109" i="2" s="1"/>
  <c r="R108" i="2"/>
  <c r="R109" i="2" s="1"/>
  <c r="Z103" i="2"/>
  <c r="Y103" i="2"/>
  <c r="X103" i="2"/>
  <c r="W103" i="2"/>
  <c r="V103" i="2"/>
  <c r="U103" i="2"/>
  <c r="T103" i="2"/>
  <c r="S103" i="2"/>
  <c r="R103" i="2"/>
  <c r="AD101" i="2"/>
  <c r="AD106" i="2" s="1"/>
  <c r="AD112" i="2" s="1"/>
  <c r="AD100" i="2"/>
  <c r="AD105" i="2" s="1"/>
  <c r="AD111" i="2" s="1"/>
  <c r="AD98" i="2"/>
  <c r="AD97" i="2"/>
  <c r="AG63" i="2"/>
  <c r="AG101" i="2" s="1"/>
  <c r="AG106" i="2" s="1"/>
  <c r="AG112" i="2" s="1"/>
  <c r="AF63" i="2"/>
  <c r="AF101" i="2" s="1"/>
  <c r="AF106" i="2" s="1"/>
  <c r="AF112" i="2" s="1"/>
  <c r="AE63" i="2"/>
  <c r="AE101" i="2" s="1"/>
  <c r="AE106" i="2" s="1"/>
  <c r="AD63" i="2"/>
  <c r="AC63" i="2"/>
  <c r="AC101" i="2" s="1"/>
  <c r="AC106" i="2" s="1"/>
  <c r="AC112" i="2" s="1"/>
  <c r="AB63" i="2"/>
  <c r="AB101" i="2" s="1"/>
  <c r="AB106" i="2" s="1"/>
  <c r="AB112" i="2" s="1"/>
  <c r="AA63" i="2"/>
  <c r="AA101" i="2" s="1"/>
  <c r="AA106" i="2" s="1"/>
  <c r="Z63" i="2"/>
  <c r="Z101" i="2" s="1"/>
  <c r="Z106" i="2" s="1"/>
  <c r="Z112" i="2" s="1"/>
  <c r="Y63" i="2"/>
  <c r="Y101" i="2" s="1"/>
  <c r="Y106" i="2" s="1"/>
  <c r="Y112" i="2" s="1"/>
  <c r="X63" i="2"/>
  <c r="X101" i="2" s="1"/>
  <c r="X106" i="2" s="1"/>
  <c r="X112" i="2" s="1"/>
  <c r="W63" i="2"/>
  <c r="W101" i="2" s="1"/>
  <c r="W106" i="2" s="1"/>
  <c r="V63" i="2"/>
  <c r="V101" i="2" s="1"/>
  <c r="V106" i="2" s="1"/>
  <c r="V112" i="2" s="1"/>
  <c r="T146" i="1" s="1"/>
  <c r="T210" i="1" s="1"/>
  <c r="U63" i="2"/>
  <c r="U101" i="2" s="1"/>
  <c r="U106" i="2" s="1"/>
  <c r="U112" i="2" s="1"/>
  <c r="S146" i="1" s="1"/>
  <c r="S207" i="1" s="1"/>
  <c r="T63" i="2"/>
  <c r="T101" i="2" s="1"/>
  <c r="T106" i="2" s="1"/>
  <c r="T112" i="2" s="1"/>
  <c r="R146" i="1" s="1"/>
  <c r="S63" i="2"/>
  <c r="S101" i="2" s="1"/>
  <c r="S106" i="2" s="1"/>
  <c r="R63" i="2"/>
  <c r="R101" i="2" s="1"/>
  <c r="R106" i="2" s="1"/>
  <c r="R112" i="2" s="1"/>
  <c r="V225" i="1"/>
  <c r="U225" i="1"/>
  <c r="T225" i="1"/>
  <c r="S225" i="1"/>
  <c r="R225" i="1"/>
  <c r="Q225" i="1"/>
  <c r="P225" i="1"/>
  <c r="O225" i="1"/>
  <c r="N225" i="1"/>
  <c r="T184" i="1"/>
  <c r="S184" i="1"/>
  <c r="R184" i="1"/>
  <c r="Q184" i="1"/>
  <c r="N184" i="1"/>
  <c r="V178" i="1"/>
  <c r="U178" i="1"/>
  <c r="T178" i="1"/>
  <c r="S178" i="1"/>
  <c r="R178" i="1"/>
  <c r="Q178" i="1"/>
  <c r="P178" i="1"/>
  <c r="O178" i="1"/>
  <c r="N178" i="1"/>
  <c r="P177" i="1"/>
  <c r="V165" i="1"/>
  <c r="U165" i="1"/>
  <c r="U169" i="1" s="1"/>
  <c r="T165" i="1"/>
  <c r="T169" i="1" s="1"/>
  <c r="S165" i="1"/>
  <c r="S169" i="1" s="1"/>
  <c r="R165" i="1"/>
  <c r="R169" i="1" s="1"/>
  <c r="Q165" i="1"/>
  <c r="Q169" i="1" s="1"/>
  <c r="P165" i="1"/>
  <c r="P169" i="1" s="1"/>
  <c r="O165" i="1"/>
  <c r="O169" i="1" s="1"/>
  <c r="N165" i="1"/>
  <c r="N169" i="1" s="1"/>
  <c r="V155" i="1"/>
  <c r="U155" i="1"/>
  <c r="T155" i="1"/>
  <c r="S155" i="1"/>
  <c r="R155" i="1"/>
  <c r="Q155" i="1"/>
  <c r="P155" i="1"/>
  <c r="O155" i="1"/>
  <c r="N155" i="1"/>
  <c r="V146" i="1"/>
  <c r="V223" i="1" s="1"/>
  <c r="N143" i="1"/>
  <c r="V136" i="1"/>
  <c r="U136" i="1"/>
  <c r="T136" i="1"/>
  <c r="S136" i="1"/>
  <c r="R136" i="1"/>
  <c r="Q136" i="1"/>
  <c r="P136" i="1"/>
  <c r="O136" i="1"/>
  <c r="N136" i="1"/>
  <c r="V135" i="1"/>
  <c r="U135" i="1"/>
  <c r="T135" i="1"/>
  <c r="S135" i="1"/>
  <c r="R135" i="1"/>
  <c r="Q135" i="1"/>
  <c r="P135" i="1"/>
  <c r="O135" i="1"/>
  <c r="N135" i="1"/>
  <c r="V134" i="1"/>
  <c r="U134" i="1"/>
  <c r="T134" i="1"/>
  <c r="S134" i="1"/>
  <c r="R134" i="1"/>
  <c r="Q134" i="1"/>
  <c r="P134" i="1"/>
  <c r="O134" i="1"/>
  <c r="N134" i="1"/>
  <c r="V133" i="1"/>
  <c r="U133" i="1"/>
  <c r="T133" i="1"/>
  <c r="S133" i="1"/>
  <c r="R133" i="1"/>
  <c r="Q133" i="1"/>
  <c r="P133" i="1"/>
  <c r="O133" i="1"/>
  <c r="N133" i="1"/>
  <c r="V132" i="1"/>
  <c r="U132" i="1"/>
  <c r="T132" i="1"/>
  <c r="S132" i="1"/>
  <c r="R132" i="1"/>
  <c r="Q132" i="1"/>
  <c r="P132" i="1"/>
  <c r="O132" i="1"/>
  <c r="N132" i="1"/>
  <c r="V177" i="1"/>
  <c r="V145" i="1" s="1"/>
  <c r="V222" i="1" s="1"/>
  <c r="U177" i="1"/>
  <c r="T177" i="1"/>
  <c r="S177" i="1"/>
  <c r="R177" i="1"/>
  <c r="R145" i="1" s="1"/>
  <c r="Q177" i="1"/>
  <c r="O177" i="1"/>
  <c r="N177" i="1"/>
  <c r="U67" i="1"/>
  <c r="T67" i="1"/>
  <c r="S67" i="1"/>
  <c r="R67" i="1"/>
  <c r="Q67" i="1"/>
  <c r="P67" i="1"/>
  <c r="O67" i="1"/>
  <c r="N67" i="1"/>
  <c r="Q108" i="2"/>
  <c r="Q109" i="2" s="1"/>
  <c r="Q101" i="2"/>
  <c r="Q106" i="2" s="1"/>
  <c r="Q100" i="2"/>
  <c r="Q105" i="2" s="1"/>
  <c r="Q111" i="2" s="1"/>
  <c r="Q98" i="2"/>
  <c r="Q97" i="2"/>
  <c r="P108" i="2"/>
  <c r="P109" i="2" s="1"/>
  <c r="P105" i="2"/>
  <c r="P101" i="2"/>
  <c r="P106" i="2" s="1"/>
  <c r="P100" i="2"/>
  <c r="P98" i="2"/>
  <c r="P97" i="2"/>
  <c r="O108" i="2"/>
  <c r="O109" i="2" s="1"/>
  <c r="O105" i="2"/>
  <c r="O101" i="2"/>
  <c r="O106" i="2" s="1"/>
  <c r="O100" i="2"/>
  <c r="O98" i="2"/>
  <c r="O97" i="2"/>
  <c r="N108" i="2"/>
  <c r="N109" i="2" s="1"/>
  <c r="N101" i="2"/>
  <c r="N106" i="2" s="1"/>
  <c r="N100" i="2"/>
  <c r="N105" i="2" s="1"/>
  <c r="N111" i="2" s="1"/>
  <c r="N98" i="2"/>
  <c r="N97" i="2"/>
  <c r="M108" i="2"/>
  <c r="M109" i="2" s="1"/>
  <c r="M101" i="2"/>
  <c r="M106" i="2" s="1"/>
  <c r="M100" i="2"/>
  <c r="M105" i="2" s="1"/>
  <c r="M98" i="2"/>
  <c r="M97" i="2"/>
  <c r="L108" i="2"/>
  <c r="L109" i="2" s="1"/>
  <c r="L105" i="2"/>
  <c r="L111" i="2" s="1"/>
  <c r="L101" i="2"/>
  <c r="L106" i="2" s="1"/>
  <c r="L100" i="2"/>
  <c r="L98" i="2"/>
  <c r="L97" i="2"/>
  <c r="K108" i="2"/>
  <c r="K109" i="2" s="1"/>
  <c r="K103" i="2"/>
  <c r="K101" i="2"/>
  <c r="K106" i="2" s="1"/>
  <c r="K112" i="2" s="1"/>
  <c r="K100" i="2"/>
  <c r="K105" i="2" s="1"/>
  <c r="K111" i="2" s="1"/>
  <c r="K98" i="2"/>
  <c r="K97" i="2"/>
  <c r="H105" i="2"/>
  <c r="I108" i="2"/>
  <c r="I109" i="2" s="1"/>
  <c r="I103" i="2"/>
  <c r="I101" i="2"/>
  <c r="I106" i="2" s="1"/>
  <c r="I100" i="2"/>
  <c r="I105" i="2" s="1"/>
  <c r="I98" i="2"/>
  <c r="I97" i="2"/>
  <c r="H109" i="2"/>
  <c r="H108" i="2"/>
  <c r="H111" i="2"/>
  <c r="H103" i="2"/>
  <c r="H106" i="2" s="1"/>
  <c r="H112" i="2" s="1"/>
  <c r="H101" i="2"/>
  <c r="H100" i="2"/>
  <c r="H98" i="2"/>
  <c r="H97" i="2"/>
  <c r="Q63" i="2"/>
  <c r="P63" i="2"/>
  <c r="M225" i="1"/>
  <c r="M178" i="1"/>
  <c r="M155" i="1"/>
  <c r="M136" i="1"/>
  <c r="M135" i="1"/>
  <c r="M134" i="1"/>
  <c r="M133" i="1"/>
  <c r="M132" i="1"/>
  <c r="M177" i="1"/>
  <c r="M67" i="1"/>
  <c r="L67" i="1"/>
  <c r="L225" i="1"/>
  <c r="L184" i="1"/>
  <c r="L178" i="1"/>
  <c r="L165" i="1"/>
  <c r="L169" i="1" s="1"/>
  <c r="L155" i="1"/>
  <c r="L136" i="1"/>
  <c r="L135" i="1"/>
  <c r="L134" i="1"/>
  <c r="L133" i="1"/>
  <c r="L132" i="1"/>
  <c r="L177" i="1"/>
  <c r="V142" i="1" l="1"/>
  <c r="V263" i="1"/>
  <c r="V70" i="1"/>
  <c r="N158" i="1"/>
  <c r="N227" i="1" s="1"/>
  <c r="R223" i="1"/>
  <c r="R211" i="1"/>
  <c r="R97" i="2"/>
  <c r="R98" i="2"/>
  <c r="R100" i="2"/>
  <c r="R105" i="2" s="1"/>
  <c r="R111" i="2" s="1"/>
  <c r="V152" i="1"/>
  <c r="S112" i="2"/>
  <c r="Q146" i="1" s="1"/>
  <c r="W112" i="2"/>
  <c r="U146" i="1" s="1"/>
  <c r="U208" i="1" s="1"/>
  <c r="AA112" i="2"/>
  <c r="AE112" i="2"/>
  <c r="V97" i="2"/>
  <c r="V98" i="2"/>
  <c r="V100" i="2"/>
  <c r="V105" i="2" s="1"/>
  <c r="V111" i="2" s="1"/>
  <c r="T143" i="1" s="1"/>
  <c r="Z97" i="2"/>
  <c r="Z98" i="2"/>
  <c r="Z100" i="2"/>
  <c r="Z105" i="2" s="1"/>
  <c r="Z111" i="2" s="1"/>
  <c r="V207" i="1"/>
  <c r="R205" i="1"/>
  <c r="V211" i="1"/>
  <c r="S97" i="2"/>
  <c r="W97" i="2"/>
  <c r="AE97" i="2"/>
  <c r="W98" i="2"/>
  <c r="AE98" i="2"/>
  <c r="W100" i="2"/>
  <c r="W105" i="2" s="1"/>
  <c r="W111" i="2" s="1"/>
  <c r="AE100" i="2"/>
  <c r="AE105" i="2" s="1"/>
  <c r="AE111" i="2" s="1"/>
  <c r="Q209" i="1"/>
  <c r="T97" i="2"/>
  <c r="X97" i="2"/>
  <c r="AB97" i="2"/>
  <c r="AF97" i="2"/>
  <c r="T98" i="2"/>
  <c r="X98" i="2"/>
  <c r="AB98" i="2"/>
  <c r="AF98" i="2"/>
  <c r="T100" i="2"/>
  <c r="T105" i="2" s="1"/>
  <c r="T111" i="2" s="1"/>
  <c r="X100" i="2"/>
  <c r="X105" i="2" s="1"/>
  <c r="X111" i="2" s="1"/>
  <c r="AB100" i="2"/>
  <c r="AB105" i="2" s="1"/>
  <c r="AB111" i="2" s="1"/>
  <c r="AF100" i="2"/>
  <c r="AF105" i="2" s="1"/>
  <c r="AF111" i="2" s="1"/>
  <c r="R201" i="1"/>
  <c r="AA97" i="2"/>
  <c r="S98" i="2"/>
  <c r="AA98" i="2"/>
  <c r="S100" i="2"/>
  <c r="S105" i="2" s="1"/>
  <c r="S111" i="2" s="1"/>
  <c r="Q143" i="1" s="1"/>
  <c r="AA100" i="2"/>
  <c r="AA105" i="2" s="1"/>
  <c r="AA111" i="2" s="1"/>
  <c r="U190" i="1"/>
  <c r="U97" i="2"/>
  <c r="Y97" i="2"/>
  <c r="AC97" i="2"/>
  <c r="AG97" i="2"/>
  <c r="U98" i="2"/>
  <c r="Y98" i="2"/>
  <c r="AC98" i="2"/>
  <c r="AG98" i="2"/>
  <c r="U100" i="2"/>
  <c r="U105" i="2" s="1"/>
  <c r="U111" i="2" s="1"/>
  <c r="S143" i="1" s="1"/>
  <c r="Y100" i="2"/>
  <c r="Y105" i="2" s="1"/>
  <c r="Y111" i="2" s="1"/>
  <c r="AC100" i="2"/>
  <c r="AC105" i="2" s="1"/>
  <c r="AC111" i="2" s="1"/>
  <c r="AG100" i="2"/>
  <c r="AG105" i="2" s="1"/>
  <c r="AG111" i="2" s="1"/>
  <c r="S145" i="1"/>
  <c r="U191" i="1"/>
  <c r="Q220" i="1"/>
  <c r="Q247" i="1" s="1"/>
  <c r="Q199" i="1"/>
  <c r="Q195" i="1"/>
  <c r="Q149" i="1"/>
  <c r="Q159" i="1" s="1"/>
  <c r="Q228" i="1" s="1"/>
  <c r="Q196" i="1"/>
  <c r="Q197" i="1"/>
  <c r="T145" i="1"/>
  <c r="N220" i="1"/>
  <c r="N198" i="1"/>
  <c r="N248" i="1" s="1"/>
  <c r="N197" i="1"/>
  <c r="N247" i="1" s="1"/>
  <c r="N195" i="1"/>
  <c r="N149" i="1"/>
  <c r="N159" i="1" s="1"/>
  <c r="N228" i="1" s="1"/>
  <c r="T196" i="1"/>
  <c r="T220" i="1"/>
  <c r="T197" i="1"/>
  <c r="T198" i="1"/>
  <c r="T195" i="1"/>
  <c r="T199" i="1"/>
  <c r="T149" i="1"/>
  <c r="T159" i="1" s="1"/>
  <c r="T228" i="1" s="1"/>
  <c r="T249" i="1" s="1"/>
  <c r="N170" i="1"/>
  <c r="N199" i="1"/>
  <c r="N249" i="1" s="1"/>
  <c r="Q145" i="1"/>
  <c r="V162" i="1"/>
  <c r="V231" i="1" s="1"/>
  <c r="S208" i="1"/>
  <c r="S211" i="1"/>
  <c r="S210" i="1"/>
  <c r="S209" i="1"/>
  <c r="S223" i="1"/>
  <c r="S152" i="1"/>
  <c r="S162" i="1" s="1"/>
  <c r="S231" i="1" s="1"/>
  <c r="N196" i="1"/>
  <c r="N246" i="1" s="1"/>
  <c r="Q198" i="1"/>
  <c r="V201" i="1"/>
  <c r="N189" i="1"/>
  <c r="N208" i="1"/>
  <c r="R209" i="1"/>
  <c r="R210" i="1"/>
  <c r="R207" i="1"/>
  <c r="V209" i="1"/>
  <c r="R152" i="1"/>
  <c r="R162" i="1" s="1"/>
  <c r="R231" i="1" s="1"/>
  <c r="R261" i="1" s="1"/>
  <c r="R208" i="1"/>
  <c r="V210" i="1"/>
  <c r="Q246" i="1"/>
  <c r="N145" i="1"/>
  <c r="R204" i="1"/>
  <c r="R203" i="1"/>
  <c r="R151" i="1"/>
  <c r="R161" i="1" s="1"/>
  <c r="R230" i="1" s="1"/>
  <c r="V204" i="1"/>
  <c r="V205" i="1"/>
  <c r="V202" i="1"/>
  <c r="V151" i="1"/>
  <c r="V161" i="1" s="1"/>
  <c r="V230" i="1" s="1"/>
  <c r="T223" i="1"/>
  <c r="T211" i="1"/>
  <c r="T207" i="1"/>
  <c r="T208" i="1"/>
  <c r="T152" i="1"/>
  <c r="N245" i="1"/>
  <c r="R202" i="1"/>
  <c r="V203" i="1"/>
  <c r="V208" i="1"/>
  <c r="T209" i="1"/>
  <c r="R222" i="1"/>
  <c r="Q210" i="1"/>
  <c r="Q152" i="1"/>
  <c r="U152" i="1"/>
  <c r="U209" i="1"/>
  <c r="Q112" i="2"/>
  <c r="P112" i="2"/>
  <c r="P111" i="2"/>
  <c r="O112" i="2"/>
  <c r="O111" i="2"/>
  <c r="N112" i="2"/>
  <c r="N146" i="1" s="1"/>
  <c r="L143" i="1"/>
  <c r="L198" i="1" s="1"/>
  <c r="M111" i="2"/>
  <c r="M112" i="2"/>
  <c r="L112" i="2"/>
  <c r="I111" i="2"/>
  <c r="I112" i="2"/>
  <c r="L145" i="1"/>
  <c r="L146" i="1"/>
  <c r="V265" i="1" l="1"/>
  <c r="V267" i="1"/>
  <c r="V219" i="1" s="1"/>
  <c r="T248" i="1"/>
  <c r="S257" i="1"/>
  <c r="S261" i="1"/>
  <c r="R251" i="1"/>
  <c r="R257" i="1"/>
  <c r="P143" i="1"/>
  <c r="P184" i="1"/>
  <c r="P145" i="1"/>
  <c r="P146" i="1"/>
  <c r="M184" i="1"/>
  <c r="O184" i="1"/>
  <c r="O145" i="1"/>
  <c r="M146" i="1"/>
  <c r="M208" i="1" s="1"/>
  <c r="O146" i="1"/>
  <c r="O143" i="1"/>
  <c r="N181" i="1"/>
  <c r="N223" i="1"/>
  <c r="N210" i="1"/>
  <c r="N152" i="1"/>
  <c r="N162" i="1" s="1"/>
  <c r="N231" i="1" s="1"/>
  <c r="N258" i="1" s="1"/>
  <c r="N207" i="1"/>
  <c r="N211" i="1"/>
  <c r="N192" i="1"/>
  <c r="N242" i="1" s="1"/>
  <c r="N193" i="1"/>
  <c r="N243" i="1" s="1"/>
  <c r="N190" i="1"/>
  <c r="N191" i="1"/>
  <c r="N209" i="1"/>
  <c r="R252" i="1"/>
  <c r="N239" i="1"/>
  <c r="S196" i="1"/>
  <c r="S197" i="1"/>
  <c r="S195" i="1"/>
  <c r="S220" i="1"/>
  <c r="S149" i="1"/>
  <c r="S199" i="1"/>
  <c r="S198" i="1"/>
  <c r="V258" i="1"/>
  <c r="V259" i="1"/>
  <c r="Q245" i="1"/>
  <c r="T170" i="1"/>
  <c r="V184" i="1"/>
  <c r="V143" i="1"/>
  <c r="Q211" i="1"/>
  <c r="Q208" i="1"/>
  <c r="Q223" i="1"/>
  <c r="Q207" i="1"/>
  <c r="U210" i="1"/>
  <c r="V253" i="1"/>
  <c r="R173" i="1"/>
  <c r="R260" i="1"/>
  <c r="Q248" i="1"/>
  <c r="U145" i="1"/>
  <c r="U189" i="1"/>
  <c r="U158" i="1"/>
  <c r="U227" i="1" s="1"/>
  <c r="R143" i="1"/>
  <c r="U184" i="1"/>
  <c r="U143" i="1"/>
  <c r="V260" i="1"/>
  <c r="U211" i="1"/>
  <c r="U207" i="1"/>
  <c r="U193" i="1"/>
  <c r="U223" i="1"/>
  <c r="V254" i="1"/>
  <c r="R253" i="1"/>
  <c r="R259" i="1"/>
  <c r="S173" i="1"/>
  <c r="T245" i="1"/>
  <c r="T246" i="1"/>
  <c r="Q249" i="1"/>
  <c r="U192" i="1"/>
  <c r="V255" i="1"/>
  <c r="R255" i="1"/>
  <c r="R254" i="1"/>
  <c r="S192" i="1"/>
  <c r="S158" i="1"/>
  <c r="S227" i="1" s="1"/>
  <c r="S189" i="1"/>
  <c r="S193" i="1"/>
  <c r="S190" i="1"/>
  <c r="S191" i="1"/>
  <c r="U162" i="1"/>
  <c r="U231" i="1" s="1"/>
  <c r="R258" i="1"/>
  <c r="S258" i="1"/>
  <c r="S159" i="1"/>
  <c r="S228" i="1" s="1"/>
  <c r="Q190" i="1"/>
  <c r="Q191" i="1"/>
  <c r="Q192" i="1"/>
  <c r="Q189" i="1"/>
  <c r="Q193" i="1"/>
  <c r="Q158" i="1"/>
  <c r="Q227" i="1" s="1"/>
  <c r="Q170" i="1"/>
  <c r="T162" i="1"/>
  <c r="T231" i="1" s="1"/>
  <c r="T258" i="1" s="1"/>
  <c r="O193" i="1"/>
  <c r="O189" i="1"/>
  <c r="T191" i="1"/>
  <c r="T193" i="1"/>
  <c r="T190" i="1"/>
  <c r="T158" i="1"/>
  <c r="T227" i="1" s="1"/>
  <c r="T192" i="1"/>
  <c r="T189" i="1"/>
  <c r="S203" i="1"/>
  <c r="S222" i="1"/>
  <c r="S205" i="1"/>
  <c r="S201" i="1"/>
  <c r="S151" i="1"/>
  <c r="S161" i="1" s="1"/>
  <c r="S230" i="1" s="1"/>
  <c r="S204" i="1"/>
  <c r="S202" i="1"/>
  <c r="Q222" i="1"/>
  <c r="Q205" i="1"/>
  <c r="Q202" i="1"/>
  <c r="Q204" i="1"/>
  <c r="Q201" i="1"/>
  <c r="Q151" i="1"/>
  <c r="Q161" i="1" s="1"/>
  <c r="Q230" i="1" s="1"/>
  <c r="Q203" i="1"/>
  <c r="S259" i="1"/>
  <c r="Q162" i="1"/>
  <c r="Q231" i="1" s="1"/>
  <c r="N241" i="1"/>
  <c r="V193" i="1"/>
  <c r="V189" i="1"/>
  <c r="V191" i="1"/>
  <c r="V192" i="1"/>
  <c r="V190" i="1"/>
  <c r="V158" i="1"/>
  <c r="V227" i="1" s="1"/>
  <c r="V172" i="1"/>
  <c r="N204" i="1"/>
  <c r="N222" i="1"/>
  <c r="N151" i="1"/>
  <c r="N161" i="1" s="1"/>
  <c r="N201" i="1"/>
  <c r="N203" i="1"/>
  <c r="N202" i="1"/>
  <c r="N205" i="1"/>
  <c r="S260" i="1"/>
  <c r="U222" i="1"/>
  <c r="U205" i="1"/>
  <c r="U201" i="1"/>
  <c r="U204" i="1"/>
  <c r="U203" i="1"/>
  <c r="U202" i="1"/>
  <c r="U151" i="1"/>
  <c r="U161" i="1" s="1"/>
  <c r="U230" i="1" s="1"/>
  <c r="T247" i="1"/>
  <c r="T202" i="1"/>
  <c r="T204" i="1"/>
  <c r="T201" i="1"/>
  <c r="T203" i="1"/>
  <c r="T222" i="1"/>
  <c r="T205" i="1"/>
  <c r="T151" i="1"/>
  <c r="T161" i="1" s="1"/>
  <c r="T230" i="1" s="1"/>
  <c r="V173" i="1"/>
  <c r="L195" i="1"/>
  <c r="L149" i="1"/>
  <c r="L159" i="1" s="1"/>
  <c r="L228" i="1" s="1"/>
  <c r="L196" i="1"/>
  <c r="L199" i="1"/>
  <c r="L220" i="1"/>
  <c r="M209" i="1"/>
  <c r="L197" i="1"/>
  <c r="M210" i="1"/>
  <c r="M152" i="1"/>
  <c r="M162" i="1" s="1"/>
  <c r="M231" i="1" s="1"/>
  <c r="M223" i="1"/>
  <c r="M211" i="1"/>
  <c r="M207" i="1"/>
  <c r="M222" i="1"/>
  <c r="M143" i="1"/>
  <c r="L193" i="1"/>
  <c r="L189" i="1"/>
  <c r="L158" i="1"/>
  <c r="L227" i="1" s="1"/>
  <c r="L191" i="1"/>
  <c r="L190" i="1"/>
  <c r="L192" i="1"/>
  <c r="L181" i="1"/>
  <c r="L208" i="1"/>
  <c r="L210" i="1"/>
  <c r="L209" i="1"/>
  <c r="L152" i="1"/>
  <c r="L162" i="1" s="1"/>
  <c r="L231" i="1" s="1"/>
  <c r="L223" i="1"/>
  <c r="L211" i="1"/>
  <c r="L207" i="1"/>
  <c r="L203" i="1"/>
  <c r="L151" i="1"/>
  <c r="L161" i="1" s="1"/>
  <c r="L230" i="1" s="1"/>
  <c r="L222" i="1"/>
  <c r="L205" i="1"/>
  <c r="L201" i="1"/>
  <c r="L202" i="1"/>
  <c r="L204" i="1"/>
  <c r="L170" i="1"/>
  <c r="V169" i="1" l="1"/>
  <c r="U252" i="1"/>
  <c r="U255" i="1"/>
  <c r="U243" i="1"/>
  <c r="T255" i="1"/>
  <c r="T254" i="1"/>
  <c r="P192" i="1"/>
  <c r="P190" i="1"/>
  <c r="P191" i="1"/>
  <c r="P158" i="1"/>
  <c r="P227" i="1" s="1"/>
  <c r="P193" i="1"/>
  <c r="P189" i="1"/>
  <c r="P210" i="1"/>
  <c r="P152" i="1"/>
  <c r="P162" i="1" s="1"/>
  <c r="P231" i="1" s="1"/>
  <c r="P211" i="1"/>
  <c r="P207" i="1"/>
  <c r="P223" i="1"/>
  <c r="P208" i="1"/>
  <c r="P209" i="1"/>
  <c r="P196" i="1"/>
  <c r="P149" i="1"/>
  <c r="P159" i="1" s="1"/>
  <c r="P228" i="1" s="1"/>
  <c r="P249" i="1" s="1"/>
  <c r="P199" i="1"/>
  <c r="P198" i="1"/>
  <c r="P197" i="1"/>
  <c r="P195" i="1"/>
  <c r="P220" i="1"/>
  <c r="P204" i="1"/>
  <c r="P202" i="1"/>
  <c r="P222" i="1"/>
  <c r="P205" i="1"/>
  <c r="P151" i="1"/>
  <c r="P161" i="1" s="1"/>
  <c r="P230" i="1" s="1"/>
  <c r="P254" i="1" s="1"/>
  <c r="P203" i="1"/>
  <c r="P201" i="1"/>
  <c r="P173" i="1"/>
  <c r="O195" i="1"/>
  <c r="O220" i="1"/>
  <c r="O197" i="1"/>
  <c r="O199" i="1"/>
  <c r="O149" i="1"/>
  <c r="O159" i="1" s="1"/>
  <c r="O228" i="1" s="1"/>
  <c r="O196" i="1"/>
  <c r="O198" i="1"/>
  <c r="O191" i="1"/>
  <c r="O158" i="1"/>
  <c r="O227" i="1" s="1"/>
  <c r="O243" i="1" s="1"/>
  <c r="O209" i="1"/>
  <c r="O208" i="1"/>
  <c r="O211" i="1"/>
  <c r="O223" i="1"/>
  <c r="O207" i="1"/>
  <c r="O210" i="1"/>
  <c r="O152" i="1"/>
  <c r="O170" i="1"/>
  <c r="O172" i="1"/>
  <c r="O192" i="1"/>
  <c r="O242" i="1" s="1"/>
  <c r="O190" i="1"/>
  <c r="O151" i="1"/>
  <c r="O161" i="1" s="1"/>
  <c r="O230" i="1" s="1"/>
  <c r="O222" i="1"/>
  <c r="O203" i="1"/>
  <c r="O253" i="1" s="1"/>
  <c r="O205" i="1"/>
  <c r="O204" i="1"/>
  <c r="O201" i="1"/>
  <c r="O202" i="1"/>
  <c r="O252" i="1" s="1"/>
  <c r="N260" i="1"/>
  <c r="N259" i="1"/>
  <c r="N261" i="1"/>
  <c r="N173" i="1"/>
  <c r="N257" i="1"/>
  <c r="N240" i="1"/>
  <c r="U181" i="1"/>
  <c r="V242" i="1"/>
  <c r="U241" i="1"/>
  <c r="S252" i="1"/>
  <c r="S255" i="1"/>
  <c r="T242" i="1"/>
  <c r="Q243" i="1"/>
  <c r="S241" i="1"/>
  <c r="R195" i="1"/>
  <c r="R149" i="1"/>
  <c r="R159" i="1" s="1"/>
  <c r="R228" i="1" s="1"/>
  <c r="R197" i="1"/>
  <c r="R247" i="1" s="1"/>
  <c r="R196" i="1"/>
  <c r="R220" i="1"/>
  <c r="R198" i="1"/>
  <c r="R248" i="1" s="1"/>
  <c r="R170" i="1"/>
  <c r="R199" i="1"/>
  <c r="U172" i="1"/>
  <c r="U253" i="1"/>
  <c r="V239" i="1"/>
  <c r="S254" i="1"/>
  <c r="T172" i="1"/>
  <c r="U197" i="1"/>
  <c r="U247" i="1" s="1"/>
  <c r="U220" i="1"/>
  <c r="U149" i="1"/>
  <c r="U159" i="1" s="1"/>
  <c r="U228" i="1" s="1"/>
  <c r="U196" i="1"/>
  <c r="U199" i="1"/>
  <c r="U249" i="1" s="1"/>
  <c r="U198" i="1"/>
  <c r="U195" i="1"/>
  <c r="U240" i="1"/>
  <c r="T241" i="1"/>
  <c r="Q242" i="1"/>
  <c r="T257" i="1"/>
  <c r="U248" i="1"/>
  <c r="U239" i="1"/>
  <c r="V149" i="1"/>
  <c r="V159" i="1" s="1"/>
  <c r="V228" i="1" s="1"/>
  <c r="V197" i="1"/>
  <c r="V195" i="1"/>
  <c r="V220" i="1"/>
  <c r="V199" i="1"/>
  <c r="V249" i="1" s="1"/>
  <c r="V198" i="1"/>
  <c r="V196" i="1"/>
  <c r="T240" i="1"/>
  <c r="T173" i="1"/>
  <c r="Q241" i="1"/>
  <c r="T261" i="1"/>
  <c r="U242" i="1"/>
  <c r="R191" i="1"/>
  <c r="R189" i="1"/>
  <c r="R158" i="1"/>
  <c r="R227" i="1" s="1"/>
  <c r="R192" i="1"/>
  <c r="R193" i="1"/>
  <c r="R190" i="1"/>
  <c r="R240" i="1" s="1"/>
  <c r="V257" i="1"/>
  <c r="V251" i="1"/>
  <c r="V248" i="1"/>
  <c r="V261" i="1"/>
  <c r="V252" i="1"/>
  <c r="Q257" i="1"/>
  <c r="Q259" i="1"/>
  <c r="Q258" i="1"/>
  <c r="Q261" i="1"/>
  <c r="Q255" i="1"/>
  <c r="S247" i="1"/>
  <c r="S246" i="1"/>
  <c r="N230" i="1"/>
  <c r="N251" i="1" s="1"/>
  <c r="N172" i="1"/>
  <c r="T252" i="1"/>
  <c r="V241" i="1"/>
  <c r="V243" i="1"/>
  <c r="Q173" i="1"/>
  <c r="Q251" i="1"/>
  <c r="T243" i="1"/>
  <c r="Q172" i="1"/>
  <c r="S170" i="1"/>
  <c r="T260" i="1"/>
  <c r="U257" i="1"/>
  <c r="U258" i="1"/>
  <c r="U261" i="1"/>
  <c r="S181" i="1"/>
  <c r="S240" i="1"/>
  <c r="S242" i="1"/>
  <c r="U259" i="1"/>
  <c r="T253" i="1"/>
  <c r="U254" i="1"/>
  <c r="S245" i="1"/>
  <c r="V240" i="1"/>
  <c r="Q254" i="1"/>
  <c r="S253" i="1"/>
  <c r="Q181" i="1"/>
  <c r="Q240" i="1"/>
  <c r="S249" i="1"/>
  <c r="U173" i="1"/>
  <c r="S172" i="1"/>
  <c r="S243" i="1"/>
  <c r="T259" i="1"/>
  <c r="T251" i="1"/>
  <c r="U251" i="1"/>
  <c r="V181" i="1"/>
  <c r="Q253" i="1"/>
  <c r="Q252" i="1"/>
  <c r="S251" i="1"/>
  <c r="T239" i="1"/>
  <c r="T181" i="1"/>
  <c r="S248" i="1"/>
  <c r="Q239" i="1"/>
  <c r="S239" i="1"/>
  <c r="U260" i="1"/>
  <c r="Q260" i="1"/>
  <c r="L245" i="1"/>
  <c r="L246" i="1"/>
  <c r="L248" i="1"/>
  <c r="L247" i="1"/>
  <c r="L249" i="1"/>
  <c r="M202" i="1"/>
  <c r="M161" i="1"/>
  <c r="M230" i="1" s="1"/>
  <c r="L241" i="1"/>
  <c r="M173" i="1"/>
  <c r="M257" i="1"/>
  <c r="M260" i="1"/>
  <c r="M261" i="1"/>
  <c r="M258" i="1"/>
  <c r="M259" i="1"/>
  <c r="L243" i="1"/>
  <c r="M205" i="1"/>
  <c r="M158" i="1"/>
  <c r="M227" i="1" s="1"/>
  <c r="M193" i="1"/>
  <c r="L240" i="1"/>
  <c r="M201" i="1"/>
  <c r="M203" i="1"/>
  <c r="M190" i="1"/>
  <c r="M191" i="1"/>
  <c r="M198" i="1"/>
  <c r="M220" i="1"/>
  <c r="M197" i="1"/>
  <c r="M195" i="1"/>
  <c r="M196" i="1"/>
  <c r="M149" i="1"/>
  <c r="M159" i="1" s="1"/>
  <c r="M228" i="1" s="1"/>
  <c r="M199" i="1"/>
  <c r="M204" i="1"/>
  <c r="M192" i="1"/>
  <c r="L258" i="1"/>
  <c r="L253" i="1"/>
  <c r="L172" i="1"/>
  <c r="L255" i="1"/>
  <c r="L242" i="1"/>
  <c r="L252" i="1"/>
  <c r="L251" i="1"/>
  <c r="L239" i="1"/>
  <c r="L254" i="1"/>
  <c r="L257" i="1"/>
  <c r="L259" i="1"/>
  <c r="L173" i="1"/>
  <c r="L261" i="1"/>
  <c r="L260" i="1"/>
  <c r="V247" i="1" l="1"/>
  <c r="U245" i="1"/>
  <c r="P258" i="1"/>
  <c r="P253" i="1"/>
  <c r="P252" i="1"/>
  <c r="P246" i="1"/>
  <c r="P257" i="1"/>
  <c r="P170" i="1"/>
  <c r="P248" i="1"/>
  <c r="P259" i="1"/>
  <c r="P261" i="1"/>
  <c r="O241" i="1"/>
  <c r="P243" i="1"/>
  <c r="P241" i="1"/>
  <c r="P255" i="1"/>
  <c r="P247" i="1"/>
  <c r="P240" i="1"/>
  <c r="P239" i="1"/>
  <c r="P242" i="1"/>
  <c r="P251" i="1"/>
  <c r="P245" i="1"/>
  <c r="P260" i="1"/>
  <c r="P181" i="1"/>
  <c r="P172" i="1"/>
  <c r="O240" i="1"/>
  <c r="O239" i="1"/>
  <c r="O251" i="1"/>
  <c r="O162" i="1"/>
  <c r="O231" i="1" s="1"/>
  <c r="O260" i="1" s="1"/>
  <c r="O249" i="1"/>
  <c r="O181" i="1"/>
  <c r="O254" i="1"/>
  <c r="O248" i="1"/>
  <c r="O261" i="1"/>
  <c r="O245" i="1"/>
  <c r="O255" i="1"/>
  <c r="O246" i="1"/>
  <c r="O247" i="1"/>
  <c r="N253" i="1"/>
  <c r="N252" i="1"/>
  <c r="R243" i="1"/>
  <c r="R181" i="1"/>
  <c r="R172" i="1"/>
  <c r="R239" i="1"/>
  <c r="V245" i="1"/>
  <c r="U170" i="1"/>
  <c r="R245" i="1"/>
  <c r="R241" i="1"/>
  <c r="V246" i="1"/>
  <c r="V170" i="1"/>
  <c r="U246" i="1"/>
  <c r="R242" i="1"/>
  <c r="R249" i="1"/>
  <c r="R246" i="1"/>
  <c r="N254" i="1"/>
  <c r="N255" i="1"/>
  <c r="M251" i="1"/>
  <c r="M252" i="1"/>
  <c r="M255" i="1"/>
  <c r="M254" i="1"/>
  <c r="M172" i="1"/>
  <c r="M242" i="1"/>
  <c r="M253" i="1"/>
  <c r="M246" i="1"/>
  <c r="M239" i="1"/>
  <c r="M240" i="1"/>
  <c r="M181" i="1"/>
  <c r="M248" i="1"/>
  <c r="M170" i="1"/>
  <c r="M245" i="1"/>
  <c r="M249" i="1"/>
  <c r="M247" i="1"/>
  <c r="M241" i="1"/>
  <c r="M243" i="1"/>
  <c r="O258" i="1" l="1"/>
  <c r="O257" i="1"/>
  <c r="O259" i="1"/>
  <c r="O173" i="1"/>
  <c r="I63" i="2"/>
  <c r="H63" i="2"/>
  <c r="O63" i="2"/>
  <c r="N63" i="2"/>
  <c r="M63" i="2"/>
  <c r="L63" i="2"/>
  <c r="K63" i="2"/>
  <c r="K67" i="1"/>
  <c r="K225" i="1"/>
  <c r="K184" i="1"/>
  <c r="K178" i="1"/>
  <c r="K146" i="1" s="1"/>
  <c r="K165" i="1"/>
  <c r="K169" i="1" s="1"/>
  <c r="K155" i="1"/>
  <c r="K136" i="1"/>
  <c r="K135" i="1"/>
  <c r="K134" i="1"/>
  <c r="K133" i="1"/>
  <c r="K132" i="1"/>
  <c r="K177" i="1"/>
  <c r="J67" i="1"/>
  <c r="I67" i="1"/>
  <c r="H67" i="1"/>
  <c r="G67" i="1"/>
  <c r="F67" i="1"/>
  <c r="J108" i="2"/>
  <c r="J109" i="2" s="1"/>
  <c r="J103" i="2"/>
  <c r="J63" i="2"/>
  <c r="J100" i="2" s="1"/>
  <c r="J105" i="2" s="1"/>
  <c r="J111" i="2" s="1"/>
  <c r="K143" i="1" l="1"/>
  <c r="K197" i="1" s="1"/>
  <c r="K223" i="1"/>
  <c r="K210" i="1"/>
  <c r="K145" i="1"/>
  <c r="K208" i="1"/>
  <c r="K152" i="1"/>
  <c r="K162" i="1" s="1"/>
  <c r="K231" i="1" s="1"/>
  <c r="K209" i="1"/>
  <c r="K207" i="1"/>
  <c r="K211" i="1"/>
  <c r="J101" i="2"/>
  <c r="J106" i="2" s="1"/>
  <c r="J112" i="2" s="1"/>
  <c r="J97" i="2"/>
  <c r="J98" i="2"/>
  <c r="J225" i="1"/>
  <c r="J184" i="1"/>
  <c r="J178" i="1"/>
  <c r="J143" i="1" s="1"/>
  <c r="J165" i="1"/>
  <c r="J169" i="1" s="1"/>
  <c r="J155" i="1"/>
  <c r="J136" i="1"/>
  <c r="J135" i="1"/>
  <c r="J134" i="1"/>
  <c r="J133" i="1"/>
  <c r="J132" i="1"/>
  <c r="J177" i="1"/>
  <c r="I225" i="1"/>
  <c r="I184" i="1"/>
  <c r="I178" i="1"/>
  <c r="I146" i="1" s="1"/>
  <c r="I165" i="1"/>
  <c r="I169" i="1" s="1"/>
  <c r="I155" i="1"/>
  <c r="I136" i="1"/>
  <c r="I135" i="1"/>
  <c r="I134" i="1"/>
  <c r="I133" i="1"/>
  <c r="I132" i="1"/>
  <c r="I177" i="1"/>
  <c r="H225" i="1"/>
  <c r="H184" i="1"/>
  <c r="H178" i="1"/>
  <c r="H146" i="1" s="1"/>
  <c r="H165" i="1"/>
  <c r="H169" i="1" s="1"/>
  <c r="H155" i="1"/>
  <c r="H136" i="1"/>
  <c r="H135" i="1"/>
  <c r="H134" i="1"/>
  <c r="H133" i="1"/>
  <c r="H132" i="1"/>
  <c r="H177" i="1"/>
  <c r="G177" i="1"/>
  <c r="G132" i="1"/>
  <c r="G133" i="1"/>
  <c r="G134" i="1"/>
  <c r="G135" i="1"/>
  <c r="G136" i="1"/>
  <c r="G155" i="1"/>
  <c r="G165" i="1"/>
  <c r="G169" i="1" s="1"/>
  <c r="G178" i="1"/>
  <c r="G225" i="1"/>
  <c r="K195" i="1" l="1"/>
  <c r="K149" i="1"/>
  <c r="K159" i="1" s="1"/>
  <c r="K228" i="1" s="1"/>
  <c r="K199" i="1"/>
  <c r="K198" i="1"/>
  <c r="K220" i="1"/>
  <c r="K196" i="1"/>
  <c r="K257" i="1"/>
  <c r="K260" i="1"/>
  <c r="K259" i="1"/>
  <c r="K173" i="1"/>
  <c r="K258" i="1"/>
  <c r="K192" i="1"/>
  <c r="K158" i="1"/>
  <c r="K227" i="1" s="1"/>
  <c r="K191" i="1"/>
  <c r="K190" i="1"/>
  <c r="K193" i="1"/>
  <c r="K189" i="1"/>
  <c r="K202" i="1"/>
  <c r="K205" i="1"/>
  <c r="K201" i="1"/>
  <c r="K204" i="1"/>
  <c r="K203" i="1"/>
  <c r="K151" i="1"/>
  <c r="K161" i="1" s="1"/>
  <c r="K230" i="1" s="1"/>
  <c r="K222" i="1"/>
  <c r="K261" i="1"/>
  <c r="J145" i="1"/>
  <c r="J198" i="1"/>
  <c r="J220" i="1"/>
  <c r="J199" i="1"/>
  <c r="J195" i="1"/>
  <c r="J197" i="1"/>
  <c r="J149" i="1"/>
  <c r="J159" i="1" s="1"/>
  <c r="J228" i="1" s="1"/>
  <c r="J196" i="1"/>
  <c r="J146" i="1"/>
  <c r="I145" i="1"/>
  <c r="I208" i="1"/>
  <c r="I210" i="1"/>
  <c r="I209" i="1"/>
  <c r="I152" i="1"/>
  <c r="I162" i="1" s="1"/>
  <c r="I231" i="1" s="1"/>
  <c r="I223" i="1"/>
  <c r="I211" i="1"/>
  <c r="I207" i="1"/>
  <c r="I143" i="1"/>
  <c r="H145" i="1"/>
  <c r="H208" i="1"/>
  <c r="H209" i="1"/>
  <c r="H152" i="1"/>
  <c r="H162" i="1" s="1"/>
  <c r="H231" i="1" s="1"/>
  <c r="H223" i="1"/>
  <c r="H211" i="1"/>
  <c r="H207" i="1"/>
  <c r="H210" i="1"/>
  <c r="H143" i="1"/>
  <c r="F103" i="2"/>
  <c r="K247" i="1" l="1"/>
  <c r="K170" i="1"/>
  <c r="K246" i="1"/>
  <c r="K245" i="1"/>
  <c r="K248" i="1"/>
  <c r="K249" i="1"/>
  <c r="K239" i="1"/>
  <c r="K181" i="1"/>
  <c r="K243" i="1"/>
  <c r="K241" i="1"/>
  <c r="K240" i="1"/>
  <c r="K242" i="1"/>
  <c r="K255" i="1"/>
  <c r="K254" i="1"/>
  <c r="K251" i="1"/>
  <c r="K172" i="1"/>
  <c r="K253" i="1"/>
  <c r="K252" i="1"/>
  <c r="J246" i="1"/>
  <c r="I173" i="1"/>
  <c r="J247" i="1"/>
  <c r="J248" i="1"/>
  <c r="J249" i="1"/>
  <c r="I257" i="1"/>
  <c r="J208" i="1"/>
  <c r="J209" i="1"/>
  <c r="J223" i="1"/>
  <c r="J211" i="1"/>
  <c r="J207" i="1"/>
  <c r="J210" i="1"/>
  <c r="J152" i="1"/>
  <c r="J162" i="1" s="1"/>
  <c r="J231" i="1" s="1"/>
  <c r="J170" i="1"/>
  <c r="J245" i="1"/>
  <c r="J193" i="1"/>
  <c r="J189" i="1"/>
  <c r="J190" i="1"/>
  <c r="J192" i="1"/>
  <c r="J158" i="1"/>
  <c r="J227" i="1" s="1"/>
  <c r="J191" i="1"/>
  <c r="J203" i="1"/>
  <c r="J151" i="1"/>
  <c r="J161" i="1" s="1"/>
  <c r="J230" i="1" s="1"/>
  <c r="J204" i="1"/>
  <c r="J202" i="1"/>
  <c r="J222" i="1"/>
  <c r="J205" i="1"/>
  <c r="J201" i="1"/>
  <c r="I261" i="1"/>
  <c r="I260" i="1"/>
  <c r="I198" i="1"/>
  <c r="I196" i="1"/>
  <c r="I199" i="1"/>
  <c r="I197" i="1"/>
  <c r="I149" i="1"/>
  <c r="I159" i="1" s="1"/>
  <c r="I228" i="1" s="1"/>
  <c r="I220" i="1"/>
  <c r="I195" i="1"/>
  <c r="H261" i="1"/>
  <c r="I258" i="1"/>
  <c r="H260" i="1"/>
  <c r="I193" i="1"/>
  <c r="I189" i="1"/>
  <c r="I190" i="1"/>
  <c r="I192" i="1"/>
  <c r="I158" i="1"/>
  <c r="I227" i="1" s="1"/>
  <c r="I191" i="1"/>
  <c r="H257" i="1"/>
  <c r="I259" i="1"/>
  <c r="I203" i="1"/>
  <c r="I151" i="1"/>
  <c r="I161" i="1" s="1"/>
  <c r="I230" i="1" s="1"/>
  <c r="I205" i="1"/>
  <c r="I204" i="1"/>
  <c r="I202" i="1"/>
  <c r="I222" i="1"/>
  <c r="I201" i="1"/>
  <c r="H259" i="1"/>
  <c r="H258" i="1"/>
  <c r="H173" i="1"/>
  <c r="H203" i="1"/>
  <c r="H151" i="1"/>
  <c r="H161" i="1" s="1"/>
  <c r="H230" i="1" s="1"/>
  <c r="H202" i="1"/>
  <c r="H222" i="1"/>
  <c r="H205" i="1"/>
  <c r="H201" i="1"/>
  <c r="H204" i="1"/>
  <c r="H198" i="1"/>
  <c r="H196" i="1"/>
  <c r="H199" i="1"/>
  <c r="H197" i="1"/>
  <c r="H149" i="1"/>
  <c r="H159" i="1" s="1"/>
  <c r="H228" i="1" s="1"/>
  <c r="H220" i="1"/>
  <c r="H195" i="1"/>
  <c r="H193" i="1"/>
  <c r="H189" i="1"/>
  <c r="H190" i="1"/>
  <c r="H192" i="1"/>
  <c r="H158" i="1"/>
  <c r="H227" i="1" s="1"/>
  <c r="H191" i="1"/>
  <c r="C109" i="2"/>
  <c r="D109" i="2"/>
  <c r="G109" i="2"/>
  <c r="C108" i="2"/>
  <c r="D108" i="2"/>
  <c r="C103" i="2"/>
  <c r="D103" i="2"/>
  <c r="B103" i="2"/>
  <c r="E103" i="2"/>
  <c r="G103" i="2"/>
  <c r="B108" i="2"/>
  <c r="B109" i="2" s="1"/>
  <c r="G108" i="2"/>
  <c r="F108" i="2"/>
  <c r="F109" i="2" s="1"/>
  <c r="E108" i="2"/>
  <c r="E109" i="2" s="1"/>
  <c r="I251" i="1" l="1"/>
  <c r="I255" i="1"/>
  <c r="J172" i="1"/>
  <c r="J173" i="1"/>
  <c r="J241" i="1"/>
  <c r="J255" i="1"/>
  <c r="I252" i="1"/>
  <c r="I253" i="1"/>
  <c r="I254" i="1"/>
  <c r="J260" i="1"/>
  <c r="J251" i="1"/>
  <c r="J254" i="1"/>
  <c r="J259" i="1"/>
  <c r="I245" i="1"/>
  <c r="I170" i="1"/>
  <c r="J253" i="1"/>
  <c r="J242" i="1"/>
  <c r="J239" i="1"/>
  <c r="J257" i="1"/>
  <c r="J258" i="1"/>
  <c r="H172" i="1"/>
  <c r="H245" i="1"/>
  <c r="H170" i="1"/>
  <c r="H254" i="1"/>
  <c r="H252" i="1"/>
  <c r="I241" i="1"/>
  <c r="I181" i="1"/>
  <c r="I249" i="1"/>
  <c r="J252" i="1"/>
  <c r="J181" i="1"/>
  <c r="J240" i="1"/>
  <c r="J243" i="1"/>
  <c r="J261" i="1"/>
  <c r="H243" i="1"/>
  <c r="H253" i="1"/>
  <c r="I242" i="1"/>
  <c r="I239" i="1"/>
  <c r="I246" i="1"/>
  <c r="H255" i="1"/>
  <c r="H181" i="1"/>
  <c r="H240" i="1"/>
  <c r="I172" i="1"/>
  <c r="I240" i="1"/>
  <c r="I243" i="1"/>
  <c r="I247" i="1"/>
  <c r="I248" i="1"/>
  <c r="H246" i="1"/>
  <c r="H242" i="1"/>
  <c r="H239" i="1"/>
  <c r="H247" i="1"/>
  <c r="H248" i="1"/>
  <c r="H251" i="1"/>
  <c r="H241" i="1"/>
  <c r="H249" i="1"/>
  <c r="F225" i="1"/>
  <c r="E184" i="1"/>
  <c r="F178" i="1" l="1"/>
  <c r="E178" i="1"/>
  <c r="F165" i="1"/>
  <c r="F169" i="1" s="1"/>
  <c r="E165" i="1"/>
  <c r="E169" i="1" s="1"/>
  <c r="E155" i="1"/>
  <c r="F155" i="1"/>
  <c r="E133" i="1"/>
  <c r="F133" i="1"/>
  <c r="E134" i="1"/>
  <c r="F134" i="1"/>
  <c r="E135" i="1"/>
  <c r="F135" i="1"/>
  <c r="E136" i="1"/>
  <c r="F136" i="1"/>
  <c r="F132" i="1"/>
  <c r="B63" i="2"/>
  <c r="B98" i="2" l="1"/>
  <c r="B101" i="2"/>
  <c r="B106" i="2" s="1"/>
  <c r="B112" i="2" s="1"/>
  <c r="B100" i="2"/>
  <c r="B105" i="2" s="1"/>
  <c r="B111" i="2" s="1"/>
  <c r="B97" i="2"/>
  <c r="E177" i="1"/>
  <c r="F177" i="1"/>
  <c r="G63" i="2" l="1"/>
  <c r="F63" i="2"/>
  <c r="E63" i="2"/>
  <c r="F98" i="2" l="1"/>
  <c r="F97" i="2"/>
  <c r="F101" i="2"/>
  <c r="F106" i="2" s="1"/>
  <c r="F112" i="2" s="1"/>
  <c r="F100" i="2"/>
  <c r="F105" i="2" s="1"/>
  <c r="F111" i="2" s="1"/>
  <c r="G101" i="2"/>
  <c r="G106" i="2" s="1"/>
  <c r="G112" i="2" s="1"/>
  <c r="G100" i="2"/>
  <c r="G105" i="2" s="1"/>
  <c r="G111" i="2" s="1"/>
  <c r="G98" i="2"/>
  <c r="G97" i="2"/>
  <c r="E98" i="2"/>
  <c r="E97" i="2"/>
  <c r="E101" i="2"/>
  <c r="E100" i="2"/>
  <c r="E105" i="2" s="1"/>
  <c r="E111" i="2" s="1"/>
  <c r="D63" i="2"/>
  <c r="C63" i="2"/>
  <c r="G146" i="1" l="1"/>
  <c r="G145" i="1"/>
  <c r="G184" i="1"/>
  <c r="G143" i="1"/>
  <c r="E106" i="2"/>
  <c r="E112" i="2" s="1"/>
  <c r="E146" i="1" s="1"/>
  <c r="C101" i="2"/>
  <c r="C106" i="2" s="1"/>
  <c r="C112" i="2" s="1"/>
  <c r="C100" i="2"/>
  <c r="C105" i="2" s="1"/>
  <c r="C111" i="2" s="1"/>
  <c r="C98" i="2"/>
  <c r="C97" i="2"/>
  <c r="D97" i="2"/>
  <c r="D101" i="2"/>
  <c r="D106" i="2" s="1"/>
  <c r="D112" i="2" s="1"/>
  <c r="D100" i="2"/>
  <c r="D105" i="2" s="1"/>
  <c r="D111" i="2" s="1"/>
  <c r="D98" i="2"/>
  <c r="E143" i="1"/>
  <c r="E220" i="1" s="1"/>
  <c r="G203" i="1" l="1"/>
  <c r="G204" i="1"/>
  <c r="G201" i="1"/>
  <c r="G202" i="1"/>
  <c r="G205" i="1"/>
  <c r="G151" i="1"/>
  <c r="G161" i="1" s="1"/>
  <c r="G230" i="1" s="1"/>
  <c r="G222" i="1"/>
  <c r="G197" i="1"/>
  <c r="G198" i="1"/>
  <c r="G199" i="1"/>
  <c r="G149" i="1"/>
  <c r="G195" i="1"/>
  <c r="G196" i="1"/>
  <c r="G220" i="1"/>
  <c r="G190" i="1"/>
  <c r="G158" i="1"/>
  <c r="G227" i="1" s="1"/>
  <c r="G192" i="1"/>
  <c r="G189" i="1"/>
  <c r="G191" i="1"/>
  <c r="G193" i="1"/>
  <c r="G211" i="1"/>
  <c r="G152" i="1"/>
  <c r="G162" i="1" s="1"/>
  <c r="G231" i="1" s="1"/>
  <c r="G223" i="1"/>
  <c r="G209" i="1"/>
  <c r="G210" i="1"/>
  <c r="G207" i="1"/>
  <c r="G208" i="1"/>
  <c r="E223" i="1"/>
  <c r="E211" i="1"/>
  <c r="E208" i="1"/>
  <c r="E209" i="1"/>
  <c r="E210" i="1"/>
  <c r="E207" i="1"/>
  <c r="E152" i="1"/>
  <c r="E162" i="1" s="1"/>
  <c r="E231" i="1" s="1"/>
  <c r="F143" i="1"/>
  <c r="F220" i="1" s="1"/>
  <c r="E198" i="1"/>
  <c r="E197" i="1"/>
  <c r="E196" i="1"/>
  <c r="E195" i="1"/>
  <c r="E199" i="1"/>
  <c r="E149" i="1"/>
  <c r="E159" i="1" s="1"/>
  <c r="E228" i="1" s="1"/>
  <c r="G255" i="1" l="1"/>
  <c r="G254" i="1"/>
  <c r="E259" i="1"/>
  <c r="G259" i="1"/>
  <c r="G253" i="1"/>
  <c r="G251" i="1"/>
  <c r="G257" i="1"/>
  <c r="G260" i="1"/>
  <c r="G261" i="1"/>
  <c r="G172" i="1"/>
  <c r="G243" i="1"/>
  <c r="G242" i="1"/>
  <c r="G240" i="1"/>
  <c r="G239" i="1"/>
  <c r="G159" i="1"/>
  <c r="G228" i="1" s="1"/>
  <c r="G249" i="1" s="1"/>
  <c r="G181" i="1"/>
  <c r="G258" i="1"/>
  <c r="G241" i="1"/>
  <c r="G252" i="1"/>
  <c r="G173" i="1"/>
  <c r="E173" i="1"/>
  <c r="E257" i="1"/>
  <c r="E260" i="1"/>
  <c r="E258" i="1"/>
  <c r="E261" i="1"/>
  <c r="F145" i="1"/>
  <c r="F222" i="1" s="1"/>
  <c r="F146" i="1"/>
  <c r="F223" i="1" s="1"/>
  <c r="F184" i="1"/>
  <c r="E249" i="1"/>
  <c r="E248" i="1"/>
  <c r="E245" i="1"/>
  <c r="E246" i="1"/>
  <c r="E247" i="1"/>
  <c r="F149" i="1"/>
  <c r="F159" i="1" s="1"/>
  <c r="F228" i="1" s="1"/>
  <c r="F195" i="1"/>
  <c r="F199" i="1"/>
  <c r="F198" i="1"/>
  <c r="F197" i="1"/>
  <c r="F196" i="1"/>
  <c r="E170" i="1"/>
  <c r="G245" i="1" l="1"/>
  <c r="G170" i="1"/>
  <c r="G246" i="1"/>
  <c r="G248" i="1"/>
  <c r="G247" i="1"/>
  <c r="F190" i="1"/>
  <c r="F191" i="1"/>
  <c r="F152" i="1"/>
  <c r="F162" i="1" s="1"/>
  <c r="F231" i="1" s="1"/>
  <c r="F211" i="1"/>
  <c r="F207" i="1"/>
  <c r="F208" i="1"/>
  <c r="F158" i="1"/>
  <c r="F227" i="1" s="1"/>
  <c r="F202" i="1"/>
  <c r="F210" i="1"/>
  <c r="F209" i="1"/>
  <c r="F203" i="1"/>
  <c r="F192" i="1"/>
  <c r="F205" i="1"/>
  <c r="F204" i="1"/>
  <c r="F193" i="1"/>
  <c r="F201" i="1"/>
  <c r="F151" i="1"/>
  <c r="F161" i="1" s="1"/>
  <c r="F230" i="1" s="1"/>
  <c r="F189" i="1"/>
  <c r="F247" i="1"/>
  <c r="F248" i="1"/>
  <c r="F249" i="1"/>
  <c r="F246" i="1"/>
  <c r="F245" i="1"/>
  <c r="F170" i="1"/>
  <c r="F242" i="1" l="1"/>
  <c r="F260" i="1"/>
  <c r="F255" i="1"/>
  <c r="F253" i="1"/>
  <c r="F261" i="1"/>
  <c r="F254" i="1"/>
  <c r="F241" i="1"/>
  <c r="F258" i="1"/>
  <c r="F252" i="1"/>
  <c r="F173" i="1"/>
  <c r="F259" i="1"/>
  <c r="F257" i="1"/>
  <c r="F239" i="1"/>
  <c r="F240" i="1"/>
  <c r="F181" i="1"/>
  <c r="F243" i="1"/>
  <c r="F251" i="1"/>
  <c r="F172" i="1"/>
  <c r="E189" i="1" l="1"/>
  <c r="E193" i="1"/>
  <c r="E192" i="1"/>
  <c r="E191" i="1"/>
  <c r="E190" i="1"/>
  <c r="E158" i="1"/>
  <c r="E145" i="1"/>
  <c r="E222" i="1" s="1"/>
  <c r="E242" i="1" l="1"/>
  <c r="E243" i="1"/>
  <c r="E240" i="1"/>
  <c r="E239" i="1"/>
  <c r="E241" i="1"/>
  <c r="E151" i="1"/>
  <c r="E161" i="1" s="1"/>
  <c r="E203" i="1"/>
  <c r="E202" i="1"/>
  <c r="E201" i="1"/>
  <c r="E205" i="1"/>
  <c r="E204" i="1"/>
  <c r="E172" i="1" l="1"/>
  <c r="E230" i="1"/>
  <c r="E253" i="1" s="1"/>
  <c r="E251" i="1" l="1"/>
  <c r="E255" i="1"/>
  <c r="E254" i="1"/>
  <c r="E252" i="1"/>
</calcChain>
</file>

<file path=xl/sharedStrings.xml><?xml version="1.0" encoding="utf-8"?>
<sst xmlns="http://schemas.openxmlformats.org/spreadsheetml/2006/main" count="4325" uniqueCount="329">
  <si>
    <t># Data used in Self Assessment method</t>
  </si>
  <si>
    <t xml:space="preserve">pt_newAssessmentWard </t>
  </si>
  <si>
    <t>Ward 1</t>
  </si>
  <si>
    <t xml:space="preserve">pt_newAssessmentTypeOfOwner </t>
  </si>
  <si>
    <t>Joint Owners</t>
  </si>
  <si>
    <t xml:space="preserve">ownerType </t>
  </si>
  <si>
    <t xml:space="preserve">pt_newAssessmentSingleOwner </t>
  </si>
  <si>
    <t>Single Owner</t>
  </si>
  <si>
    <t xml:space="preserve">pt_newAssessmentJointOwner </t>
  </si>
  <si>
    <t xml:space="preserve">#pt_newAssessmentOtherOwner </t>
  </si>
  <si>
    <t>Others</t>
  </si>
  <si>
    <t xml:space="preserve">noOfJointOwner </t>
  </si>
  <si>
    <t>2</t>
  </si>
  <si>
    <t xml:space="preserve">pt_newAssessmentTitleOfOwner_0 </t>
  </si>
  <si>
    <t>Mr.</t>
  </si>
  <si>
    <t xml:space="preserve">pt_newAssessmentNameOfOwner_0 </t>
  </si>
  <si>
    <t>Omprakash</t>
  </si>
  <si>
    <t xml:space="preserve">pt_newAssessmentNameOfFathHus_0 </t>
  </si>
  <si>
    <t>Haridas Mishra</t>
  </si>
  <si>
    <t xml:space="preserve">pt_newAssessmentGender_0 </t>
  </si>
  <si>
    <t>Male</t>
  </si>
  <si>
    <t xml:space="preserve">pt_newAssessmentTitleOfOwner_1 </t>
  </si>
  <si>
    <t xml:space="preserve">pt_newAssessmentNameOfOwner_1 </t>
  </si>
  <si>
    <t>Sanjay</t>
  </si>
  <si>
    <t xml:space="preserve">pt_newAssessmentNameOfFathHus_1 </t>
  </si>
  <si>
    <t xml:space="preserve">pt_newAssessmentGender_1 </t>
  </si>
  <si>
    <t xml:space="preserve">pt_newAssessmentTitleOfOwner_2 </t>
  </si>
  <si>
    <t>Mrs.</t>
  </si>
  <si>
    <t xml:space="preserve">pt_newAssessmentNameOfOwner_2 </t>
  </si>
  <si>
    <t>Anjali</t>
  </si>
  <si>
    <t xml:space="preserve">pt_newAssessmentNameOfFathHus_2 </t>
  </si>
  <si>
    <t>Sanjay Mishra</t>
  </si>
  <si>
    <t xml:space="preserve">pt_newAssessmentGender_2 </t>
  </si>
  <si>
    <t>Female</t>
  </si>
  <si>
    <t xml:space="preserve">pt_newAssessmentTitleOfOwner_3 </t>
  </si>
  <si>
    <t>Miss.</t>
  </si>
  <si>
    <t xml:space="preserve">pt_newAssessmentNameOfOwner_3 </t>
  </si>
  <si>
    <t>Gautami</t>
  </si>
  <si>
    <t xml:space="preserve">pt_newAssessmentNameOfFathHus_3 </t>
  </si>
  <si>
    <t xml:space="preserve">pt_newAssessmentGender_3 </t>
  </si>
  <si>
    <t xml:space="preserve">pt_newAssessmentTitleOfOwner_4 </t>
  </si>
  <si>
    <t xml:space="preserve">pt_newAssessmentNameOfOwner_4 </t>
  </si>
  <si>
    <t>Ganesh</t>
  </si>
  <si>
    <t xml:space="preserve">pt_newAssessmentNameOfFathHus_4 </t>
  </si>
  <si>
    <t xml:space="preserve">pt_newAssessmentGender_4 </t>
  </si>
  <si>
    <t xml:space="preserve">pt_newAssessmentPanNoOfOwner </t>
  </si>
  <si>
    <t>ABCDE1234F</t>
  </si>
  <si>
    <t xml:space="preserve">pt_newAssessmentPropAddr </t>
  </si>
  <si>
    <t>Bhagalpur</t>
  </si>
  <si>
    <t>700001</t>
  </si>
  <si>
    <t xml:space="preserve">pt_newAssessmentMobileNo </t>
  </si>
  <si>
    <t xml:space="preserve">pt_newAssessmentEmailID </t>
  </si>
  <si>
    <t xml:space="preserve">pt_newAssessmentLandType </t>
  </si>
  <si>
    <t>Land + Building</t>
  </si>
  <si>
    <t xml:space="preserve">landType </t>
  </si>
  <si>
    <t xml:space="preserve">pt_newAssessmentLandBuilding </t>
  </si>
  <si>
    <t xml:space="preserve">pt_newAssessmentVacantLand </t>
  </si>
  <si>
    <t>Vacant Land</t>
  </si>
  <si>
    <t xml:space="preserve">pt_newAssessmentFlat </t>
  </si>
  <si>
    <t>Flat</t>
  </si>
  <si>
    <t># Land+Building</t>
  </si>
  <si>
    <t xml:space="preserve">pt_newAssessmentAcquisitionYear </t>
  </si>
  <si>
    <t xml:space="preserve">pt_newAssessmentAcquisitionMonth </t>
  </si>
  <si>
    <t>Oct</t>
  </si>
  <si>
    <t xml:space="preserve">pt_newAssessmentAcquisitionDate </t>
  </si>
  <si>
    <t xml:space="preserve">pt_newAssessmentRoadFactor </t>
  </si>
  <si>
    <t>Principal Main Road</t>
  </si>
  <si>
    <t xml:space="preserve">pt_newAssessmentPlotArea </t>
  </si>
  <si>
    <t xml:space="preserve">pt_newAssessmentBuiltUpArea </t>
  </si>
  <si>
    <t xml:space="preserve">pt_newAssessmentFloorNo </t>
  </si>
  <si>
    <t>Ground Floor</t>
  </si>
  <si>
    <t>Residential</t>
  </si>
  <si>
    <t>Pucca building with RCC Roof</t>
  </si>
  <si>
    <t>Self-Occupied</t>
  </si>
  <si>
    <t>15000</t>
  </si>
  <si>
    <t># Flat</t>
  </si>
  <si>
    <t xml:space="preserve">pt_newAssessmentApartmentName </t>
  </si>
  <si>
    <t>Shree Complex</t>
  </si>
  <si>
    <t xml:space="preserve">pt_newAssessmentNoOfFlats </t>
  </si>
  <si>
    <t>20</t>
  </si>
  <si>
    <t xml:space="preserve">pt_newAssessmentWaterTaxType </t>
  </si>
  <si>
    <t>Supply Water</t>
  </si>
  <si>
    <t xml:space="preserve">lastPayment </t>
  </si>
  <si>
    <t>NA</t>
  </si>
  <si>
    <t xml:space="preserve">pt_newAssessmentLastPaymentNA </t>
  </si>
  <si>
    <t xml:space="preserve">pt_newAssessmentReceiptNo </t>
  </si>
  <si>
    <t>101</t>
  </si>
  <si>
    <t xml:space="preserve">pt_newAssessmentLastPaymentAmt </t>
  </si>
  <si>
    <t xml:space="preserve">pt_newAssessmentLastPaymentYear </t>
  </si>
  <si>
    <t>2014</t>
  </si>
  <si>
    <t xml:space="preserve">pt_newAssessmentLastPaymentMonth </t>
  </si>
  <si>
    <t xml:space="preserve">pt_newAssessmentLastPaymentDate </t>
  </si>
  <si>
    <t>15</t>
  </si>
  <si>
    <t xml:space="preserve">pt_newAssessmentLastPaymentMadeUpto </t>
  </si>
  <si>
    <t>2014-15</t>
  </si>
  <si>
    <t xml:space="preserve">pt_newAssessmentLastPaymentQuarter </t>
  </si>
  <si>
    <t>Quarter - 4</t>
  </si>
  <si>
    <t xml:space="preserve">paymentType </t>
  </si>
  <si>
    <t>Full Payment</t>
  </si>
  <si>
    <t xml:space="preserve">pt_newAssessmentFullPayment </t>
  </si>
  <si>
    <t xml:space="preserve">pt_newAssessmentPartialPaymentAmt </t>
  </si>
  <si>
    <t>500</t>
  </si>
  <si>
    <t xml:space="preserve">pt_newAssessmentOflPaymentMode </t>
  </si>
  <si>
    <t>Pay by Challan@Bank</t>
  </si>
  <si>
    <t xml:space="preserve">#pt_newAssessmentBankName </t>
  </si>
  <si>
    <t>STATE BANK OF INDIA&gt;&gt;Main Branch&gt;&gt;11016673944</t>
  </si>
  <si>
    <t xml:space="preserve">pt_newAssessmentSaveMsg </t>
  </si>
  <si>
    <t>Application for Self Assessment of Property Tax has been submitted successfully.</t>
  </si>
  <si>
    <t>pt_newAssessmentUploadDoc</t>
  </si>
  <si>
    <t>upldDocFlag</t>
  </si>
  <si>
    <t>Yes</t>
  </si>
  <si>
    <t>ritesh.balgude@abmindia.com</t>
  </si>
  <si>
    <t>TC-1: Current Yr : Joint Owners : Land + Building : Principal Main Rd: Residential : Pucca building with RCC Roof</t>
  </si>
  <si>
    <t>pt_newAssessmentUsageFactor</t>
  </si>
  <si>
    <t>TC-2: Current Yr : Joint Owners : Land + Building : Principal Main Rd: Residential : Pucca building with RCC Roof</t>
  </si>
  <si>
    <t>Hotels</t>
  </si>
  <si>
    <t>TC-3: Current Yr : Joint Owners : Land + Building : Principal Main Rd: Residential : Pucca building with RCC Roof</t>
  </si>
  <si>
    <t>Apr</t>
  </si>
  <si>
    <t>May</t>
  </si>
  <si>
    <t>Jun</t>
  </si>
  <si>
    <t>TC-4: Current Yr : Joint Owners : Land + Building : Principal Main Rd: Residential : Pucca building with RCC Roof</t>
  </si>
  <si>
    <t>TC-5: Current Yr : Joint Owners : Land + Building : Principal Main Rd: Residential : Pucca building with RCC Roof</t>
  </si>
  <si>
    <t>TC-6: Current Yr : Joint Owners : Land + Building : Principal Main Rd: Residential : Pucca building with RCC Roof</t>
  </si>
  <si>
    <t>TC-15: Current Yr : Joint Owners : Land + Building : Principal Main Rd: Residential : Pucca building with RCC Roof</t>
  </si>
  <si>
    <t>TC-16: Current Yr : Joint Owners : Land + Building : Principal Main Rd: Residential : Pucca building with RCC Roof</t>
  </si>
  <si>
    <t>TC-17: Current Yr : Joint Owners : Land + Building : Principal Main Rd: Residential : Pucca building with RCC Roof</t>
  </si>
  <si>
    <t>TC-18: Current Yr : Joint Owners : Land + Building : Principal Main Rd: Residential : Pucca building with RCC Roof</t>
  </si>
  <si>
    <t>TC-19: Current Yr : Joint Owners : Land + Building : Principal Main Rd: Residential : Pucca building with RCC Roof</t>
  </si>
  <si>
    <t>TC-20: Current Yr : Joint Owners : Land + Building : Principal Main Rd: Residential : Pucca building with RCC Roof</t>
  </si>
  <si>
    <t>TC-21: Current Yr : Joint Owners : Land + Building : Principal Main Rd: Residential : Pucca building with RCC Roof</t>
  </si>
  <si>
    <t>TC-22: Current Yr : Joint Owners : Land + Building : Principal Main Rd: Residential : Pucca building with RCC Roof</t>
  </si>
  <si>
    <t>TC-23: Current Yr : Joint Owners : Land + Building : Principal Main Rd: Residential : Pucca building with RCC Roof</t>
  </si>
  <si>
    <t>TC-24: Current Yr : Joint Owners : Land + Building : Principal Main Rd: Residential : Pucca building with RCC Roof</t>
  </si>
  <si>
    <t>TC-25: Current Yr : Joint Owners : Land + Building : Principal Main Rd: Residential : Pucca building with RCC Roof</t>
  </si>
  <si>
    <t>TC-26: Current Yr : Joint Owners : Land + Building : Principal Main Rd: Residential : Pucca building with RCC Roof</t>
  </si>
  <si>
    <t>TC-27: Current Yr : Joint Owners : Land + Building : Principal Main Rd: Residential : Pucca building with RCC Roof</t>
  </si>
  <si>
    <t>TC-28: Current Yr : Joint Owners : Land + Building : Principal Main Rd: Residential : Pucca building with RCC Roof</t>
  </si>
  <si>
    <t>TC-29: Current Yr : Joint Owners : Land + Building : Principal Main Rd: Residential : Pucca building with RCC Roof</t>
  </si>
  <si>
    <t>TC-30: Current Yr : Joint Owners : Land + Building : Principal Main Rd: Residential : Pucca building with RCC Roof</t>
  </si>
  <si>
    <t>TC-31: Current Yr : Joint Owners : Land + Building : Principal Main Rd: Residential : Pucca building with RCC Roof</t>
  </si>
  <si>
    <t>TC-32: Current Yr : Joint Owners : Land + Building : Principal Main Rd: Residential : Pucca building with RCC Roof</t>
  </si>
  <si>
    <t>TC-33: Current Yr : Joint Owners : Land + Building : Principal Main Rd: Residential : Pucca building with RCC Roof</t>
  </si>
  <si>
    <t>TC-34: Current Yr : Joint Owners : Land + Building : Principal Main Rd: Residential : Pucca building with RCC Roof</t>
  </si>
  <si>
    <t>TC-35: Current Yr : Joint Owners : Land + Building : Principal Main Rd: Residential : Pucca building with RCC Roof</t>
  </si>
  <si>
    <t>TC-36: Current Yr : Joint Owners : Land + Building : Principal Main Rd: Residential : Pucca building with RCC Roof</t>
  </si>
  <si>
    <t xml:space="preserve">#widOutLOINameOfBank </t>
  </si>
  <si>
    <t xml:space="preserve">#widLOINameOfBank </t>
  </si>
  <si>
    <t>copyAddress</t>
  </si>
  <si>
    <t>pt_newAssessmentPropAddCorres</t>
  </si>
  <si>
    <t>pt_newAssessmentHouseNo</t>
  </si>
  <si>
    <t>pt_newAssessmentPropAddSec</t>
  </si>
  <si>
    <t>pt_newAssessmentPropAddrPincode</t>
  </si>
  <si>
    <t>pt_newAssessmentHouseNoCorres</t>
  </si>
  <si>
    <t>pt_newAssessmentPropAddSecCorres</t>
  </si>
  <si>
    <t>pt_newAssessmentPropAddrPincodeCorres</t>
  </si>
  <si>
    <t>No</t>
  </si>
  <si>
    <t>New Bhagalpur</t>
  </si>
  <si>
    <t>rainWaterHarvesting</t>
  </si>
  <si>
    <t>govtWaterConn</t>
  </si>
  <si>
    <t>govtWaterConnwith400</t>
  </si>
  <si>
    <t>govtWaterConnwithout400</t>
  </si>
  <si>
    <t>govtWaterConnNA</t>
  </si>
  <si>
    <t xml:space="preserve">#pt_newAssessmentPropAddrPincode </t>
  </si>
  <si>
    <t>#pt_newAssessmentPropAddCorres</t>
  </si>
  <si>
    <t>pt_newAssessmentAplcbleVacantLand</t>
  </si>
  <si>
    <t>manuualVacantLandArea</t>
  </si>
  <si>
    <t>pt_newAssessmentVacantLandAreaAuto</t>
  </si>
  <si>
    <t>pt_newAssessmentVacantLandAreaMannal</t>
  </si>
  <si>
    <t>TestAutomationDocument_One.pdf</t>
  </si>
  <si>
    <t>residentialBuildupArea</t>
  </si>
  <si>
    <t>nonResidentialBuildupArea</t>
  </si>
  <si>
    <t>ratableAreaForRes</t>
  </si>
  <si>
    <t>ratableAreaForNonRes</t>
  </si>
  <si>
    <t>unitArea</t>
  </si>
  <si>
    <t>annualRatableValueForRes</t>
  </si>
  <si>
    <t>annualRatableValueForNonRes</t>
  </si>
  <si>
    <t>rateOfTax</t>
  </si>
  <si>
    <t>annualTaxRes</t>
  </si>
  <si>
    <t>annualTaxNonRes</t>
  </si>
  <si>
    <t>calculatedRateOfTax</t>
  </si>
  <si>
    <t>#### variables for addition of buildingdetails</t>
  </si>
  <si>
    <t>no</t>
  </si>
  <si>
    <t>pt_newAssessmentWaterTaxCrgSupp</t>
  </si>
  <si>
    <t>####Water Tax Type charges</t>
  </si>
  <si>
    <t>###Mutation</t>
  </si>
  <si>
    <t>pt_newAssessmentMutationFlag</t>
  </si>
  <si>
    <t>pt_newAssessmentMutationPropNo</t>
  </si>
  <si>
    <t>pt_newAssessmentPTAnnualTaxAutoRes</t>
  </si>
  <si>
    <t>##annualRatableValueForRes1</t>
  </si>
  <si>
    <t>##annualRatableValueForNonRes1</t>
  </si>
  <si>
    <t>pt_newAssessmentPTRebtAutoRes</t>
  </si>
  <si>
    <t>pt_newAssessmentPTIntAutoRes</t>
  </si>
  <si>
    <t>interestRate</t>
  </si>
  <si>
    <t>interestRateMaster</t>
  </si>
  <si>
    <t>noOfMonths</t>
  </si>
  <si>
    <t>###Property Annual Tax</t>
  </si>
  <si>
    <t>###Property Rebate</t>
  </si>
  <si>
    <t>###Property Current Year Interest</t>
  </si>
  <si>
    <t>###Property Tax Penalty</t>
  </si>
  <si>
    <t>pt_newAssessmentPanalty</t>
  </si>
  <si>
    <t>###Total Paybale Amount</t>
  </si>
  <si>
    <t>pt_newAssessmentTotPayableAmtAutoRes</t>
  </si>
  <si>
    <t>01/Aug/2016</t>
  </si>
  <si>
    <t>###Vacant Land</t>
  </si>
  <si>
    <t>rate</t>
  </si>
  <si>
    <t>pt_newAssessmentVacantLandAnnualTaxAuto</t>
  </si>
  <si>
    <t>pt_newAssessmentVacantLandAnnualTaxManual</t>
  </si>
  <si>
    <t>pt_newAssessmentTotalAnnualPropertyTaxonSAS</t>
  </si>
  <si>
    <t>###SAS Total Annual Tax 14</t>
  </si>
  <si>
    <t>pt_newAssessmentServiceChargeCurSAS</t>
  </si>
  <si>
    <t>###Total Property Tax + Water Tax (Current) 16.2</t>
  </si>
  <si>
    <t>pt_newAssessmentTotPropTaxAndWatTaxCurtSuppAutoRes</t>
  </si>
  <si>
    <t>pt_newAssessmentTotPropTaxAndWatTaxCurtOwnBowAutoRes</t>
  </si>
  <si>
    <t>pt_newAssessmentTotPropTaxAndWatTaxCurtBothAutoRes</t>
  </si>
  <si>
    <t>pt_newAssessmentTotPropTaxAndWatTaxCurtAPAutoRes</t>
  </si>
  <si>
    <t>pt_newAssessmentTotPropTaxAndWatTaxCurtNAAutoRes</t>
  </si>
  <si>
    <t>pt_newAssessmentTotPropTaxAndWatTaxCurtSuppManRes</t>
  </si>
  <si>
    <t>pt_newAssessmentTotPropTaxAndWatTaxCurtOwnBowManRes</t>
  </si>
  <si>
    <t>pt_newAssessmentTotPropTaxAndWatTaxCurtBothManRes</t>
  </si>
  <si>
    <t>pt_newAssessmentTotPropTaxAndWatTaxCurtAPManRes</t>
  </si>
  <si>
    <t>pt_newAssessmentTotPropTaxAndWatTaxCurtNAManRes</t>
  </si>
  <si>
    <t>pt_newAssessmentTotPropTaxAndWatTaxCurtSuppAutoNonRes</t>
  </si>
  <si>
    <t>pt_newAssessmentTotPropTaxAndWatTaxCurtOwnBowAutoNonRes</t>
  </si>
  <si>
    <t>pt_newAssessmentTotPropTaxAndWatTaxCurtBothAutoNonRes</t>
  </si>
  <si>
    <t>pt_newAssessmentTotPropTaxAndWatTaxCurtAPAutoNonRes</t>
  </si>
  <si>
    <t>pt_newAssessmentTotPropTaxAndWatTaxCurtNAAutoNonRes</t>
  </si>
  <si>
    <t>pt_newAssessmentTotPropTaxAndWatTaxCurtSuppManNonRes</t>
  </si>
  <si>
    <t>pt_newAssessmentTotPropTaxAndWatTaxCurtOwnBowManNonRes</t>
  </si>
  <si>
    <t>pt_newAssessmentTotPropTaxAndWatTaxCurtBothManNonRes</t>
  </si>
  <si>
    <t>pt_newAssessmentTotPropTaxAndWatTaxCurtAPManNonRes</t>
  </si>
  <si>
    <t>pt_newAssessmentTotPropTaxAndWatTaxCurtNAManNonRes</t>
  </si>
  <si>
    <t>###Interest/Penalty/Rebate 16.3</t>
  </si>
  <si>
    <t>pt_newAssessmentPTIntAutoResSAS</t>
  </si>
  <si>
    <t>###Service charge on SAS (Current) 16.1</t>
  </si>
  <si>
    <t>pt_newAssessmentPanaltySAS</t>
  </si>
  <si>
    <t>pt_newAssessmentPTIntAreas</t>
  </si>
  <si>
    <t>pt_newAssessmentTotPayableAmtResAutoSupp</t>
  </si>
  <si>
    <t xml:space="preserve">#pt_newAssessmentFloorNo </t>
  </si>
  <si>
    <t xml:space="preserve">#pt_newAssessmentTypeOfUse </t>
  </si>
  <si>
    <t xml:space="preserve">#pt_newAssessmentConstructionType </t>
  </si>
  <si>
    <t xml:space="preserve">#pt_newAssessmentBuildingArea </t>
  </si>
  <si>
    <t>#pt_newAssessmentUsageFactor</t>
  </si>
  <si>
    <t xml:space="preserve">#pt_newAssessmentOccupancyFactor </t>
  </si>
  <si>
    <t>#pt_chngInAddnGrnd&amp;FloorBuiltupAreaFlrNo</t>
  </si>
  <si>
    <t>#pt_chngInAddnGrnd&amp;FloorBuiltupAreaUsgTyp</t>
  </si>
  <si>
    <t>#pt_chngInAddnGrnd&amp;FloorBuiltupAreaCnstrnTyp</t>
  </si>
  <si>
    <t>#pt_chngInAddnGrnd&amp;FloorBuiltupAreaBuiltupArea</t>
  </si>
  <si>
    <t>#pt_chngInAddnGrnd&amp;FloorBuiltupAreaUsgFactor</t>
  </si>
  <si>
    <t>#pt_chngInAddnGrnd&amp;FloorBuiltupAreaOccuFactor</t>
  </si>
  <si>
    <t>pt_newAssessmentTypeOfUse</t>
  </si>
  <si>
    <t>pt_newAssessmentConstructionType</t>
  </si>
  <si>
    <t>pt_newAssessmentBuildingArea</t>
  </si>
  <si>
    <t>pt_newAssessmentOccupancyFactor</t>
  </si>
  <si>
    <t>1st</t>
  </si>
  <si>
    <t>pt_newAssessmentFloorNoArray</t>
  </si>
  <si>
    <t>2nd</t>
  </si>
  <si>
    <t>3rd</t>
  </si>
  <si>
    <t>4th</t>
  </si>
  <si>
    <t>5th</t>
  </si>
  <si>
    <t>Commercial / Industrial</t>
  </si>
  <si>
    <t>Govt. Establishment</t>
  </si>
  <si>
    <t>#pt_newAssessmentAplcbleVacantLand</t>
  </si>
  <si>
    <t>#pt_newAssessmentVacantLandAreaAuto</t>
  </si>
  <si>
    <t>Tenanted</t>
  </si>
  <si>
    <t>01/Aug/2014</t>
  </si>
  <si>
    <t>1,1</t>
  </si>
  <si>
    <t>2,2</t>
  </si>
  <si>
    <t>3,3</t>
  </si>
  <si>
    <t>4,4</t>
  </si>
  <si>
    <t>5,5</t>
  </si>
  <si>
    <t>6,6</t>
  </si>
  <si>
    <t>Other</t>
  </si>
  <si>
    <t>7,7</t>
  </si>
  <si>
    <t>8,8</t>
  </si>
  <si>
    <t>9,16</t>
  </si>
  <si>
    <t>17,17</t>
  </si>
  <si>
    <t>18,18</t>
  </si>
  <si>
    <t>19,19</t>
  </si>
  <si>
    <t>20,20</t>
  </si>
  <si>
    <t>21,21</t>
  </si>
  <si>
    <t>22,22</t>
  </si>
  <si>
    <t>23,23</t>
  </si>
  <si>
    <t>24,24</t>
  </si>
  <si>
    <t>25,32</t>
  </si>
  <si>
    <t>01/Nov/2016</t>
  </si>
  <si>
    <t>#pt_newAssessmentPTAnnualTaxManualRes</t>
  </si>
  <si>
    <t>#pt_newAssessmentPTAnnualTaxAutoNonRes</t>
  </si>
  <si>
    <t>#pt_newAssessmentPTAnnualTaxManualNonRes</t>
  </si>
  <si>
    <t>#pt_newAssessmentPTRebtManualRes</t>
  </si>
  <si>
    <t>#pt_newAssessmentPTRebtAutoNonRes</t>
  </si>
  <si>
    <t>#pt_newAssessmentPTRebtManualNonRes</t>
  </si>
  <si>
    <t>#pt_newAssessmentPTIntManualRes</t>
  </si>
  <si>
    <t>#pt_newAssessmentPTIntAutoNonRes</t>
  </si>
  <si>
    <t>#pt_newAssessmentPTIntManualNonRes</t>
  </si>
  <si>
    <t>#pt_newAssessmentTotPayableAmtManualRes</t>
  </si>
  <si>
    <t>#pt_newAssessmentTotPayableAmtAutoNonRes</t>
  </si>
  <si>
    <t>#pt_newAssessmentTotPayableAmtManualNonRes</t>
  </si>
  <si>
    <t>#pt_newAssessmentWaterTaxCrgOwnBow</t>
  </si>
  <si>
    <t>#pt_newAssessmentWaterTaxCrgBoth</t>
  </si>
  <si>
    <t>#pt_newAssessmentWaterTaxCrgAP</t>
  </si>
  <si>
    <t>#pt_newAssessmentWaterTaxCrgNA</t>
  </si>
  <si>
    <t>Own Boring</t>
  </si>
  <si>
    <t>#pt_newAssessmentPTIntManualResSAS</t>
  </si>
  <si>
    <t>#pt_newAssessmentPTIntAutoNonResSAS</t>
  </si>
  <si>
    <t>#pt_newAssessmentPTIntManualNonResSAS</t>
  </si>
  <si>
    <t>#pt_newAssessmentTotPayableAmtResAutoOwnBow</t>
  </si>
  <si>
    <t>#pt_newAssessmentTotPayableAmtResAutoBoth</t>
  </si>
  <si>
    <t>#pt_newAssessmentTotPayableAmtResAutoAP</t>
  </si>
  <si>
    <t>#pt_newAssessmentTotPayableAmtResAutoNA</t>
  </si>
  <si>
    <t>#pt_newAssessmentTotPayableAmtResManSupp</t>
  </si>
  <si>
    <t>#pt_newAssessmentTotPayableAmtResManOwnBow</t>
  </si>
  <si>
    <t>#pt_newAssessmentTotPayableAmtResManBoth</t>
  </si>
  <si>
    <t>#pt_newAssessmentTotPayableAmtResManAP</t>
  </si>
  <si>
    <t>#pt_newAssessmentTotPayableAmtResManNA</t>
  </si>
  <si>
    <t>#pt_newAssessmentTotPayableAmtNonResAutoSupp</t>
  </si>
  <si>
    <t>#pt_newAssessmentTotPayableAmtNonResAutoOwnBow</t>
  </si>
  <si>
    <t>#pt_newAssessmentTotPayableAmtNonResAutoBoth</t>
  </si>
  <si>
    <t>#pt_newAssessmentTotPayableAmtNonResAutoAP</t>
  </si>
  <si>
    <t>#pt_newAssessmentTotPayableAmtNonResAutoNA</t>
  </si>
  <si>
    <t>#pt_newAssessmentTotPayableAmtNonResManSupp</t>
  </si>
  <si>
    <t>#pt_newAssessmentTotPayableAmtNonResManOwnBow</t>
  </si>
  <si>
    <t>#pt_newAssessmentTotPayableAmtNonResManBoth</t>
  </si>
  <si>
    <t>#pt_newAssessmentTotPayableAmtNonResManAP</t>
  </si>
  <si>
    <t>#pt_newAssessmentTotPayableAmtNonResManNA</t>
  </si>
  <si>
    <t>#pt_newAssessmentPTAnnualTaxAutoRes</t>
  </si>
  <si>
    <t>pt_newAssessmentRWHView</t>
  </si>
  <si>
    <t>pt_newAssessmentRebateApplicable</t>
  </si>
  <si>
    <t>33,33</t>
  </si>
  <si>
    <t>34,34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</si>
</sst>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/>
    <xf numFmtId="0" fontId="0" fillId="0" borderId="0" xfId="0" applyFont="1"/>
    <xf numFmtId="0" fontId="0" fillId="0" borderId="0" xfId="0" applyFont="1" applyFill="1"/>
    <xf numFmtId="0" fontId="2" fillId="2" borderId="0" xfId="0" applyFont="1" applyFill="1" applyAlignment="1">
      <alignment horizontal="left" vertical="top"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0" xfId="1" applyFill="1"/>
    <xf numFmtId="164" fontId="0" fillId="0" borderId="0" xfId="0" applyNumberFormat="1"/>
    <xf numFmtId="15" fontId="0" fillId="0" borderId="0" xfId="0" quotePrefix="1" applyNumberFormat="1" applyFill="1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3" borderId="0" xfId="1" applyFill="1"/>
    <xf numFmtId="15" fontId="0" fillId="3" borderId="0" xfId="0" quotePrefix="1" applyNumberFormat="1" applyFill="1" applyAlignment="1">
      <alignment horizontal="left" vertical="top"/>
    </xf>
    <xf numFmtId="0" fontId="0" fillId="0" borderId="0" xfId="0" applyFill="1"/>
    <xf numFmtId="0" fontId="2" fillId="0" borderId="0" xfId="0" applyFont="1" applyFill="1"/>
    <xf numFmtId="0" fontId="0" fillId="4" borderId="0" xfId="0" applyFill="1"/>
    <xf numFmtId="0" fontId="2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/>
    </xf>
    <xf numFmtId="0" fontId="1" fillId="0" borderId="0" xfId="1" applyFill="1"/>
    <xf numFmtId="164" fontId="0" fillId="0" borderId="0" xfId="0" applyNumberFormat="1" applyFill="1"/>
    <xf numFmtId="0" fontId="0" fillId="4" borderId="0" xfId="0" quotePrefix="1" applyFill="1" applyAlignment="1">
      <alignment horizontal="left"/>
    </xf>
    <xf numFmtId="0" fontId="2" fillId="4" borderId="0" xfId="0" applyFont="1" applyFill="1"/>
    <xf numFmtId="2" fontId="0" fillId="4" borderId="0" xfId="0" applyNumberFormat="1" applyFill="1"/>
    <xf numFmtId="0" fontId="0" fillId="4" borderId="0" xfId="0" applyFill="1" applyAlignment="1">
      <alignment horizontal="left"/>
    </xf>
    <xf numFmtId="164" fontId="2" fillId="4" borderId="0" xfId="0" applyNumberFormat="1" applyFont="1" applyFill="1"/>
    <xf numFmtId="164" fontId="0" fillId="4" borderId="0" xfId="0" applyNumberFormat="1" applyFill="1"/>
    <xf numFmtId="0" fontId="2" fillId="4" borderId="0" xfId="0" applyFont="1" applyFill="1" applyAlignment="1">
      <alignment horizontal="left"/>
    </xf>
    <xf numFmtId="0" fontId="0" fillId="4" borderId="0" xfId="0" applyFont="1" applyFill="1"/>
    <xf numFmtId="15" fontId="0" fillId="2" borderId="0" xfId="0" quotePrefix="1" applyNumberFormat="1" applyFill="1" applyAlignment="1">
      <alignment horizontal="left" vertical="top"/>
    </xf>
    <xf numFmtId="2" fontId="0" fillId="0" borderId="0" xfId="0" applyNumberFormat="1" applyFill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_newAssessment_Cal_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newAssessment_Cal_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itesh.balgude@abmindia.com" TargetMode="External"/><Relationship Id="rId18" Type="http://schemas.openxmlformats.org/officeDocument/2006/relationships/hyperlink" Target="mailto:ritesh.balgude@abmindia.com" TargetMode="External"/><Relationship Id="rId26" Type="http://schemas.openxmlformats.org/officeDocument/2006/relationships/hyperlink" Target="mailto:ritesh.balgude@abmindia.com" TargetMode="External"/><Relationship Id="rId39" Type="http://schemas.openxmlformats.org/officeDocument/2006/relationships/hyperlink" Target="mailto:ritesh.balgude@abmindia.com" TargetMode="External"/><Relationship Id="rId21" Type="http://schemas.openxmlformats.org/officeDocument/2006/relationships/hyperlink" Target="mailto:ritesh.balgude@abmindia.com" TargetMode="External"/><Relationship Id="rId34" Type="http://schemas.openxmlformats.org/officeDocument/2006/relationships/hyperlink" Target="mailto:ritesh.balgude@abmindia.com" TargetMode="External"/><Relationship Id="rId42" Type="http://schemas.openxmlformats.org/officeDocument/2006/relationships/hyperlink" Target="file:///\\uploads\TestAutomationDocument_One.pdf" TargetMode="External"/><Relationship Id="rId47" Type="http://schemas.openxmlformats.org/officeDocument/2006/relationships/hyperlink" Target="mailto:ritesh.balgude@abmindia.com" TargetMode="External"/><Relationship Id="rId50" Type="http://schemas.openxmlformats.org/officeDocument/2006/relationships/hyperlink" Target="file:///\\uploads\TestAutomationDocument_One.pdf" TargetMode="External"/><Relationship Id="rId55" Type="http://schemas.openxmlformats.org/officeDocument/2006/relationships/hyperlink" Target="mailto:ritesh.balgude@abmindia.com" TargetMode="External"/><Relationship Id="rId63" Type="http://schemas.openxmlformats.org/officeDocument/2006/relationships/hyperlink" Target="mailto:ritesh.balgude@abmindia.com" TargetMode="External"/><Relationship Id="rId68" Type="http://schemas.openxmlformats.org/officeDocument/2006/relationships/hyperlink" Target="file:///\\uploads\TestAutomationDocument_One.pdf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mailto:ritesh.balgude@abmindia.com" TargetMode="External"/><Relationship Id="rId71" Type="http://schemas.openxmlformats.org/officeDocument/2006/relationships/hyperlink" Target="mailto:ritesh.balgude@abmindia.com" TargetMode="External"/><Relationship Id="rId2" Type="http://schemas.openxmlformats.org/officeDocument/2006/relationships/hyperlink" Target="mailto:ritesh.balgude@abmindia.com" TargetMode="External"/><Relationship Id="rId16" Type="http://schemas.openxmlformats.org/officeDocument/2006/relationships/hyperlink" Target="mailto:ritesh.balgude@abmindia.com" TargetMode="External"/><Relationship Id="rId29" Type="http://schemas.openxmlformats.org/officeDocument/2006/relationships/hyperlink" Target="mailto:ritesh.balgude@abmindia.com" TargetMode="External"/><Relationship Id="rId11" Type="http://schemas.openxmlformats.org/officeDocument/2006/relationships/hyperlink" Target="mailto:ritesh.balgude@abmindia.com" TargetMode="External"/><Relationship Id="rId24" Type="http://schemas.openxmlformats.org/officeDocument/2006/relationships/hyperlink" Target="mailto:ritesh.balgude@abmindia.com" TargetMode="External"/><Relationship Id="rId32" Type="http://schemas.openxmlformats.org/officeDocument/2006/relationships/hyperlink" Target="mailto:ritesh.balgude@abmindia.com" TargetMode="External"/><Relationship Id="rId37" Type="http://schemas.openxmlformats.org/officeDocument/2006/relationships/hyperlink" Target="file:///\\uploads\TestAutomationDocument_One.pdf" TargetMode="External"/><Relationship Id="rId40" Type="http://schemas.openxmlformats.org/officeDocument/2006/relationships/hyperlink" Target="file:///\\uploads\TestAutomationDocument_One.pdf" TargetMode="External"/><Relationship Id="rId45" Type="http://schemas.openxmlformats.org/officeDocument/2006/relationships/hyperlink" Target="mailto:ritesh.balgude@abmindia.com" TargetMode="External"/><Relationship Id="rId53" Type="http://schemas.openxmlformats.org/officeDocument/2006/relationships/hyperlink" Target="mailto:ritesh.balgude@abmindia.com" TargetMode="External"/><Relationship Id="rId58" Type="http://schemas.openxmlformats.org/officeDocument/2006/relationships/hyperlink" Target="file:///\\uploads\TestAutomationDocument_One.pdf" TargetMode="External"/><Relationship Id="rId66" Type="http://schemas.openxmlformats.org/officeDocument/2006/relationships/hyperlink" Target="file:///\\uploads\TestAutomationDocument_One.pdf" TargetMode="External"/><Relationship Id="rId74" Type="http://schemas.openxmlformats.org/officeDocument/2006/relationships/hyperlink" Target="file:///\\uploads\TestAutomationDocument_One.pdf" TargetMode="External"/><Relationship Id="rId5" Type="http://schemas.openxmlformats.org/officeDocument/2006/relationships/hyperlink" Target="mailto:ritesh.balgude@abmindia.com" TargetMode="External"/><Relationship Id="rId15" Type="http://schemas.openxmlformats.org/officeDocument/2006/relationships/hyperlink" Target="mailto:ritesh.balgude@abmindia.com" TargetMode="External"/><Relationship Id="rId23" Type="http://schemas.openxmlformats.org/officeDocument/2006/relationships/hyperlink" Target="mailto:ritesh.balgude@abmindia.com" TargetMode="External"/><Relationship Id="rId28" Type="http://schemas.openxmlformats.org/officeDocument/2006/relationships/hyperlink" Target="mailto:ritesh.balgude@abmindia.com" TargetMode="External"/><Relationship Id="rId36" Type="http://schemas.openxmlformats.org/officeDocument/2006/relationships/hyperlink" Target="mailto:ritesh.balgude@abmindia.com" TargetMode="External"/><Relationship Id="rId49" Type="http://schemas.openxmlformats.org/officeDocument/2006/relationships/hyperlink" Target="mailto:ritesh.balgude@abmindia.com" TargetMode="External"/><Relationship Id="rId57" Type="http://schemas.openxmlformats.org/officeDocument/2006/relationships/hyperlink" Target="mailto:ritesh.balgude@abmindia.com" TargetMode="External"/><Relationship Id="rId61" Type="http://schemas.openxmlformats.org/officeDocument/2006/relationships/hyperlink" Target="mailto:ritesh.balgude@abmindia.com" TargetMode="External"/><Relationship Id="rId10" Type="http://schemas.openxmlformats.org/officeDocument/2006/relationships/hyperlink" Target="mailto:ritesh.balgude@abmindia.com" TargetMode="External"/><Relationship Id="rId19" Type="http://schemas.openxmlformats.org/officeDocument/2006/relationships/hyperlink" Target="mailto:ritesh.balgude@abmindia.com" TargetMode="External"/><Relationship Id="rId31" Type="http://schemas.openxmlformats.org/officeDocument/2006/relationships/hyperlink" Target="mailto:ritesh.balgude@abmindia.com" TargetMode="External"/><Relationship Id="rId44" Type="http://schemas.openxmlformats.org/officeDocument/2006/relationships/hyperlink" Target="file:///\\uploads\TestAutomationDocument_One.pdf" TargetMode="External"/><Relationship Id="rId52" Type="http://schemas.openxmlformats.org/officeDocument/2006/relationships/hyperlink" Target="file:///\\uploads\TestAutomationDocument_One.pdf" TargetMode="External"/><Relationship Id="rId60" Type="http://schemas.openxmlformats.org/officeDocument/2006/relationships/hyperlink" Target="file:///\\uploads\TestAutomationDocument_One.pdf" TargetMode="External"/><Relationship Id="rId65" Type="http://schemas.openxmlformats.org/officeDocument/2006/relationships/hyperlink" Target="mailto:ritesh.balgude@abmindia.com" TargetMode="External"/><Relationship Id="rId73" Type="http://schemas.openxmlformats.org/officeDocument/2006/relationships/hyperlink" Target="mailto:ritesh.balgude@abmindia.com" TargetMode="External"/><Relationship Id="rId4" Type="http://schemas.openxmlformats.org/officeDocument/2006/relationships/hyperlink" Target="mailto:ritesh.balgude@abmindia.com" TargetMode="External"/><Relationship Id="rId9" Type="http://schemas.openxmlformats.org/officeDocument/2006/relationships/hyperlink" Target="mailto:ritesh.balgude@abmindia.com" TargetMode="External"/><Relationship Id="rId14" Type="http://schemas.openxmlformats.org/officeDocument/2006/relationships/hyperlink" Target="mailto:ritesh.balgude@abmindia.com" TargetMode="External"/><Relationship Id="rId22" Type="http://schemas.openxmlformats.org/officeDocument/2006/relationships/hyperlink" Target="mailto:ritesh.balgude@abmindia.com" TargetMode="External"/><Relationship Id="rId27" Type="http://schemas.openxmlformats.org/officeDocument/2006/relationships/hyperlink" Target="mailto:ritesh.balgude@abmindia.com" TargetMode="External"/><Relationship Id="rId30" Type="http://schemas.openxmlformats.org/officeDocument/2006/relationships/hyperlink" Target="mailto:ritesh.balgude@abmindia.com" TargetMode="External"/><Relationship Id="rId35" Type="http://schemas.openxmlformats.org/officeDocument/2006/relationships/hyperlink" Target="mailto:ritesh.balgude@abmindia.com" TargetMode="External"/><Relationship Id="rId43" Type="http://schemas.openxmlformats.org/officeDocument/2006/relationships/hyperlink" Target="mailto:ritesh.balgude@abmindia.com" TargetMode="External"/><Relationship Id="rId48" Type="http://schemas.openxmlformats.org/officeDocument/2006/relationships/hyperlink" Target="file:///\\uploads\TestAutomationDocument_One.pdf" TargetMode="External"/><Relationship Id="rId56" Type="http://schemas.openxmlformats.org/officeDocument/2006/relationships/hyperlink" Target="file:///\\uploads\TestAutomationDocument_One.pdf" TargetMode="External"/><Relationship Id="rId64" Type="http://schemas.openxmlformats.org/officeDocument/2006/relationships/hyperlink" Target="file:///\\uploads\TestAutomationDocument_One.pdf" TargetMode="External"/><Relationship Id="rId69" Type="http://schemas.openxmlformats.org/officeDocument/2006/relationships/hyperlink" Target="mailto:ritesh.balgude@abmindia.com" TargetMode="External"/><Relationship Id="rId8" Type="http://schemas.openxmlformats.org/officeDocument/2006/relationships/hyperlink" Target="mailto:ritesh.balgude@abmindia.com" TargetMode="External"/><Relationship Id="rId51" Type="http://schemas.openxmlformats.org/officeDocument/2006/relationships/hyperlink" Target="mailto:ritesh.balgude@abmindia.com" TargetMode="External"/><Relationship Id="rId72" Type="http://schemas.openxmlformats.org/officeDocument/2006/relationships/hyperlink" Target="file:///\\uploads\TestAutomationDocument_One.pdf" TargetMode="External"/><Relationship Id="rId3" Type="http://schemas.openxmlformats.org/officeDocument/2006/relationships/hyperlink" Target="mailto:ritesh.balgude@abmindia.com" TargetMode="External"/><Relationship Id="rId12" Type="http://schemas.openxmlformats.org/officeDocument/2006/relationships/hyperlink" Target="mailto:ritesh.balgude@abmindia.com" TargetMode="External"/><Relationship Id="rId17" Type="http://schemas.openxmlformats.org/officeDocument/2006/relationships/hyperlink" Target="mailto:ritesh.balgude@abmindia.com" TargetMode="External"/><Relationship Id="rId25" Type="http://schemas.openxmlformats.org/officeDocument/2006/relationships/hyperlink" Target="mailto:ritesh.balgude@abmindia.com" TargetMode="External"/><Relationship Id="rId33" Type="http://schemas.openxmlformats.org/officeDocument/2006/relationships/hyperlink" Target="mailto:ritesh.balgude@abmindia.com" TargetMode="External"/><Relationship Id="rId38" Type="http://schemas.openxmlformats.org/officeDocument/2006/relationships/hyperlink" Target="file:///\\uploads\TestAutomationDocument_One.pdf" TargetMode="External"/><Relationship Id="rId46" Type="http://schemas.openxmlformats.org/officeDocument/2006/relationships/hyperlink" Target="file:///\\uploads\TestAutomationDocument_One.pdf" TargetMode="External"/><Relationship Id="rId59" Type="http://schemas.openxmlformats.org/officeDocument/2006/relationships/hyperlink" Target="mailto:ritesh.balgude@abmindia.com" TargetMode="External"/><Relationship Id="rId67" Type="http://schemas.openxmlformats.org/officeDocument/2006/relationships/hyperlink" Target="mailto:ritesh.balgude@abmindia.com" TargetMode="External"/><Relationship Id="rId20" Type="http://schemas.openxmlformats.org/officeDocument/2006/relationships/hyperlink" Target="mailto:ritesh.balgude@abmindia.com" TargetMode="External"/><Relationship Id="rId41" Type="http://schemas.openxmlformats.org/officeDocument/2006/relationships/hyperlink" Target="mailto:ritesh.balgude@abmindia.com" TargetMode="External"/><Relationship Id="rId54" Type="http://schemas.openxmlformats.org/officeDocument/2006/relationships/hyperlink" Target="file:///\\uploads\TestAutomationDocument_One.pdf" TargetMode="External"/><Relationship Id="rId62" Type="http://schemas.openxmlformats.org/officeDocument/2006/relationships/hyperlink" Target="file:///\\uploads\TestAutomationDocument_One.pdf" TargetMode="External"/><Relationship Id="rId70" Type="http://schemas.openxmlformats.org/officeDocument/2006/relationships/hyperlink" Target="file:///\\uploads\TestAutomationDocument_One.pdf" TargetMode="External"/><Relationship Id="rId75" Type="http://schemas.openxmlformats.org/officeDocument/2006/relationships/hyperlink" Target="mailto:ritesh.balgude@abmindia.com" TargetMode="External"/><Relationship Id="rId1" Type="http://schemas.openxmlformats.org/officeDocument/2006/relationships/hyperlink" Target="file:///\\uploads\TestAutomationDocument_One.pdf" TargetMode="External"/><Relationship Id="rId6" Type="http://schemas.openxmlformats.org/officeDocument/2006/relationships/hyperlink" Target="mailto:ritesh.balgude@abmindi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68"/>
  <sheetViews>
    <sheetView tabSelected="1" topLeftCell="U46" zoomScale="85" zoomScaleNormal="85" workbookViewId="0">
      <selection activeCell="V67" sqref="V67"/>
    </sheetView>
  </sheetViews>
  <sheetFormatPr defaultRowHeight="15" x14ac:dyDescent="0.25"/>
  <cols>
    <col min="1" max="1" width="41.7109375" customWidth="1"/>
    <col min="2" max="2" width="11.5703125" customWidth="1"/>
    <col min="3" max="3" width="14" customWidth="1"/>
    <col min="4" max="4" width="12.42578125" customWidth="1"/>
    <col min="5" max="5" width="25.140625" style="9" customWidth="1"/>
    <col min="6" max="12" width="7.7109375" style="9" customWidth="1"/>
    <col min="13" max="34" width="60.140625" style="9" customWidth="1"/>
    <col min="35" max="35" width="60.140625" style="14" customWidth="1"/>
    <col min="36" max="87" width="60.140625" customWidth="1"/>
    <col min="88" max="89" width="36" customWidth="1"/>
  </cols>
  <sheetData>
    <row r="1" spans="1:87" s="3" customFormat="1" ht="31.5" customHeight="1" x14ac:dyDescent="0.25">
      <c r="A1" s="3" t="s">
        <v>0</v>
      </c>
      <c r="B1" s="4" t="s">
        <v>112</v>
      </c>
      <c r="C1" s="4" t="s">
        <v>114</v>
      </c>
      <c r="D1" s="4" t="s">
        <v>116</v>
      </c>
      <c r="E1" s="8" t="s">
        <v>120</v>
      </c>
      <c r="F1" s="8" t="s">
        <v>121</v>
      </c>
      <c r="G1" s="8" t="s">
        <v>122</v>
      </c>
      <c r="H1" s="8" t="s">
        <v>122</v>
      </c>
      <c r="I1" s="8" t="s">
        <v>122</v>
      </c>
      <c r="J1" s="8" t="s">
        <v>122</v>
      </c>
      <c r="K1" s="8" t="s">
        <v>122</v>
      </c>
      <c r="L1" s="8" t="s">
        <v>122</v>
      </c>
      <c r="M1" s="8" t="s">
        <v>122</v>
      </c>
      <c r="N1" s="8" t="s">
        <v>120</v>
      </c>
      <c r="O1" s="8" t="s">
        <v>121</v>
      </c>
      <c r="P1" s="8" t="s">
        <v>122</v>
      </c>
      <c r="Q1" s="8" t="s">
        <v>122</v>
      </c>
      <c r="R1" s="8" t="s">
        <v>122</v>
      </c>
      <c r="S1" s="8" t="s">
        <v>122</v>
      </c>
      <c r="T1" s="8" t="s">
        <v>122</v>
      </c>
      <c r="U1" s="8" t="s">
        <v>122</v>
      </c>
      <c r="V1" s="8" t="s">
        <v>122</v>
      </c>
      <c r="W1" s="8" t="s">
        <v>122</v>
      </c>
      <c r="X1" s="8" t="s">
        <v>122</v>
      </c>
      <c r="Y1" s="8"/>
      <c r="Z1" s="8"/>
      <c r="AA1" s="8"/>
      <c r="AB1" s="8"/>
      <c r="AC1" s="8"/>
      <c r="AD1" s="8"/>
      <c r="AE1" s="8"/>
      <c r="AF1" s="8"/>
      <c r="AG1" s="8"/>
      <c r="AH1" s="8" t="s">
        <v>122</v>
      </c>
      <c r="AI1" s="8" t="s">
        <v>122</v>
      </c>
      <c r="AJ1" s="8" t="s">
        <v>122</v>
      </c>
      <c r="AK1" s="8" t="s">
        <v>122</v>
      </c>
      <c r="AL1" s="8" t="s">
        <v>122</v>
      </c>
      <c r="AM1" s="8" t="s">
        <v>122</v>
      </c>
      <c r="AN1" s="8" t="s">
        <v>122</v>
      </c>
      <c r="AO1" s="8" t="s">
        <v>122</v>
      </c>
      <c r="AP1" s="8" t="s">
        <v>122</v>
      </c>
      <c r="AQ1" s="8" t="s">
        <v>122</v>
      </c>
      <c r="AR1" s="8" t="s">
        <v>122</v>
      </c>
      <c r="AS1" s="8" t="s">
        <v>122</v>
      </c>
      <c r="AT1" s="4" t="s">
        <v>123</v>
      </c>
      <c r="AU1" s="4" t="s">
        <v>124</v>
      </c>
      <c r="AV1" s="4" t="s">
        <v>125</v>
      </c>
      <c r="AW1" s="4" t="s">
        <v>126</v>
      </c>
      <c r="AX1" s="4" t="s">
        <v>127</v>
      </c>
      <c r="AY1" s="4" t="s">
        <v>128</v>
      </c>
      <c r="AZ1" s="4" t="s">
        <v>129</v>
      </c>
      <c r="BA1" s="4" t="s">
        <v>130</v>
      </c>
      <c r="BB1" s="4" t="s">
        <v>131</v>
      </c>
      <c r="BC1" s="4" t="s">
        <v>132</v>
      </c>
      <c r="BD1" s="4" t="s">
        <v>133</v>
      </c>
      <c r="BE1" s="4" t="s">
        <v>134</v>
      </c>
      <c r="BF1" s="4" t="s">
        <v>134</v>
      </c>
      <c r="BG1" s="4" t="s">
        <v>135</v>
      </c>
      <c r="BH1" s="4" t="s">
        <v>136</v>
      </c>
      <c r="BI1" s="4" t="s">
        <v>137</v>
      </c>
      <c r="BJ1" s="4" t="s">
        <v>138</v>
      </c>
      <c r="BK1" s="4" t="s">
        <v>139</v>
      </c>
      <c r="BL1" s="4" t="s">
        <v>140</v>
      </c>
      <c r="BM1" s="4" t="s">
        <v>141</v>
      </c>
      <c r="BN1" s="4" t="s">
        <v>142</v>
      </c>
      <c r="BO1" s="4" t="s">
        <v>143</v>
      </c>
      <c r="BP1" s="4" t="s">
        <v>144</v>
      </c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1</v>
      </c>
      <c r="E2" s="9" t="s">
        <v>2</v>
      </c>
      <c r="F2" s="9" t="s">
        <v>2</v>
      </c>
      <c r="G2" s="9" t="s">
        <v>2</v>
      </c>
      <c r="H2" s="9" t="s">
        <v>2</v>
      </c>
      <c r="I2" s="9" t="s">
        <v>2</v>
      </c>
      <c r="J2" s="9" t="s">
        <v>2</v>
      </c>
      <c r="K2" s="9" t="s">
        <v>2</v>
      </c>
      <c r="L2" s="9" t="s">
        <v>2</v>
      </c>
      <c r="M2" s="9" t="s">
        <v>2</v>
      </c>
      <c r="N2" s="9" t="s">
        <v>2</v>
      </c>
      <c r="O2" s="9" t="s">
        <v>2</v>
      </c>
      <c r="P2" s="9" t="s">
        <v>2</v>
      </c>
      <c r="Q2" s="9" t="s">
        <v>2</v>
      </c>
      <c r="R2" s="9" t="s">
        <v>2</v>
      </c>
      <c r="S2" s="9" t="s">
        <v>2</v>
      </c>
      <c r="T2" s="9" t="s">
        <v>2</v>
      </c>
      <c r="U2" s="9" t="s">
        <v>2</v>
      </c>
      <c r="V2" s="9" t="s">
        <v>2</v>
      </c>
      <c r="W2" s="9" t="s">
        <v>2</v>
      </c>
      <c r="X2" s="9" t="s">
        <v>2</v>
      </c>
      <c r="AI2" s="14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</row>
    <row r="3" spans="1:87" x14ac:dyDescent="0.25">
      <c r="A3" t="s">
        <v>3</v>
      </c>
      <c r="E3" s="9" t="s">
        <v>7</v>
      </c>
      <c r="F3" s="9" t="s">
        <v>7</v>
      </c>
      <c r="G3" s="9" t="s">
        <v>7</v>
      </c>
      <c r="H3" s="9" t="s">
        <v>7</v>
      </c>
      <c r="I3" s="9" t="s">
        <v>7</v>
      </c>
      <c r="J3" s="9" t="s">
        <v>7</v>
      </c>
      <c r="K3" s="9" t="s">
        <v>7</v>
      </c>
      <c r="L3" s="9" t="s">
        <v>7</v>
      </c>
      <c r="M3" s="9" t="s">
        <v>7</v>
      </c>
      <c r="N3" s="9" t="s">
        <v>7</v>
      </c>
      <c r="O3" s="9" t="s">
        <v>7</v>
      </c>
      <c r="P3" s="9" t="s">
        <v>7</v>
      </c>
      <c r="Q3" s="9" t="s">
        <v>7</v>
      </c>
      <c r="R3" s="9" t="s">
        <v>7</v>
      </c>
      <c r="S3" s="9" t="s">
        <v>7</v>
      </c>
      <c r="T3" s="9" t="s">
        <v>7</v>
      </c>
      <c r="U3" s="9" t="s">
        <v>7</v>
      </c>
      <c r="V3" s="9" t="s">
        <v>7</v>
      </c>
      <c r="W3" s="9" t="s">
        <v>7</v>
      </c>
      <c r="X3" s="9" t="s">
        <v>7</v>
      </c>
      <c r="AI3" s="14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BA3" t="s">
        <v>4</v>
      </c>
      <c r="BB3" t="s">
        <v>4</v>
      </c>
      <c r="BC3" t="s">
        <v>4</v>
      </c>
      <c r="BD3" t="s">
        <v>4</v>
      </c>
      <c r="BE3" t="s">
        <v>4</v>
      </c>
      <c r="BF3" t="s">
        <v>4</v>
      </c>
      <c r="BG3" t="s">
        <v>4</v>
      </c>
      <c r="BH3" t="s">
        <v>4</v>
      </c>
      <c r="BI3" t="s">
        <v>4</v>
      </c>
      <c r="BJ3" t="s">
        <v>4</v>
      </c>
      <c r="BK3" t="s">
        <v>4</v>
      </c>
      <c r="BL3" t="s">
        <v>4</v>
      </c>
      <c r="BM3" t="s">
        <v>4</v>
      </c>
      <c r="BN3" t="s">
        <v>4</v>
      </c>
      <c r="BO3" t="s">
        <v>4</v>
      </c>
      <c r="BP3" t="s">
        <v>4</v>
      </c>
    </row>
    <row r="4" spans="1:87" x14ac:dyDescent="0.25">
      <c r="A4" s="5" t="s">
        <v>5</v>
      </c>
      <c r="E4" s="9" t="s">
        <v>7</v>
      </c>
      <c r="F4" s="9" t="s">
        <v>7</v>
      </c>
      <c r="G4" s="9" t="s">
        <v>7</v>
      </c>
      <c r="H4" s="9" t="s">
        <v>7</v>
      </c>
      <c r="I4" s="9" t="s">
        <v>7</v>
      </c>
      <c r="J4" s="9" t="s">
        <v>7</v>
      </c>
      <c r="K4" s="9" t="s">
        <v>7</v>
      </c>
      <c r="L4" s="9" t="s">
        <v>7</v>
      </c>
      <c r="M4" s="9" t="s">
        <v>7</v>
      </c>
      <c r="N4" s="9" t="s">
        <v>7</v>
      </c>
      <c r="O4" s="9" t="s">
        <v>7</v>
      </c>
      <c r="P4" s="9" t="s">
        <v>7</v>
      </c>
      <c r="Q4" s="9" t="s">
        <v>7</v>
      </c>
      <c r="R4" s="9" t="s">
        <v>7</v>
      </c>
      <c r="S4" s="9" t="s">
        <v>7</v>
      </c>
      <c r="T4" s="9" t="s">
        <v>7</v>
      </c>
      <c r="U4" s="9" t="s">
        <v>7</v>
      </c>
      <c r="V4" s="9" t="s">
        <v>7</v>
      </c>
      <c r="W4" s="9" t="s">
        <v>7</v>
      </c>
      <c r="X4" s="9" t="s">
        <v>7</v>
      </c>
      <c r="AI4" s="14" t="s">
        <v>4</v>
      </c>
      <c r="AJ4" t="s">
        <v>7</v>
      </c>
      <c r="AK4" t="s">
        <v>10</v>
      </c>
      <c r="AL4" t="s">
        <v>4</v>
      </c>
      <c r="AM4" t="s">
        <v>7</v>
      </c>
      <c r="AN4" t="s">
        <v>10</v>
      </c>
      <c r="AO4" t="s">
        <v>4</v>
      </c>
      <c r="AP4" s="6" t="s">
        <v>4</v>
      </c>
      <c r="AQ4" s="6" t="s">
        <v>4</v>
      </c>
      <c r="AR4" s="6" t="s">
        <v>4</v>
      </c>
      <c r="AS4" s="6" t="s">
        <v>4</v>
      </c>
      <c r="AT4" s="6" t="s">
        <v>4</v>
      </c>
      <c r="AU4" s="6" t="s">
        <v>4</v>
      </c>
      <c r="AV4" s="6" t="s">
        <v>4</v>
      </c>
      <c r="AW4" s="6" t="s">
        <v>4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</row>
    <row r="5" spans="1:87" x14ac:dyDescent="0.25">
      <c r="A5" t="s">
        <v>6</v>
      </c>
      <c r="E5" s="9" t="s">
        <v>7</v>
      </c>
      <c r="F5" s="9" t="s">
        <v>7</v>
      </c>
      <c r="G5" s="9" t="s">
        <v>7</v>
      </c>
      <c r="H5" s="9" t="s">
        <v>7</v>
      </c>
      <c r="I5" s="9" t="s">
        <v>7</v>
      </c>
      <c r="J5" s="9" t="s">
        <v>7</v>
      </c>
      <c r="K5" s="9" t="s">
        <v>7</v>
      </c>
      <c r="L5" s="9" t="s">
        <v>7</v>
      </c>
      <c r="M5" s="9" t="s">
        <v>7</v>
      </c>
      <c r="N5" s="9" t="s">
        <v>7</v>
      </c>
      <c r="O5" s="9" t="s">
        <v>7</v>
      </c>
      <c r="P5" s="9" t="s">
        <v>7</v>
      </c>
      <c r="Q5" s="9" t="s">
        <v>7</v>
      </c>
      <c r="R5" s="9" t="s">
        <v>7</v>
      </c>
      <c r="S5" s="9" t="s">
        <v>7</v>
      </c>
      <c r="T5" s="9" t="s">
        <v>7</v>
      </c>
      <c r="U5" s="9" t="s">
        <v>7</v>
      </c>
      <c r="V5" s="9" t="s">
        <v>7</v>
      </c>
      <c r="W5" s="9" t="s">
        <v>7</v>
      </c>
      <c r="X5" s="9" t="s">
        <v>7</v>
      </c>
      <c r="AI5" s="14" t="s">
        <v>7</v>
      </c>
      <c r="AJ5" t="s">
        <v>7</v>
      </c>
      <c r="AK5" t="s">
        <v>7</v>
      </c>
      <c r="AL5" t="s">
        <v>7</v>
      </c>
      <c r="AM5" t="s">
        <v>7</v>
      </c>
      <c r="AN5" t="s">
        <v>7</v>
      </c>
      <c r="AO5" t="s">
        <v>7</v>
      </c>
      <c r="AP5" t="s">
        <v>7</v>
      </c>
      <c r="AQ5" t="s">
        <v>7</v>
      </c>
      <c r="AR5" t="s">
        <v>7</v>
      </c>
      <c r="AS5" t="s">
        <v>7</v>
      </c>
      <c r="AT5" t="s">
        <v>7</v>
      </c>
      <c r="AU5" t="s">
        <v>7</v>
      </c>
      <c r="AV5" t="s">
        <v>7</v>
      </c>
      <c r="AW5" t="s">
        <v>7</v>
      </c>
      <c r="AX5" t="s">
        <v>7</v>
      </c>
      <c r="AY5" t="s">
        <v>7</v>
      </c>
      <c r="AZ5" t="s">
        <v>7</v>
      </c>
      <c r="BA5" t="s">
        <v>7</v>
      </c>
      <c r="BB5" t="s">
        <v>7</v>
      </c>
      <c r="BC5" t="s">
        <v>7</v>
      </c>
      <c r="BD5" t="s">
        <v>7</v>
      </c>
      <c r="BE5" t="s">
        <v>7</v>
      </c>
      <c r="BF5" t="s">
        <v>7</v>
      </c>
      <c r="BG5" t="s">
        <v>7</v>
      </c>
      <c r="BH5" t="s">
        <v>7</v>
      </c>
      <c r="BI5" t="s">
        <v>7</v>
      </c>
      <c r="BJ5" t="s">
        <v>7</v>
      </c>
      <c r="BK5" t="s">
        <v>7</v>
      </c>
      <c r="BL5" t="s">
        <v>7</v>
      </c>
      <c r="BM5" t="s">
        <v>7</v>
      </c>
      <c r="BN5" t="s">
        <v>7</v>
      </c>
      <c r="BO5" t="s">
        <v>7</v>
      </c>
      <c r="BP5" t="s">
        <v>7</v>
      </c>
    </row>
    <row r="6" spans="1:87" x14ac:dyDescent="0.25">
      <c r="A6" t="s">
        <v>8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9" t="s">
        <v>4</v>
      </c>
      <c r="K6" s="9" t="s">
        <v>4</v>
      </c>
      <c r="L6" s="9" t="s">
        <v>4</v>
      </c>
      <c r="M6" s="9" t="s">
        <v>4</v>
      </c>
      <c r="N6" s="9" t="s">
        <v>4</v>
      </c>
      <c r="O6" s="9" t="s">
        <v>4</v>
      </c>
      <c r="P6" s="9" t="s">
        <v>4</v>
      </c>
      <c r="Q6" s="9" t="s">
        <v>4</v>
      </c>
      <c r="R6" s="9" t="s">
        <v>4</v>
      </c>
      <c r="S6" s="9" t="s">
        <v>4</v>
      </c>
      <c r="T6" s="9" t="s">
        <v>4</v>
      </c>
      <c r="U6" s="9" t="s">
        <v>4</v>
      </c>
      <c r="V6" s="9" t="s">
        <v>4</v>
      </c>
      <c r="W6" s="9" t="s">
        <v>4</v>
      </c>
      <c r="X6" s="9" t="s">
        <v>4</v>
      </c>
      <c r="AI6" s="14" t="s">
        <v>4</v>
      </c>
      <c r="AJ6" t="s">
        <v>4</v>
      </c>
      <c r="AK6" t="s">
        <v>4</v>
      </c>
      <c r="AL6" t="s">
        <v>4</v>
      </c>
      <c r="AM6" t="s">
        <v>4</v>
      </c>
      <c r="AN6" t="s">
        <v>4</v>
      </c>
      <c r="AO6" t="s">
        <v>4</v>
      </c>
      <c r="AP6" t="s">
        <v>4</v>
      </c>
      <c r="AQ6" t="s">
        <v>4</v>
      </c>
      <c r="AR6" t="s">
        <v>4</v>
      </c>
      <c r="AS6" t="s">
        <v>4</v>
      </c>
      <c r="AT6" t="s">
        <v>4</v>
      </c>
      <c r="AU6" t="s">
        <v>4</v>
      </c>
      <c r="AV6" t="s">
        <v>4</v>
      </c>
      <c r="AW6" t="s">
        <v>4</v>
      </c>
      <c r="AX6" t="s">
        <v>4</v>
      </c>
      <c r="AY6" t="s">
        <v>4</v>
      </c>
      <c r="AZ6" t="s">
        <v>4</v>
      </c>
      <c r="BA6" t="s">
        <v>4</v>
      </c>
      <c r="BB6" t="s">
        <v>4</v>
      </c>
      <c r="BC6" t="s">
        <v>4</v>
      </c>
      <c r="BD6" t="s">
        <v>4</v>
      </c>
      <c r="BE6" t="s">
        <v>4</v>
      </c>
      <c r="BF6" t="s">
        <v>4</v>
      </c>
      <c r="BG6" t="s">
        <v>4</v>
      </c>
      <c r="BH6" t="s">
        <v>4</v>
      </c>
      <c r="BI6" t="s">
        <v>4</v>
      </c>
      <c r="BJ6" t="s">
        <v>4</v>
      </c>
      <c r="BK6" t="s">
        <v>4</v>
      </c>
      <c r="BL6" t="s">
        <v>4</v>
      </c>
      <c r="BM6" t="s">
        <v>4</v>
      </c>
      <c r="BN6" t="s">
        <v>4</v>
      </c>
      <c r="BO6" t="s">
        <v>4</v>
      </c>
      <c r="BP6" t="s">
        <v>4</v>
      </c>
    </row>
    <row r="7" spans="1:87" x14ac:dyDescent="0.25">
      <c r="A7" t="s">
        <v>9</v>
      </c>
      <c r="E7" s="9" t="s">
        <v>10</v>
      </c>
      <c r="F7" s="9" t="s">
        <v>10</v>
      </c>
      <c r="G7" s="9" t="s">
        <v>10</v>
      </c>
      <c r="H7" s="9" t="s">
        <v>10</v>
      </c>
      <c r="I7" s="9" t="s">
        <v>10</v>
      </c>
      <c r="J7" s="9" t="s">
        <v>10</v>
      </c>
      <c r="K7" s="9" t="s">
        <v>10</v>
      </c>
      <c r="L7" s="9" t="s">
        <v>10</v>
      </c>
      <c r="M7" s="9" t="s">
        <v>10</v>
      </c>
      <c r="N7" s="9" t="s">
        <v>10</v>
      </c>
      <c r="O7" s="9" t="s">
        <v>10</v>
      </c>
      <c r="P7" s="9" t="s">
        <v>10</v>
      </c>
      <c r="Q7" s="9" t="s">
        <v>10</v>
      </c>
      <c r="R7" s="9" t="s">
        <v>10</v>
      </c>
      <c r="S7" s="9" t="s">
        <v>10</v>
      </c>
      <c r="T7" s="9" t="s">
        <v>10</v>
      </c>
      <c r="U7" s="9" t="s">
        <v>10</v>
      </c>
      <c r="V7" s="9" t="s">
        <v>10</v>
      </c>
      <c r="W7" s="9" t="s">
        <v>10</v>
      </c>
      <c r="X7" s="9" t="s">
        <v>10</v>
      </c>
      <c r="AI7" s="14" t="s">
        <v>10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  <c r="AS7" t="s">
        <v>10</v>
      </c>
      <c r="AT7" t="s">
        <v>10</v>
      </c>
      <c r="AU7" t="s">
        <v>10</v>
      </c>
      <c r="AV7" t="s">
        <v>10</v>
      </c>
      <c r="AW7" t="s">
        <v>10</v>
      </c>
      <c r="AX7" t="s">
        <v>10</v>
      </c>
      <c r="AY7" t="s">
        <v>10</v>
      </c>
      <c r="AZ7" t="s">
        <v>10</v>
      </c>
      <c r="BA7" t="s">
        <v>10</v>
      </c>
      <c r="BB7" t="s">
        <v>10</v>
      </c>
      <c r="BC7" t="s">
        <v>10</v>
      </c>
      <c r="BD7" t="s">
        <v>10</v>
      </c>
      <c r="BE7" t="s">
        <v>10</v>
      </c>
      <c r="BF7" t="s">
        <v>10</v>
      </c>
      <c r="BG7" t="s">
        <v>10</v>
      </c>
      <c r="BH7" t="s">
        <v>10</v>
      </c>
      <c r="BI7" t="s">
        <v>10</v>
      </c>
      <c r="BJ7" t="s">
        <v>10</v>
      </c>
      <c r="BK7" t="s">
        <v>10</v>
      </c>
      <c r="BL7" t="s">
        <v>10</v>
      </c>
      <c r="BM7" t="s">
        <v>10</v>
      </c>
      <c r="BN7" t="s">
        <v>10</v>
      </c>
      <c r="BO7" t="s">
        <v>10</v>
      </c>
      <c r="BP7" t="s">
        <v>10</v>
      </c>
    </row>
    <row r="8" spans="1:87" x14ac:dyDescent="0.25">
      <c r="A8" t="s">
        <v>11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9" t="s">
        <v>12</v>
      </c>
      <c r="O8" s="9" t="s">
        <v>12</v>
      </c>
      <c r="P8" s="9" t="s">
        <v>12</v>
      </c>
      <c r="Q8" s="9" t="s">
        <v>12</v>
      </c>
      <c r="R8" s="9" t="s">
        <v>12</v>
      </c>
      <c r="S8" s="9" t="s">
        <v>12</v>
      </c>
      <c r="T8" s="9" t="s">
        <v>12</v>
      </c>
      <c r="U8" s="9" t="s">
        <v>12</v>
      </c>
      <c r="V8" s="9" t="s">
        <v>12</v>
      </c>
      <c r="W8" s="9" t="s">
        <v>12</v>
      </c>
      <c r="X8" s="9" t="s">
        <v>12</v>
      </c>
      <c r="AI8" s="14" t="s">
        <v>12</v>
      </c>
      <c r="AJ8" t="s">
        <v>12</v>
      </c>
      <c r="AK8" t="s">
        <v>12</v>
      </c>
      <c r="AL8" t="s">
        <v>12</v>
      </c>
      <c r="AM8" t="s">
        <v>12</v>
      </c>
      <c r="AN8" t="s">
        <v>12</v>
      </c>
      <c r="AO8" t="s">
        <v>12</v>
      </c>
      <c r="AP8" t="s">
        <v>12</v>
      </c>
      <c r="AQ8" t="s">
        <v>12</v>
      </c>
      <c r="AR8" t="s">
        <v>12</v>
      </c>
      <c r="AS8" t="s">
        <v>12</v>
      </c>
      <c r="AT8" t="s">
        <v>12</v>
      </c>
      <c r="AU8" t="s">
        <v>12</v>
      </c>
      <c r="AV8" t="s">
        <v>12</v>
      </c>
      <c r="AW8" t="s">
        <v>12</v>
      </c>
      <c r="AX8" t="s">
        <v>12</v>
      </c>
      <c r="AY8" t="s">
        <v>12</v>
      </c>
      <c r="AZ8" t="s">
        <v>12</v>
      </c>
      <c r="BA8" t="s">
        <v>12</v>
      </c>
      <c r="BB8" t="s">
        <v>12</v>
      </c>
      <c r="BC8" t="s">
        <v>12</v>
      </c>
      <c r="BD8" t="s">
        <v>12</v>
      </c>
      <c r="BE8" t="s">
        <v>12</v>
      </c>
      <c r="BF8" t="s">
        <v>12</v>
      </c>
      <c r="BG8" t="s">
        <v>12</v>
      </c>
      <c r="BH8" t="s">
        <v>12</v>
      </c>
      <c r="BI8" t="s">
        <v>12</v>
      </c>
      <c r="BJ8" t="s">
        <v>12</v>
      </c>
      <c r="BK8" t="s">
        <v>12</v>
      </c>
      <c r="BL8" t="s">
        <v>12</v>
      </c>
      <c r="BM8" t="s">
        <v>12</v>
      </c>
      <c r="BN8" t="s">
        <v>12</v>
      </c>
      <c r="BO8" t="s">
        <v>12</v>
      </c>
      <c r="BP8" t="s">
        <v>12</v>
      </c>
    </row>
    <row r="9" spans="1:87" x14ac:dyDescent="0.25">
      <c r="A9" t="s">
        <v>13</v>
      </c>
      <c r="E9" s="9" t="s">
        <v>14</v>
      </c>
      <c r="F9" s="9" t="s">
        <v>14</v>
      </c>
      <c r="G9" s="9" t="s">
        <v>14</v>
      </c>
      <c r="H9" s="9" t="s">
        <v>14</v>
      </c>
      <c r="I9" s="9" t="s">
        <v>14</v>
      </c>
      <c r="J9" s="9" t="s">
        <v>14</v>
      </c>
      <c r="K9" s="9" t="s">
        <v>14</v>
      </c>
      <c r="L9" s="9" t="s">
        <v>14</v>
      </c>
      <c r="M9" s="9" t="s">
        <v>14</v>
      </c>
      <c r="N9" s="9" t="s">
        <v>14</v>
      </c>
      <c r="O9" s="9" t="s">
        <v>14</v>
      </c>
      <c r="P9" s="9" t="s">
        <v>14</v>
      </c>
      <c r="Q9" s="9" t="s">
        <v>14</v>
      </c>
      <c r="R9" s="9" t="s">
        <v>14</v>
      </c>
      <c r="S9" s="9" t="s">
        <v>14</v>
      </c>
      <c r="T9" s="9" t="s">
        <v>14</v>
      </c>
      <c r="U9" s="9" t="s">
        <v>14</v>
      </c>
      <c r="V9" s="9" t="s">
        <v>14</v>
      </c>
      <c r="W9" s="9" t="s">
        <v>14</v>
      </c>
      <c r="X9" s="9" t="s">
        <v>14</v>
      </c>
      <c r="AI9" s="14" t="s">
        <v>14</v>
      </c>
      <c r="AJ9" t="s">
        <v>14</v>
      </c>
      <c r="AK9" t="s">
        <v>14</v>
      </c>
      <c r="AL9" t="s">
        <v>14</v>
      </c>
      <c r="AM9" t="s">
        <v>14</v>
      </c>
      <c r="AN9" t="s">
        <v>14</v>
      </c>
      <c r="AO9" t="s">
        <v>14</v>
      </c>
      <c r="AP9" t="s">
        <v>14</v>
      </c>
      <c r="AQ9" t="s">
        <v>14</v>
      </c>
      <c r="AR9" t="s">
        <v>14</v>
      </c>
      <c r="AS9" t="s">
        <v>14</v>
      </c>
      <c r="AT9" t="s">
        <v>14</v>
      </c>
      <c r="AU9" t="s">
        <v>14</v>
      </c>
      <c r="AV9" t="s">
        <v>14</v>
      </c>
      <c r="AW9" t="s">
        <v>14</v>
      </c>
      <c r="AX9" t="s">
        <v>14</v>
      </c>
      <c r="AY9" t="s">
        <v>14</v>
      </c>
      <c r="AZ9" t="s">
        <v>14</v>
      </c>
      <c r="BA9" t="s">
        <v>14</v>
      </c>
      <c r="BB9" t="s">
        <v>14</v>
      </c>
      <c r="BC9" t="s">
        <v>14</v>
      </c>
      <c r="BD9" t="s">
        <v>14</v>
      </c>
      <c r="BE9" t="s">
        <v>14</v>
      </c>
      <c r="BF9" t="s">
        <v>14</v>
      </c>
      <c r="BG9" t="s">
        <v>14</v>
      </c>
      <c r="BH9" t="s">
        <v>14</v>
      </c>
      <c r="BI9" t="s">
        <v>14</v>
      </c>
      <c r="BJ9" t="s">
        <v>14</v>
      </c>
      <c r="BK9" t="s">
        <v>14</v>
      </c>
      <c r="BL9" t="s">
        <v>14</v>
      </c>
      <c r="BM9" t="s">
        <v>14</v>
      </c>
      <c r="BN9" t="s">
        <v>14</v>
      </c>
      <c r="BO9" t="s">
        <v>14</v>
      </c>
      <c r="BP9" t="s">
        <v>14</v>
      </c>
    </row>
    <row r="10" spans="1:87" ht="19.5" customHeight="1" x14ac:dyDescent="0.25">
      <c r="A10" t="s">
        <v>15</v>
      </c>
      <c r="E10" s="9" t="s">
        <v>16</v>
      </c>
      <c r="F10" s="9" t="s">
        <v>16</v>
      </c>
      <c r="G10" s="9" t="s">
        <v>16</v>
      </c>
      <c r="H10" s="9" t="s">
        <v>16</v>
      </c>
      <c r="I10" s="9" t="s">
        <v>16</v>
      </c>
      <c r="J10" s="9" t="s">
        <v>16</v>
      </c>
      <c r="K10" s="9" t="s">
        <v>16</v>
      </c>
      <c r="L10" s="9" t="s">
        <v>16</v>
      </c>
      <c r="M10" s="9" t="s">
        <v>16</v>
      </c>
      <c r="N10" s="9" t="s">
        <v>16</v>
      </c>
      <c r="O10" s="9" t="s">
        <v>16</v>
      </c>
      <c r="P10" s="9" t="s">
        <v>16</v>
      </c>
      <c r="Q10" s="9" t="s">
        <v>16</v>
      </c>
      <c r="R10" s="9" t="s">
        <v>16</v>
      </c>
      <c r="S10" s="9" t="s">
        <v>16</v>
      </c>
      <c r="T10" s="9" t="s">
        <v>16</v>
      </c>
      <c r="U10" s="9" t="s">
        <v>16</v>
      </c>
      <c r="V10" s="9" t="s">
        <v>16</v>
      </c>
      <c r="W10" s="9" t="s">
        <v>16</v>
      </c>
      <c r="X10" s="9" t="s">
        <v>16</v>
      </c>
      <c r="AI10" s="14" t="s">
        <v>16</v>
      </c>
      <c r="AJ10" t="s">
        <v>16</v>
      </c>
      <c r="AK10" t="s">
        <v>16</v>
      </c>
      <c r="AL10" t="s">
        <v>16</v>
      </c>
      <c r="AM10" t="s">
        <v>16</v>
      </c>
      <c r="AN10" t="s">
        <v>16</v>
      </c>
      <c r="AO10" t="s">
        <v>16</v>
      </c>
      <c r="AP10" t="s">
        <v>16</v>
      </c>
      <c r="AQ10" t="s">
        <v>16</v>
      </c>
      <c r="AR10" t="s">
        <v>16</v>
      </c>
      <c r="AS10" t="s">
        <v>16</v>
      </c>
      <c r="AT10" t="s">
        <v>16</v>
      </c>
      <c r="AU10" t="s">
        <v>16</v>
      </c>
      <c r="AV10" t="s">
        <v>16</v>
      </c>
      <c r="AW10" t="s">
        <v>16</v>
      </c>
      <c r="AX10" t="s">
        <v>16</v>
      </c>
      <c r="AY10" t="s">
        <v>16</v>
      </c>
      <c r="AZ10" t="s">
        <v>16</v>
      </c>
      <c r="BA10" t="s">
        <v>16</v>
      </c>
      <c r="BB10" t="s">
        <v>16</v>
      </c>
      <c r="BC10" t="s">
        <v>16</v>
      </c>
      <c r="BD10" t="s">
        <v>16</v>
      </c>
      <c r="BE10" t="s">
        <v>16</v>
      </c>
      <c r="BF10" t="s">
        <v>16</v>
      </c>
      <c r="BG10" t="s">
        <v>16</v>
      </c>
      <c r="BH10" t="s">
        <v>16</v>
      </c>
      <c r="BI10" t="s">
        <v>16</v>
      </c>
      <c r="BJ10" t="s">
        <v>16</v>
      </c>
      <c r="BK10" t="s">
        <v>16</v>
      </c>
      <c r="BL10" t="s">
        <v>16</v>
      </c>
      <c r="BM10" t="s">
        <v>16</v>
      </c>
      <c r="BN10" t="s">
        <v>16</v>
      </c>
      <c r="BO10" t="s">
        <v>16</v>
      </c>
      <c r="BP10" t="s">
        <v>16</v>
      </c>
    </row>
    <row r="11" spans="1:87" x14ac:dyDescent="0.25">
      <c r="A11" t="s">
        <v>17</v>
      </c>
      <c r="E11" s="9" t="s">
        <v>18</v>
      </c>
      <c r="F11" s="9" t="s">
        <v>18</v>
      </c>
      <c r="G11" s="9" t="s">
        <v>18</v>
      </c>
      <c r="H11" s="9" t="s">
        <v>18</v>
      </c>
      <c r="I11" s="9" t="s">
        <v>18</v>
      </c>
      <c r="J11" s="9" t="s">
        <v>18</v>
      </c>
      <c r="K11" s="9" t="s">
        <v>18</v>
      </c>
      <c r="L11" s="9" t="s">
        <v>18</v>
      </c>
      <c r="M11" s="9" t="s">
        <v>18</v>
      </c>
      <c r="N11" s="9" t="s">
        <v>18</v>
      </c>
      <c r="O11" s="9" t="s">
        <v>18</v>
      </c>
      <c r="P11" s="9" t="s">
        <v>18</v>
      </c>
      <c r="Q11" s="9" t="s">
        <v>18</v>
      </c>
      <c r="R11" s="9" t="s">
        <v>18</v>
      </c>
      <c r="S11" s="9" t="s">
        <v>18</v>
      </c>
      <c r="T11" s="9" t="s">
        <v>18</v>
      </c>
      <c r="U11" s="9" t="s">
        <v>18</v>
      </c>
      <c r="V11" s="9" t="s">
        <v>18</v>
      </c>
      <c r="W11" s="9" t="s">
        <v>18</v>
      </c>
      <c r="X11" s="9" t="s">
        <v>18</v>
      </c>
      <c r="AI11" s="14" t="s">
        <v>18</v>
      </c>
      <c r="AJ11" t="s">
        <v>18</v>
      </c>
      <c r="AK11" t="s">
        <v>18</v>
      </c>
      <c r="AL11" t="s">
        <v>18</v>
      </c>
      <c r="AM11" t="s">
        <v>18</v>
      </c>
      <c r="AN11" t="s">
        <v>18</v>
      </c>
      <c r="AO11" t="s">
        <v>18</v>
      </c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V11" t="s">
        <v>18</v>
      </c>
      <c r="AW11" t="s">
        <v>18</v>
      </c>
      <c r="AX11" t="s">
        <v>18</v>
      </c>
      <c r="AY11" t="s">
        <v>18</v>
      </c>
      <c r="AZ11" t="s">
        <v>18</v>
      </c>
      <c r="BA11" t="s">
        <v>18</v>
      </c>
      <c r="BB11" t="s">
        <v>18</v>
      </c>
      <c r="BC11" t="s">
        <v>18</v>
      </c>
      <c r="BD11" t="s">
        <v>18</v>
      </c>
      <c r="BE11" t="s">
        <v>18</v>
      </c>
      <c r="BF11" t="s">
        <v>18</v>
      </c>
      <c r="BG11" t="s">
        <v>18</v>
      </c>
      <c r="BH11" t="s">
        <v>18</v>
      </c>
      <c r="BI11" t="s">
        <v>18</v>
      </c>
      <c r="BJ11" t="s">
        <v>18</v>
      </c>
      <c r="BK11" t="s">
        <v>18</v>
      </c>
      <c r="BL11" t="s">
        <v>18</v>
      </c>
      <c r="BM11" t="s">
        <v>18</v>
      </c>
      <c r="BN11" t="s">
        <v>18</v>
      </c>
      <c r="BO11" t="s">
        <v>18</v>
      </c>
      <c r="BP11" t="s">
        <v>18</v>
      </c>
    </row>
    <row r="12" spans="1:87" x14ac:dyDescent="0.25">
      <c r="A12" t="s">
        <v>19</v>
      </c>
      <c r="E12" s="9" t="s">
        <v>20</v>
      </c>
      <c r="F12" s="9" t="s">
        <v>20</v>
      </c>
      <c r="G12" s="9" t="s">
        <v>20</v>
      </c>
      <c r="H12" s="9" t="s">
        <v>20</v>
      </c>
      <c r="I12" s="9" t="s">
        <v>20</v>
      </c>
      <c r="J12" s="9" t="s">
        <v>20</v>
      </c>
      <c r="K12" s="9" t="s">
        <v>20</v>
      </c>
      <c r="L12" s="9" t="s">
        <v>20</v>
      </c>
      <c r="M12" s="9" t="s">
        <v>20</v>
      </c>
      <c r="N12" s="9" t="s">
        <v>20</v>
      </c>
      <c r="O12" s="9" t="s">
        <v>20</v>
      </c>
      <c r="P12" s="9" t="s">
        <v>20</v>
      </c>
      <c r="Q12" s="9" t="s">
        <v>20</v>
      </c>
      <c r="R12" s="9" t="s">
        <v>20</v>
      </c>
      <c r="S12" s="9" t="s">
        <v>20</v>
      </c>
      <c r="T12" s="9" t="s">
        <v>20</v>
      </c>
      <c r="U12" s="9" t="s">
        <v>20</v>
      </c>
      <c r="V12" s="9" t="s">
        <v>20</v>
      </c>
      <c r="W12" s="9" t="s">
        <v>20</v>
      </c>
      <c r="X12" s="9" t="s">
        <v>20</v>
      </c>
      <c r="AI12" s="14" t="s">
        <v>20</v>
      </c>
      <c r="AJ12" t="s">
        <v>20</v>
      </c>
      <c r="AK12" t="s">
        <v>20</v>
      </c>
      <c r="AL12" t="s">
        <v>20</v>
      </c>
      <c r="AM12" t="s">
        <v>20</v>
      </c>
      <c r="AN12" t="s">
        <v>20</v>
      </c>
      <c r="AO12" t="s">
        <v>20</v>
      </c>
      <c r="AP12" t="s">
        <v>20</v>
      </c>
      <c r="AQ12" t="s">
        <v>20</v>
      </c>
      <c r="AR12" t="s">
        <v>20</v>
      </c>
      <c r="AS12" t="s">
        <v>20</v>
      </c>
      <c r="AT12" t="s">
        <v>20</v>
      </c>
      <c r="AU12" t="s">
        <v>20</v>
      </c>
      <c r="AV12" t="s">
        <v>20</v>
      </c>
      <c r="AW12" t="s">
        <v>20</v>
      </c>
      <c r="AX12" t="s">
        <v>20</v>
      </c>
      <c r="AY12" t="s">
        <v>20</v>
      </c>
      <c r="AZ12" t="s">
        <v>20</v>
      </c>
      <c r="BA12" t="s">
        <v>20</v>
      </c>
      <c r="BB12" t="s">
        <v>20</v>
      </c>
      <c r="BC12" t="s">
        <v>20</v>
      </c>
      <c r="BD12" t="s">
        <v>20</v>
      </c>
      <c r="BE12" t="s">
        <v>20</v>
      </c>
      <c r="BF12" t="s">
        <v>20</v>
      </c>
      <c r="BG12" t="s">
        <v>20</v>
      </c>
      <c r="BH12" t="s">
        <v>20</v>
      </c>
      <c r="BI12" t="s">
        <v>20</v>
      </c>
      <c r="BJ12" t="s">
        <v>20</v>
      </c>
      <c r="BK12" t="s">
        <v>20</v>
      </c>
      <c r="BL12" t="s">
        <v>20</v>
      </c>
      <c r="BM12" t="s">
        <v>20</v>
      </c>
      <c r="BN12" t="s">
        <v>20</v>
      </c>
      <c r="BO12" t="s">
        <v>20</v>
      </c>
      <c r="BP12" t="s">
        <v>20</v>
      </c>
    </row>
    <row r="13" spans="1:87" x14ac:dyDescent="0.25">
      <c r="A13" t="s">
        <v>21</v>
      </c>
      <c r="E13" s="9" t="s">
        <v>14</v>
      </c>
      <c r="F13" s="9" t="s">
        <v>14</v>
      </c>
      <c r="G13" s="9" t="s">
        <v>14</v>
      </c>
      <c r="H13" s="9" t="s">
        <v>14</v>
      </c>
      <c r="I13" s="9" t="s">
        <v>14</v>
      </c>
      <c r="J13" s="9" t="s">
        <v>14</v>
      </c>
      <c r="K13" s="9" t="s">
        <v>14</v>
      </c>
      <c r="L13" s="9" t="s">
        <v>14</v>
      </c>
      <c r="M13" s="9" t="s">
        <v>14</v>
      </c>
      <c r="N13" s="9" t="s">
        <v>14</v>
      </c>
      <c r="O13" s="9" t="s">
        <v>14</v>
      </c>
      <c r="P13" s="9" t="s">
        <v>14</v>
      </c>
      <c r="Q13" s="9" t="s">
        <v>14</v>
      </c>
      <c r="R13" s="9" t="s">
        <v>14</v>
      </c>
      <c r="S13" s="9" t="s">
        <v>14</v>
      </c>
      <c r="T13" s="9" t="s">
        <v>14</v>
      </c>
      <c r="U13" s="9" t="s">
        <v>14</v>
      </c>
      <c r="V13" s="9" t="s">
        <v>14</v>
      </c>
      <c r="W13" s="9" t="s">
        <v>14</v>
      </c>
      <c r="X13" s="9" t="s">
        <v>14</v>
      </c>
      <c r="AI13" s="14" t="s">
        <v>14</v>
      </c>
      <c r="AJ13" t="s">
        <v>14</v>
      </c>
      <c r="AK13" t="s">
        <v>14</v>
      </c>
      <c r="AL13" t="s">
        <v>14</v>
      </c>
      <c r="AM13" t="s">
        <v>14</v>
      </c>
      <c r="AN13" t="s">
        <v>14</v>
      </c>
      <c r="AO13" t="s">
        <v>14</v>
      </c>
      <c r="AP13" t="s">
        <v>14</v>
      </c>
      <c r="AQ13" t="s">
        <v>14</v>
      </c>
      <c r="AR13" t="s">
        <v>14</v>
      </c>
      <c r="AS13" t="s">
        <v>14</v>
      </c>
      <c r="AT13" t="s">
        <v>14</v>
      </c>
      <c r="AU13" t="s">
        <v>14</v>
      </c>
      <c r="AV13" t="s">
        <v>14</v>
      </c>
      <c r="AW13" t="s">
        <v>14</v>
      </c>
      <c r="AX13" t="s">
        <v>14</v>
      </c>
      <c r="AY13" t="s">
        <v>14</v>
      </c>
      <c r="AZ13" t="s">
        <v>14</v>
      </c>
      <c r="BA13" t="s">
        <v>14</v>
      </c>
      <c r="BB13" t="s">
        <v>14</v>
      </c>
      <c r="BC13" t="s">
        <v>14</v>
      </c>
      <c r="BD13" t="s">
        <v>14</v>
      </c>
      <c r="BE13" t="s">
        <v>14</v>
      </c>
      <c r="BF13" t="s">
        <v>14</v>
      </c>
      <c r="BG13" t="s">
        <v>14</v>
      </c>
      <c r="BH13" t="s">
        <v>14</v>
      </c>
      <c r="BI13" t="s">
        <v>14</v>
      </c>
      <c r="BJ13" t="s">
        <v>14</v>
      </c>
      <c r="BK13" t="s">
        <v>14</v>
      </c>
      <c r="BL13" t="s">
        <v>14</v>
      </c>
      <c r="BM13" t="s">
        <v>14</v>
      </c>
      <c r="BN13" t="s">
        <v>14</v>
      </c>
      <c r="BO13" t="s">
        <v>14</v>
      </c>
      <c r="BP13" t="s">
        <v>14</v>
      </c>
    </row>
    <row r="14" spans="1:87" x14ac:dyDescent="0.25">
      <c r="A14" t="s">
        <v>22</v>
      </c>
      <c r="E14" s="9" t="s">
        <v>23</v>
      </c>
      <c r="F14" s="9" t="s">
        <v>23</v>
      </c>
      <c r="G14" s="9" t="s">
        <v>23</v>
      </c>
      <c r="H14" s="9" t="s">
        <v>23</v>
      </c>
      <c r="I14" s="9" t="s">
        <v>23</v>
      </c>
      <c r="J14" s="9" t="s">
        <v>23</v>
      </c>
      <c r="K14" s="9" t="s">
        <v>23</v>
      </c>
      <c r="L14" s="9" t="s">
        <v>23</v>
      </c>
      <c r="M14" s="9" t="s">
        <v>23</v>
      </c>
      <c r="N14" s="9" t="s">
        <v>23</v>
      </c>
      <c r="O14" s="9" t="s">
        <v>23</v>
      </c>
      <c r="P14" s="9" t="s">
        <v>23</v>
      </c>
      <c r="Q14" s="9" t="s">
        <v>23</v>
      </c>
      <c r="R14" s="9" t="s">
        <v>23</v>
      </c>
      <c r="S14" s="9" t="s">
        <v>23</v>
      </c>
      <c r="T14" s="9" t="s">
        <v>23</v>
      </c>
      <c r="U14" s="9" t="s">
        <v>23</v>
      </c>
      <c r="V14" s="9" t="s">
        <v>23</v>
      </c>
      <c r="W14" s="9" t="s">
        <v>23</v>
      </c>
      <c r="X14" s="9" t="s">
        <v>23</v>
      </c>
      <c r="AI14" s="14" t="s">
        <v>23</v>
      </c>
      <c r="AJ14" t="s">
        <v>23</v>
      </c>
      <c r="AK14" t="s">
        <v>23</v>
      </c>
      <c r="AL14" t="s">
        <v>23</v>
      </c>
      <c r="AM14" t="s">
        <v>23</v>
      </c>
      <c r="AN14" t="s">
        <v>23</v>
      </c>
      <c r="AO14" t="s">
        <v>23</v>
      </c>
      <c r="AP14" t="s">
        <v>23</v>
      </c>
      <c r="AQ14" t="s">
        <v>23</v>
      </c>
      <c r="AR14" t="s">
        <v>23</v>
      </c>
      <c r="AS14" t="s">
        <v>23</v>
      </c>
      <c r="AT14" t="s">
        <v>23</v>
      </c>
      <c r="AU14" t="s">
        <v>23</v>
      </c>
      <c r="AV14" t="s">
        <v>23</v>
      </c>
      <c r="AW14" t="s">
        <v>23</v>
      </c>
      <c r="AX14" t="s">
        <v>23</v>
      </c>
      <c r="AY14" t="s">
        <v>23</v>
      </c>
      <c r="AZ14" t="s">
        <v>23</v>
      </c>
      <c r="BA14" t="s">
        <v>23</v>
      </c>
      <c r="BB14" t="s">
        <v>23</v>
      </c>
      <c r="BC14" t="s">
        <v>23</v>
      </c>
      <c r="BD14" t="s">
        <v>23</v>
      </c>
      <c r="BE14" t="s">
        <v>23</v>
      </c>
      <c r="BF14" t="s">
        <v>23</v>
      </c>
      <c r="BG14" t="s">
        <v>23</v>
      </c>
      <c r="BH14" t="s">
        <v>23</v>
      </c>
      <c r="BI14" t="s">
        <v>23</v>
      </c>
      <c r="BJ14" t="s">
        <v>23</v>
      </c>
      <c r="BK14" t="s">
        <v>23</v>
      </c>
      <c r="BL14" t="s">
        <v>23</v>
      </c>
      <c r="BM14" t="s">
        <v>23</v>
      </c>
      <c r="BN14" t="s">
        <v>23</v>
      </c>
      <c r="BO14" t="s">
        <v>23</v>
      </c>
      <c r="BP14" t="s">
        <v>23</v>
      </c>
    </row>
    <row r="15" spans="1:87" x14ac:dyDescent="0.25">
      <c r="A15" t="s">
        <v>24</v>
      </c>
      <c r="E15" s="9" t="s">
        <v>18</v>
      </c>
      <c r="F15" s="9" t="s">
        <v>18</v>
      </c>
      <c r="G15" s="9" t="s">
        <v>18</v>
      </c>
      <c r="H15" s="9" t="s">
        <v>18</v>
      </c>
      <c r="I15" s="9" t="s">
        <v>18</v>
      </c>
      <c r="J15" s="9" t="s">
        <v>18</v>
      </c>
      <c r="K15" s="9" t="s">
        <v>18</v>
      </c>
      <c r="L15" s="9" t="s">
        <v>18</v>
      </c>
      <c r="M15" s="9" t="s">
        <v>18</v>
      </c>
      <c r="N15" s="9" t="s">
        <v>18</v>
      </c>
      <c r="O15" s="9" t="s">
        <v>18</v>
      </c>
      <c r="P15" s="9" t="s">
        <v>18</v>
      </c>
      <c r="Q15" s="9" t="s">
        <v>18</v>
      </c>
      <c r="R15" s="9" t="s">
        <v>18</v>
      </c>
      <c r="S15" s="9" t="s">
        <v>18</v>
      </c>
      <c r="T15" s="9" t="s">
        <v>18</v>
      </c>
      <c r="U15" s="9" t="s">
        <v>18</v>
      </c>
      <c r="V15" s="9" t="s">
        <v>18</v>
      </c>
      <c r="W15" s="9" t="s">
        <v>18</v>
      </c>
      <c r="X15" s="9" t="s">
        <v>18</v>
      </c>
      <c r="AI15" s="14" t="s">
        <v>18</v>
      </c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C15" t="s">
        <v>18</v>
      </c>
      <c r="BD15" t="s">
        <v>18</v>
      </c>
      <c r="BE15" t="s">
        <v>18</v>
      </c>
      <c r="BF15" t="s">
        <v>18</v>
      </c>
      <c r="BG15" t="s">
        <v>18</v>
      </c>
      <c r="BH15" t="s">
        <v>18</v>
      </c>
      <c r="BI15" t="s">
        <v>18</v>
      </c>
      <c r="BJ15" t="s">
        <v>18</v>
      </c>
      <c r="BK15" t="s">
        <v>18</v>
      </c>
      <c r="BL15" t="s">
        <v>18</v>
      </c>
      <c r="BM15" t="s">
        <v>18</v>
      </c>
      <c r="BN15" t="s">
        <v>18</v>
      </c>
      <c r="BO15" t="s">
        <v>18</v>
      </c>
      <c r="BP15" t="s">
        <v>18</v>
      </c>
    </row>
    <row r="16" spans="1:87" x14ac:dyDescent="0.25">
      <c r="A16" t="s">
        <v>25</v>
      </c>
      <c r="E16" s="9" t="s">
        <v>20</v>
      </c>
      <c r="F16" s="9" t="s">
        <v>20</v>
      </c>
      <c r="G16" s="9" t="s">
        <v>20</v>
      </c>
      <c r="H16" s="9" t="s">
        <v>20</v>
      </c>
      <c r="I16" s="9" t="s">
        <v>20</v>
      </c>
      <c r="J16" s="9" t="s">
        <v>20</v>
      </c>
      <c r="K16" s="9" t="s">
        <v>20</v>
      </c>
      <c r="L16" s="9" t="s">
        <v>20</v>
      </c>
      <c r="M16" s="9" t="s">
        <v>20</v>
      </c>
      <c r="N16" s="9" t="s">
        <v>20</v>
      </c>
      <c r="O16" s="9" t="s">
        <v>20</v>
      </c>
      <c r="P16" s="9" t="s">
        <v>20</v>
      </c>
      <c r="Q16" s="9" t="s">
        <v>20</v>
      </c>
      <c r="R16" s="9" t="s">
        <v>20</v>
      </c>
      <c r="S16" s="9" t="s">
        <v>20</v>
      </c>
      <c r="T16" s="9" t="s">
        <v>20</v>
      </c>
      <c r="U16" s="9" t="s">
        <v>20</v>
      </c>
      <c r="V16" s="9" t="s">
        <v>20</v>
      </c>
      <c r="W16" s="9" t="s">
        <v>20</v>
      </c>
      <c r="X16" s="9" t="s">
        <v>20</v>
      </c>
      <c r="AI16" s="14" t="s">
        <v>20</v>
      </c>
      <c r="AJ16" t="s">
        <v>20</v>
      </c>
      <c r="AK16" t="s">
        <v>20</v>
      </c>
      <c r="AL16" t="s">
        <v>20</v>
      </c>
      <c r="AM16" t="s">
        <v>20</v>
      </c>
      <c r="AN16" t="s">
        <v>20</v>
      </c>
      <c r="AO16" t="s">
        <v>20</v>
      </c>
      <c r="AP16" t="s">
        <v>20</v>
      </c>
      <c r="AQ16" t="s">
        <v>20</v>
      </c>
      <c r="AR16" t="s">
        <v>20</v>
      </c>
      <c r="AS16" t="s">
        <v>20</v>
      </c>
      <c r="AT16" t="s">
        <v>20</v>
      </c>
      <c r="AU16" t="s">
        <v>20</v>
      </c>
      <c r="AV16" t="s">
        <v>20</v>
      </c>
      <c r="AW16" t="s">
        <v>20</v>
      </c>
      <c r="AX16" t="s">
        <v>20</v>
      </c>
      <c r="AY16" t="s">
        <v>20</v>
      </c>
      <c r="AZ16" t="s">
        <v>20</v>
      </c>
      <c r="BA16" t="s">
        <v>20</v>
      </c>
      <c r="BB16" t="s">
        <v>20</v>
      </c>
      <c r="BC16" t="s">
        <v>20</v>
      </c>
      <c r="BD16" t="s">
        <v>20</v>
      </c>
      <c r="BE16" t="s">
        <v>20</v>
      </c>
      <c r="BF16" t="s">
        <v>20</v>
      </c>
      <c r="BG16" t="s">
        <v>20</v>
      </c>
      <c r="BH16" t="s">
        <v>20</v>
      </c>
      <c r="BI16" t="s">
        <v>20</v>
      </c>
      <c r="BJ16" t="s">
        <v>20</v>
      </c>
      <c r="BK16" t="s">
        <v>20</v>
      </c>
      <c r="BL16" t="s">
        <v>20</v>
      </c>
      <c r="BM16" t="s">
        <v>20</v>
      </c>
      <c r="BN16" t="s">
        <v>20</v>
      </c>
      <c r="BO16" t="s">
        <v>20</v>
      </c>
      <c r="BP16" t="s">
        <v>20</v>
      </c>
    </row>
    <row r="17" spans="1:68" x14ac:dyDescent="0.25">
      <c r="A17" t="s">
        <v>26</v>
      </c>
      <c r="E17" s="9" t="s">
        <v>27</v>
      </c>
      <c r="F17" s="9" t="s">
        <v>27</v>
      </c>
      <c r="G17" s="9" t="s">
        <v>27</v>
      </c>
      <c r="H17" s="9" t="s">
        <v>27</v>
      </c>
      <c r="I17" s="9" t="s">
        <v>27</v>
      </c>
      <c r="J17" s="9" t="s">
        <v>27</v>
      </c>
      <c r="K17" s="9" t="s">
        <v>27</v>
      </c>
      <c r="L17" s="9" t="s">
        <v>27</v>
      </c>
      <c r="M17" s="9" t="s">
        <v>27</v>
      </c>
      <c r="N17" s="9" t="s">
        <v>27</v>
      </c>
      <c r="O17" s="9" t="s">
        <v>27</v>
      </c>
      <c r="P17" s="9" t="s">
        <v>27</v>
      </c>
      <c r="Q17" s="9" t="s">
        <v>27</v>
      </c>
      <c r="R17" s="9" t="s">
        <v>27</v>
      </c>
      <c r="S17" s="9" t="s">
        <v>27</v>
      </c>
      <c r="T17" s="9" t="s">
        <v>27</v>
      </c>
      <c r="U17" s="9" t="s">
        <v>27</v>
      </c>
      <c r="V17" s="9" t="s">
        <v>27</v>
      </c>
      <c r="W17" s="9" t="s">
        <v>27</v>
      </c>
      <c r="X17" s="9" t="s">
        <v>27</v>
      </c>
      <c r="AI17" s="14" t="s">
        <v>27</v>
      </c>
      <c r="AJ17" t="s">
        <v>27</v>
      </c>
      <c r="AK17" t="s">
        <v>27</v>
      </c>
      <c r="AL17" t="s">
        <v>27</v>
      </c>
      <c r="AM17" t="s">
        <v>27</v>
      </c>
      <c r="AN17" t="s">
        <v>27</v>
      </c>
      <c r="AO17" t="s">
        <v>27</v>
      </c>
      <c r="AP17" t="s">
        <v>27</v>
      </c>
      <c r="AQ17" t="s">
        <v>27</v>
      </c>
      <c r="AR17" t="s">
        <v>27</v>
      </c>
      <c r="AS17" t="s">
        <v>27</v>
      </c>
      <c r="AT17" t="s">
        <v>27</v>
      </c>
      <c r="AU17" t="s">
        <v>27</v>
      </c>
      <c r="AV17" t="s">
        <v>27</v>
      </c>
      <c r="AW17" t="s">
        <v>27</v>
      </c>
      <c r="AX17" t="s">
        <v>27</v>
      </c>
      <c r="AY17" t="s">
        <v>27</v>
      </c>
      <c r="AZ17" t="s">
        <v>27</v>
      </c>
      <c r="BA17" t="s">
        <v>27</v>
      </c>
      <c r="BB17" t="s">
        <v>27</v>
      </c>
      <c r="BC17" t="s">
        <v>27</v>
      </c>
      <c r="BD17" t="s">
        <v>27</v>
      </c>
      <c r="BE17" t="s">
        <v>27</v>
      </c>
      <c r="BF17" t="s">
        <v>27</v>
      </c>
      <c r="BG17" t="s">
        <v>27</v>
      </c>
      <c r="BH17" t="s">
        <v>27</v>
      </c>
      <c r="BI17" t="s">
        <v>27</v>
      </c>
      <c r="BJ17" t="s">
        <v>27</v>
      </c>
      <c r="BK17" t="s">
        <v>27</v>
      </c>
      <c r="BL17" t="s">
        <v>27</v>
      </c>
      <c r="BM17" t="s">
        <v>27</v>
      </c>
      <c r="BN17" t="s">
        <v>27</v>
      </c>
      <c r="BO17" t="s">
        <v>27</v>
      </c>
      <c r="BP17" t="s">
        <v>27</v>
      </c>
    </row>
    <row r="18" spans="1:68" x14ac:dyDescent="0.25">
      <c r="A18" t="s">
        <v>28</v>
      </c>
      <c r="E18" s="9" t="s">
        <v>29</v>
      </c>
      <c r="F18" s="9" t="s">
        <v>29</v>
      </c>
      <c r="G18" s="9" t="s">
        <v>29</v>
      </c>
      <c r="H18" s="9" t="s">
        <v>29</v>
      </c>
      <c r="I18" s="9" t="s">
        <v>29</v>
      </c>
      <c r="J18" s="9" t="s">
        <v>29</v>
      </c>
      <c r="K18" s="9" t="s">
        <v>29</v>
      </c>
      <c r="L18" s="9" t="s">
        <v>29</v>
      </c>
      <c r="M18" s="9" t="s">
        <v>29</v>
      </c>
      <c r="N18" s="9" t="s">
        <v>29</v>
      </c>
      <c r="O18" s="9" t="s">
        <v>29</v>
      </c>
      <c r="P18" s="9" t="s">
        <v>29</v>
      </c>
      <c r="Q18" s="9" t="s">
        <v>29</v>
      </c>
      <c r="R18" s="9" t="s">
        <v>29</v>
      </c>
      <c r="S18" s="9" t="s">
        <v>29</v>
      </c>
      <c r="T18" s="9" t="s">
        <v>29</v>
      </c>
      <c r="U18" s="9" t="s">
        <v>29</v>
      </c>
      <c r="V18" s="9" t="s">
        <v>29</v>
      </c>
      <c r="W18" s="9" t="s">
        <v>29</v>
      </c>
      <c r="X18" s="9" t="s">
        <v>29</v>
      </c>
      <c r="AI18" s="14" t="s">
        <v>29</v>
      </c>
      <c r="AJ18" t="s">
        <v>29</v>
      </c>
      <c r="AK18" t="s">
        <v>29</v>
      </c>
      <c r="AL18" t="s">
        <v>29</v>
      </c>
      <c r="AM18" t="s">
        <v>29</v>
      </c>
      <c r="AN18" t="s">
        <v>29</v>
      </c>
      <c r="AO18" t="s">
        <v>29</v>
      </c>
      <c r="AP18" t="s">
        <v>29</v>
      </c>
      <c r="AQ18" t="s">
        <v>29</v>
      </c>
      <c r="AR18" t="s">
        <v>29</v>
      </c>
      <c r="AS18" t="s">
        <v>29</v>
      </c>
      <c r="AT18" t="s">
        <v>29</v>
      </c>
      <c r="AU18" t="s">
        <v>29</v>
      </c>
      <c r="AV18" t="s">
        <v>29</v>
      </c>
      <c r="AW18" t="s">
        <v>29</v>
      </c>
      <c r="AX18" t="s">
        <v>29</v>
      </c>
      <c r="AY18" t="s">
        <v>29</v>
      </c>
      <c r="AZ18" t="s">
        <v>29</v>
      </c>
      <c r="BA18" t="s">
        <v>29</v>
      </c>
      <c r="BB18" t="s">
        <v>29</v>
      </c>
      <c r="BC18" t="s">
        <v>29</v>
      </c>
      <c r="BD18" t="s">
        <v>29</v>
      </c>
      <c r="BE18" t="s">
        <v>29</v>
      </c>
      <c r="BF18" t="s">
        <v>29</v>
      </c>
      <c r="BG18" t="s">
        <v>29</v>
      </c>
      <c r="BH18" t="s">
        <v>29</v>
      </c>
      <c r="BI18" t="s">
        <v>29</v>
      </c>
      <c r="BJ18" t="s">
        <v>29</v>
      </c>
      <c r="BK18" t="s">
        <v>29</v>
      </c>
      <c r="BL18" t="s">
        <v>29</v>
      </c>
      <c r="BM18" t="s">
        <v>29</v>
      </c>
      <c r="BN18" t="s">
        <v>29</v>
      </c>
      <c r="BO18" t="s">
        <v>29</v>
      </c>
      <c r="BP18" t="s">
        <v>29</v>
      </c>
    </row>
    <row r="19" spans="1:68" x14ac:dyDescent="0.25">
      <c r="A19" t="s">
        <v>30</v>
      </c>
      <c r="E19" s="9" t="s">
        <v>31</v>
      </c>
      <c r="F19" s="9" t="s">
        <v>31</v>
      </c>
      <c r="G19" s="9" t="s">
        <v>31</v>
      </c>
      <c r="H19" s="9" t="s">
        <v>31</v>
      </c>
      <c r="I19" s="9" t="s">
        <v>31</v>
      </c>
      <c r="J19" s="9" t="s">
        <v>31</v>
      </c>
      <c r="K19" s="9" t="s">
        <v>31</v>
      </c>
      <c r="L19" s="9" t="s">
        <v>31</v>
      </c>
      <c r="M19" s="9" t="s">
        <v>31</v>
      </c>
      <c r="N19" s="9" t="s">
        <v>31</v>
      </c>
      <c r="O19" s="9" t="s">
        <v>31</v>
      </c>
      <c r="P19" s="9" t="s">
        <v>31</v>
      </c>
      <c r="Q19" s="9" t="s">
        <v>31</v>
      </c>
      <c r="R19" s="9" t="s">
        <v>31</v>
      </c>
      <c r="S19" s="9" t="s">
        <v>31</v>
      </c>
      <c r="T19" s="9" t="s">
        <v>31</v>
      </c>
      <c r="U19" s="9" t="s">
        <v>31</v>
      </c>
      <c r="V19" s="9" t="s">
        <v>31</v>
      </c>
      <c r="W19" s="9" t="s">
        <v>31</v>
      </c>
      <c r="X19" s="9" t="s">
        <v>31</v>
      </c>
      <c r="AI19" s="14" t="s">
        <v>31</v>
      </c>
      <c r="AJ19" t="s">
        <v>31</v>
      </c>
      <c r="AK19" t="s">
        <v>31</v>
      </c>
      <c r="AL19" t="s">
        <v>31</v>
      </c>
      <c r="AM19" t="s">
        <v>31</v>
      </c>
      <c r="AN19" t="s">
        <v>31</v>
      </c>
      <c r="AO19" t="s">
        <v>31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31</v>
      </c>
      <c r="AZ19" t="s">
        <v>31</v>
      </c>
      <c r="BA19" t="s">
        <v>31</v>
      </c>
      <c r="BB19" t="s">
        <v>31</v>
      </c>
      <c r="BC19" t="s">
        <v>31</v>
      </c>
      <c r="BD19" t="s">
        <v>31</v>
      </c>
      <c r="BE19" t="s">
        <v>31</v>
      </c>
      <c r="BF19" t="s">
        <v>31</v>
      </c>
      <c r="BG19" t="s">
        <v>31</v>
      </c>
      <c r="BH19" t="s">
        <v>31</v>
      </c>
      <c r="BI19" t="s">
        <v>31</v>
      </c>
      <c r="BJ19" t="s">
        <v>31</v>
      </c>
      <c r="BK19" t="s">
        <v>31</v>
      </c>
      <c r="BL19" t="s">
        <v>31</v>
      </c>
      <c r="BM19" t="s">
        <v>31</v>
      </c>
      <c r="BN19" t="s">
        <v>31</v>
      </c>
      <c r="BO19" t="s">
        <v>31</v>
      </c>
      <c r="BP19" t="s">
        <v>31</v>
      </c>
    </row>
    <row r="20" spans="1:68" x14ac:dyDescent="0.25">
      <c r="A20" t="s">
        <v>32</v>
      </c>
      <c r="E20" s="9" t="s">
        <v>33</v>
      </c>
      <c r="F20" s="9" t="s">
        <v>33</v>
      </c>
      <c r="G20" s="9" t="s">
        <v>33</v>
      </c>
      <c r="H20" s="9" t="s">
        <v>33</v>
      </c>
      <c r="I20" s="9" t="s">
        <v>33</v>
      </c>
      <c r="J20" s="9" t="s">
        <v>33</v>
      </c>
      <c r="K20" s="9" t="s">
        <v>33</v>
      </c>
      <c r="L20" s="9" t="s">
        <v>33</v>
      </c>
      <c r="M20" s="9" t="s">
        <v>33</v>
      </c>
      <c r="N20" s="9" t="s">
        <v>33</v>
      </c>
      <c r="O20" s="9" t="s">
        <v>33</v>
      </c>
      <c r="P20" s="9" t="s">
        <v>33</v>
      </c>
      <c r="Q20" s="9" t="s">
        <v>33</v>
      </c>
      <c r="R20" s="9" t="s">
        <v>33</v>
      </c>
      <c r="S20" s="9" t="s">
        <v>33</v>
      </c>
      <c r="T20" s="9" t="s">
        <v>33</v>
      </c>
      <c r="U20" s="9" t="s">
        <v>33</v>
      </c>
      <c r="V20" s="9" t="s">
        <v>33</v>
      </c>
      <c r="W20" s="9" t="s">
        <v>33</v>
      </c>
      <c r="X20" s="9" t="s">
        <v>33</v>
      </c>
      <c r="AI20" s="14" t="s">
        <v>33</v>
      </c>
      <c r="AJ20" t="s">
        <v>33</v>
      </c>
      <c r="AK20" t="s">
        <v>33</v>
      </c>
      <c r="AL20" t="s">
        <v>33</v>
      </c>
      <c r="AM20" t="s">
        <v>33</v>
      </c>
      <c r="AN20" t="s">
        <v>33</v>
      </c>
      <c r="AO20" t="s">
        <v>33</v>
      </c>
      <c r="AP20" t="s">
        <v>33</v>
      </c>
      <c r="AQ20" t="s">
        <v>33</v>
      </c>
      <c r="AR20" t="s">
        <v>33</v>
      </c>
      <c r="AS20" t="s">
        <v>33</v>
      </c>
      <c r="AT20" t="s">
        <v>33</v>
      </c>
      <c r="AU20" t="s">
        <v>33</v>
      </c>
      <c r="AV20" t="s">
        <v>33</v>
      </c>
      <c r="AW20" t="s">
        <v>33</v>
      </c>
      <c r="AX20" t="s">
        <v>33</v>
      </c>
      <c r="AY20" t="s">
        <v>33</v>
      </c>
      <c r="AZ20" t="s">
        <v>33</v>
      </c>
      <c r="BA20" t="s">
        <v>33</v>
      </c>
      <c r="BB20" t="s">
        <v>33</v>
      </c>
      <c r="BC20" t="s">
        <v>33</v>
      </c>
      <c r="BD20" t="s">
        <v>33</v>
      </c>
      <c r="BE20" t="s">
        <v>33</v>
      </c>
      <c r="BF20" t="s">
        <v>33</v>
      </c>
      <c r="BG20" t="s">
        <v>33</v>
      </c>
      <c r="BH20" t="s">
        <v>33</v>
      </c>
      <c r="BI20" t="s">
        <v>33</v>
      </c>
      <c r="BJ20" t="s">
        <v>33</v>
      </c>
      <c r="BK20" t="s">
        <v>33</v>
      </c>
      <c r="BL20" t="s">
        <v>33</v>
      </c>
      <c r="BM20" t="s">
        <v>33</v>
      </c>
      <c r="BN20" t="s">
        <v>33</v>
      </c>
      <c r="BO20" t="s">
        <v>33</v>
      </c>
      <c r="BP20" t="s">
        <v>33</v>
      </c>
    </row>
    <row r="21" spans="1:68" x14ac:dyDescent="0.25">
      <c r="A21" t="s">
        <v>34</v>
      </c>
      <c r="E21" s="9" t="s">
        <v>35</v>
      </c>
      <c r="F21" s="9" t="s">
        <v>35</v>
      </c>
      <c r="G21" s="9" t="s">
        <v>35</v>
      </c>
      <c r="H21" s="9" t="s">
        <v>35</v>
      </c>
      <c r="I21" s="9" t="s">
        <v>35</v>
      </c>
      <c r="J21" s="9" t="s">
        <v>35</v>
      </c>
      <c r="K21" s="9" t="s">
        <v>35</v>
      </c>
      <c r="L21" s="9" t="s">
        <v>35</v>
      </c>
      <c r="M21" s="9" t="s">
        <v>35</v>
      </c>
      <c r="N21" s="9" t="s">
        <v>35</v>
      </c>
      <c r="O21" s="9" t="s">
        <v>35</v>
      </c>
      <c r="P21" s="9" t="s">
        <v>35</v>
      </c>
      <c r="Q21" s="9" t="s">
        <v>35</v>
      </c>
      <c r="R21" s="9" t="s">
        <v>35</v>
      </c>
      <c r="S21" s="9" t="s">
        <v>35</v>
      </c>
      <c r="T21" s="9" t="s">
        <v>35</v>
      </c>
      <c r="U21" s="9" t="s">
        <v>35</v>
      </c>
      <c r="V21" s="9" t="s">
        <v>35</v>
      </c>
      <c r="W21" s="9" t="s">
        <v>35</v>
      </c>
      <c r="X21" s="9" t="s">
        <v>35</v>
      </c>
      <c r="AI21" s="14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35</v>
      </c>
      <c r="AP21" t="s">
        <v>35</v>
      </c>
      <c r="AQ21" t="s">
        <v>35</v>
      </c>
      <c r="AR21" t="s">
        <v>35</v>
      </c>
      <c r="AS21" t="s">
        <v>35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35</v>
      </c>
      <c r="BB21" t="s">
        <v>35</v>
      </c>
      <c r="BC21" t="s">
        <v>35</v>
      </c>
      <c r="BD21" t="s">
        <v>35</v>
      </c>
      <c r="BE21" t="s">
        <v>35</v>
      </c>
      <c r="BF21" t="s">
        <v>35</v>
      </c>
      <c r="BG21" t="s">
        <v>35</v>
      </c>
      <c r="BH21" t="s">
        <v>35</v>
      </c>
      <c r="BI21" t="s">
        <v>35</v>
      </c>
      <c r="BJ21" t="s">
        <v>35</v>
      </c>
      <c r="BK21" t="s">
        <v>35</v>
      </c>
      <c r="BL21" t="s">
        <v>35</v>
      </c>
      <c r="BM21" t="s">
        <v>35</v>
      </c>
      <c r="BN21" t="s">
        <v>35</v>
      </c>
      <c r="BO21" t="s">
        <v>35</v>
      </c>
      <c r="BP21" t="s">
        <v>35</v>
      </c>
    </row>
    <row r="22" spans="1:68" x14ac:dyDescent="0.25">
      <c r="A22" t="s">
        <v>36</v>
      </c>
      <c r="E22" s="9" t="s">
        <v>37</v>
      </c>
      <c r="F22" s="9" t="s">
        <v>37</v>
      </c>
      <c r="G22" s="9" t="s">
        <v>37</v>
      </c>
      <c r="H22" s="9" t="s">
        <v>37</v>
      </c>
      <c r="I22" s="9" t="s">
        <v>37</v>
      </c>
      <c r="J22" s="9" t="s">
        <v>37</v>
      </c>
      <c r="K22" s="9" t="s">
        <v>37</v>
      </c>
      <c r="L22" s="9" t="s">
        <v>37</v>
      </c>
      <c r="M22" s="9" t="s">
        <v>37</v>
      </c>
      <c r="N22" s="9" t="s">
        <v>37</v>
      </c>
      <c r="O22" s="9" t="s">
        <v>37</v>
      </c>
      <c r="P22" s="9" t="s">
        <v>37</v>
      </c>
      <c r="Q22" s="9" t="s">
        <v>37</v>
      </c>
      <c r="R22" s="9" t="s">
        <v>37</v>
      </c>
      <c r="S22" s="9" t="s">
        <v>37</v>
      </c>
      <c r="T22" s="9" t="s">
        <v>37</v>
      </c>
      <c r="U22" s="9" t="s">
        <v>37</v>
      </c>
      <c r="V22" s="9" t="s">
        <v>37</v>
      </c>
      <c r="W22" s="9" t="s">
        <v>37</v>
      </c>
      <c r="X22" s="9" t="s">
        <v>37</v>
      </c>
      <c r="AI22" s="14" t="s">
        <v>37</v>
      </c>
      <c r="AJ22" t="s">
        <v>37</v>
      </c>
      <c r="AK22" t="s">
        <v>37</v>
      </c>
      <c r="AL22" t="s">
        <v>37</v>
      </c>
      <c r="AM22" t="s">
        <v>37</v>
      </c>
      <c r="AN22" t="s">
        <v>37</v>
      </c>
      <c r="AO22" t="s">
        <v>37</v>
      </c>
      <c r="AP22" t="s">
        <v>37</v>
      </c>
      <c r="AQ22" t="s">
        <v>37</v>
      </c>
      <c r="AR22" t="s">
        <v>37</v>
      </c>
      <c r="AS22" t="s">
        <v>37</v>
      </c>
      <c r="AT22" t="s">
        <v>37</v>
      </c>
      <c r="AU22" t="s">
        <v>37</v>
      </c>
      <c r="AV22" t="s">
        <v>37</v>
      </c>
      <c r="AW22" t="s">
        <v>37</v>
      </c>
      <c r="AX22" t="s">
        <v>37</v>
      </c>
      <c r="AY22" t="s">
        <v>37</v>
      </c>
      <c r="AZ22" t="s">
        <v>37</v>
      </c>
      <c r="BA22" t="s">
        <v>37</v>
      </c>
      <c r="BB22" t="s">
        <v>37</v>
      </c>
      <c r="BC22" t="s">
        <v>37</v>
      </c>
      <c r="BD22" t="s">
        <v>37</v>
      </c>
      <c r="BE22" t="s">
        <v>37</v>
      </c>
      <c r="BF22" t="s">
        <v>37</v>
      </c>
      <c r="BG22" t="s">
        <v>37</v>
      </c>
      <c r="BH22" t="s">
        <v>37</v>
      </c>
      <c r="BI22" t="s">
        <v>37</v>
      </c>
      <c r="BJ22" t="s">
        <v>37</v>
      </c>
      <c r="BK22" t="s">
        <v>37</v>
      </c>
      <c r="BL22" t="s">
        <v>37</v>
      </c>
      <c r="BM22" t="s">
        <v>37</v>
      </c>
      <c r="BN22" t="s">
        <v>37</v>
      </c>
      <c r="BO22" t="s">
        <v>37</v>
      </c>
      <c r="BP22" t="s">
        <v>37</v>
      </c>
    </row>
    <row r="23" spans="1:68" x14ac:dyDescent="0.25">
      <c r="A23" t="s">
        <v>38</v>
      </c>
      <c r="E23" s="9" t="s">
        <v>31</v>
      </c>
      <c r="F23" s="9" t="s">
        <v>31</v>
      </c>
      <c r="G23" s="9" t="s">
        <v>31</v>
      </c>
      <c r="H23" s="9" t="s">
        <v>31</v>
      </c>
      <c r="I23" s="9" t="s">
        <v>31</v>
      </c>
      <c r="J23" s="9" t="s">
        <v>31</v>
      </c>
      <c r="K23" s="9" t="s">
        <v>31</v>
      </c>
      <c r="L23" s="9" t="s">
        <v>31</v>
      </c>
      <c r="M23" s="9" t="s">
        <v>31</v>
      </c>
      <c r="N23" s="9" t="s">
        <v>31</v>
      </c>
      <c r="O23" s="9" t="s">
        <v>31</v>
      </c>
      <c r="P23" s="9" t="s">
        <v>31</v>
      </c>
      <c r="Q23" s="9" t="s">
        <v>31</v>
      </c>
      <c r="R23" s="9" t="s">
        <v>31</v>
      </c>
      <c r="S23" s="9" t="s">
        <v>31</v>
      </c>
      <c r="T23" s="9" t="s">
        <v>31</v>
      </c>
      <c r="U23" s="9" t="s">
        <v>31</v>
      </c>
      <c r="V23" s="9" t="s">
        <v>31</v>
      </c>
      <c r="W23" s="9" t="s">
        <v>31</v>
      </c>
      <c r="X23" s="9" t="s">
        <v>31</v>
      </c>
      <c r="AI23" s="14" t="s">
        <v>31</v>
      </c>
      <c r="AJ23" t="s">
        <v>31</v>
      </c>
      <c r="AK23" t="s">
        <v>31</v>
      </c>
      <c r="AL23" t="s">
        <v>31</v>
      </c>
      <c r="AM23" t="s">
        <v>31</v>
      </c>
      <c r="AN23" t="s">
        <v>31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  <c r="BC23" t="s">
        <v>31</v>
      </c>
      <c r="BD23" t="s">
        <v>31</v>
      </c>
      <c r="BE23" t="s">
        <v>31</v>
      </c>
      <c r="BF23" t="s">
        <v>31</v>
      </c>
      <c r="BG23" t="s">
        <v>31</v>
      </c>
      <c r="BH23" t="s">
        <v>31</v>
      </c>
      <c r="BI23" t="s">
        <v>31</v>
      </c>
      <c r="BJ23" t="s">
        <v>31</v>
      </c>
      <c r="BK23" t="s">
        <v>31</v>
      </c>
      <c r="BL23" t="s">
        <v>31</v>
      </c>
      <c r="BM23" t="s">
        <v>31</v>
      </c>
      <c r="BN23" t="s">
        <v>31</v>
      </c>
      <c r="BO23" t="s">
        <v>31</v>
      </c>
      <c r="BP23" t="s">
        <v>31</v>
      </c>
    </row>
    <row r="24" spans="1:68" x14ac:dyDescent="0.25">
      <c r="A24" t="s">
        <v>39</v>
      </c>
      <c r="E24" s="9" t="s">
        <v>33</v>
      </c>
      <c r="F24" s="9" t="s">
        <v>33</v>
      </c>
      <c r="G24" s="9" t="s">
        <v>33</v>
      </c>
      <c r="H24" s="9" t="s">
        <v>33</v>
      </c>
      <c r="I24" s="9" t="s">
        <v>33</v>
      </c>
      <c r="J24" s="9" t="s">
        <v>33</v>
      </c>
      <c r="K24" s="9" t="s">
        <v>33</v>
      </c>
      <c r="L24" s="9" t="s">
        <v>33</v>
      </c>
      <c r="M24" s="9" t="s">
        <v>33</v>
      </c>
      <c r="N24" s="9" t="s">
        <v>33</v>
      </c>
      <c r="O24" s="9" t="s">
        <v>33</v>
      </c>
      <c r="P24" s="9" t="s">
        <v>33</v>
      </c>
      <c r="Q24" s="9" t="s">
        <v>33</v>
      </c>
      <c r="R24" s="9" t="s">
        <v>33</v>
      </c>
      <c r="S24" s="9" t="s">
        <v>33</v>
      </c>
      <c r="T24" s="9" t="s">
        <v>33</v>
      </c>
      <c r="U24" s="9" t="s">
        <v>33</v>
      </c>
      <c r="V24" s="9" t="s">
        <v>33</v>
      </c>
      <c r="W24" s="9" t="s">
        <v>33</v>
      </c>
      <c r="X24" s="9" t="s">
        <v>33</v>
      </c>
      <c r="AI24" s="14" t="s">
        <v>33</v>
      </c>
      <c r="AJ24" t="s">
        <v>33</v>
      </c>
      <c r="AK24" t="s">
        <v>33</v>
      </c>
      <c r="AL24" t="s">
        <v>33</v>
      </c>
      <c r="AM24" t="s">
        <v>33</v>
      </c>
      <c r="AN24" t="s">
        <v>33</v>
      </c>
      <c r="AO24" t="s">
        <v>33</v>
      </c>
      <c r="AP24" t="s">
        <v>33</v>
      </c>
      <c r="AQ24" t="s">
        <v>33</v>
      </c>
      <c r="AR24" t="s">
        <v>33</v>
      </c>
      <c r="AS24" t="s">
        <v>33</v>
      </c>
      <c r="AT24" t="s">
        <v>33</v>
      </c>
      <c r="AU24" t="s">
        <v>33</v>
      </c>
      <c r="AV24" t="s">
        <v>33</v>
      </c>
      <c r="AW24" t="s">
        <v>33</v>
      </c>
      <c r="AX24" t="s">
        <v>33</v>
      </c>
      <c r="AY24" t="s">
        <v>33</v>
      </c>
      <c r="AZ24" t="s">
        <v>33</v>
      </c>
      <c r="BA24" t="s">
        <v>33</v>
      </c>
      <c r="BB24" t="s">
        <v>33</v>
      </c>
      <c r="BC24" t="s">
        <v>33</v>
      </c>
      <c r="BD24" t="s">
        <v>33</v>
      </c>
      <c r="BE24" t="s">
        <v>33</v>
      </c>
      <c r="BF24" t="s">
        <v>33</v>
      </c>
      <c r="BG24" t="s">
        <v>33</v>
      </c>
      <c r="BH24" t="s">
        <v>33</v>
      </c>
      <c r="BI24" t="s">
        <v>33</v>
      </c>
      <c r="BJ24" t="s">
        <v>33</v>
      </c>
      <c r="BK24" t="s">
        <v>33</v>
      </c>
      <c r="BL24" t="s">
        <v>33</v>
      </c>
      <c r="BM24" t="s">
        <v>33</v>
      </c>
      <c r="BN24" t="s">
        <v>33</v>
      </c>
      <c r="BO24" t="s">
        <v>33</v>
      </c>
      <c r="BP24" t="s">
        <v>33</v>
      </c>
    </row>
    <row r="25" spans="1:68" x14ac:dyDescent="0.25">
      <c r="A25" t="s">
        <v>40</v>
      </c>
      <c r="E25" s="9" t="s">
        <v>14</v>
      </c>
      <c r="F25" s="9" t="s">
        <v>14</v>
      </c>
      <c r="G25" s="9" t="s">
        <v>14</v>
      </c>
      <c r="H25" s="9" t="s">
        <v>14</v>
      </c>
      <c r="I25" s="9" t="s">
        <v>14</v>
      </c>
      <c r="J25" s="9" t="s">
        <v>14</v>
      </c>
      <c r="K25" s="9" t="s">
        <v>14</v>
      </c>
      <c r="L25" s="9" t="s">
        <v>14</v>
      </c>
      <c r="M25" s="9" t="s">
        <v>14</v>
      </c>
      <c r="N25" s="9" t="s">
        <v>14</v>
      </c>
      <c r="O25" s="9" t="s">
        <v>14</v>
      </c>
      <c r="P25" s="9" t="s">
        <v>14</v>
      </c>
      <c r="Q25" s="9" t="s">
        <v>14</v>
      </c>
      <c r="R25" s="9" t="s">
        <v>14</v>
      </c>
      <c r="S25" s="9" t="s">
        <v>14</v>
      </c>
      <c r="T25" s="9" t="s">
        <v>14</v>
      </c>
      <c r="U25" s="9" t="s">
        <v>14</v>
      </c>
      <c r="V25" s="9" t="s">
        <v>14</v>
      </c>
      <c r="W25" s="9" t="s">
        <v>14</v>
      </c>
      <c r="X25" s="9" t="s">
        <v>14</v>
      </c>
      <c r="AI25" s="14" t="s">
        <v>14</v>
      </c>
      <c r="AJ25" t="s">
        <v>14</v>
      </c>
      <c r="AK25" t="s">
        <v>14</v>
      </c>
      <c r="AL25" t="s">
        <v>14</v>
      </c>
      <c r="AM25" t="s">
        <v>14</v>
      </c>
      <c r="AN25" t="s">
        <v>14</v>
      </c>
      <c r="AO25" t="s">
        <v>14</v>
      </c>
      <c r="AP25" t="s">
        <v>14</v>
      </c>
      <c r="AQ25" t="s">
        <v>14</v>
      </c>
      <c r="AR25" t="s">
        <v>14</v>
      </c>
      <c r="AS25" t="s">
        <v>14</v>
      </c>
      <c r="AT25" t="s">
        <v>14</v>
      </c>
      <c r="AU25" t="s">
        <v>14</v>
      </c>
      <c r="AV25" t="s">
        <v>14</v>
      </c>
      <c r="AW25" t="s">
        <v>14</v>
      </c>
      <c r="AX25" t="s">
        <v>14</v>
      </c>
      <c r="AY25" t="s">
        <v>14</v>
      </c>
      <c r="AZ25" t="s">
        <v>14</v>
      </c>
      <c r="BA25" t="s">
        <v>14</v>
      </c>
      <c r="BB25" t="s">
        <v>14</v>
      </c>
      <c r="BC25" t="s">
        <v>14</v>
      </c>
      <c r="BD25" t="s">
        <v>14</v>
      </c>
      <c r="BE25" t="s">
        <v>14</v>
      </c>
      <c r="BF25" t="s">
        <v>14</v>
      </c>
      <c r="BG25" t="s">
        <v>14</v>
      </c>
      <c r="BH25" t="s">
        <v>14</v>
      </c>
      <c r="BI25" t="s">
        <v>14</v>
      </c>
      <c r="BJ25" t="s">
        <v>14</v>
      </c>
      <c r="BK25" t="s">
        <v>14</v>
      </c>
      <c r="BL25" t="s">
        <v>14</v>
      </c>
      <c r="BM25" t="s">
        <v>14</v>
      </c>
      <c r="BN25" t="s">
        <v>14</v>
      </c>
      <c r="BO25" t="s">
        <v>14</v>
      </c>
      <c r="BP25" t="s">
        <v>14</v>
      </c>
    </row>
    <row r="26" spans="1:68" x14ac:dyDescent="0.25">
      <c r="A26" t="s">
        <v>41</v>
      </c>
      <c r="E26" s="9" t="s">
        <v>42</v>
      </c>
      <c r="F26" s="9" t="s">
        <v>42</v>
      </c>
      <c r="G26" s="9" t="s">
        <v>42</v>
      </c>
      <c r="H26" s="9" t="s">
        <v>42</v>
      </c>
      <c r="I26" s="9" t="s">
        <v>42</v>
      </c>
      <c r="J26" s="9" t="s">
        <v>42</v>
      </c>
      <c r="K26" s="9" t="s">
        <v>42</v>
      </c>
      <c r="L26" s="9" t="s">
        <v>42</v>
      </c>
      <c r="M26" s="9" t="s">
        <v>42</v>
      </c>
      <c r="N26" s="9" t="s">
        <v>42</v>
      </c>
      <c r="O26" s="9" t="s">
        <v>42</v>
      </c>
      <c r="P26" s="9" t="s">
        <v>42</v>
      </c>
      <c r="Q26" s="9" t="s">
        <v>42</v>
      </c>
      <c r="R26" s="9" t="s">
        <v>42</v>
      </c>
      <c r="S26" s="9" t="s">
        <v>42</v>
      </c>
      <c r="T26" s="9" t="s">
        <v>42</v>
      </c>
      <c r="U26" s="9" t="s">
        <v>42</v>
      </c>
      <c r="V26" s="9" t="s">
        <v>42</v>
      </c>
      <c r="W26" s="9" t="s">
        <v>42</v>
      </c>
      <c r="X26" s="9" t="s">
        <v>42</v>
      </c>
      <c r="AI26" s="14" t="s">
        <v>42</v>
      </c>
      <c r="AJ26" t="s">
        <v>42</v>
      </c>
      <c r="AK26" t="s">
        <v>42</v>
      </c>
      <c r="AL26" t="s">
        <v>42</v>
      </c>
      <c r="AM26" t="s">
        <v>42</v>
      </c>
      <c r="AN26" t="s">
        <v>42</v>
      </c>
      <c r="AO26" t="s">
        <v>42</v>
      </c>
      <c r="AP26" t="s">
        <v>42</v>
      </c>
      <c r="AQ26" t="s">
        <v>42</v>
      </c>
      <c r="AR26" t="s">
        <v>42</v>
      </c>
      <c r="AS26" t="s">
        <v>42</v>
      </c>
      <c r="AT26" t="s">
        <v>42</v>
      </c>
      <c r="AU26" t="s">
        <v>42</v>
      </c>
      <c r="AV26" t="s">
        <v>42</v>
      </c>
      <c r="AW26" t="s">
        <v>42</v>
      </c>
      <c r="AX26" t="s">
        <v>42</v>
      </c>
      <c r="AY26" t="s">
        <v>42</v>
      </c>
      <c r="AZ26" t="s">
        <v>42</v>
      </c>
      <c r="BA26" t="s">
        <v>42</v>
      </c>
      <c r="BB26" t="s">
        <v>42</v>
      </c>
      <c r="BC26" t="s">
        <v>42</v>
      </c>
      <c r="BD26" t="s">
        <v>42</v>
      </c>
      <c r="BE26" t="s">
        <v>42</v>
      </c>
      <c r="BF26" t="s">
        <v>42</v>
      </c>
      <c r="BG26" t="s">
        <v>42</v>
      </c>
      <c r="BH26" t="s">
        <v>42</v>
      </c>
      <c r="BI26" t="s">
        <v>42</v>
      </c>
      <c r="BJ26" t="s">
        <v>42</v>
      </c>
      <c r="BK26" t="s">
        <v>42</v>
      </c>
      <c r="BL26" t="s">
        <v>42</v>
      </c>
      <c r="BM26" t="s">
        <v>42</v>
      </c>
      <c r="BN26" t="s">
        <v>42</v>
      </c>
      <c r="BO26" t="s">
        <v>42</v>
      </c>
      <c r="BP26" t="s">
        <v>42</v>
      </c>
    </row>
    <row r="27" spans="1:68" x14ac:dyDescent="0.25">
      <c r="A27" t="s">
        <v>43</v>
      </c>
      <c r="E27" s="9" t="s">
        <v>31</v>
      </c>
      <c r="F27" s="9" t="s">
        <v>31</v>
      </c>
      <c r="G27" s="9" t="s">
        <v>31</v>
      </c>
      <c r="H27" s="9" t="s">
        <v>31</v>
      </c>
      <c r="I27" s="9" t="s">
        <v>31</v>
      </c>
      <c r="J27" s="9" t="s">
        <v>31</v>
      </c>
      <c r="K27" s="9" t="s">
        <v>31</v>
      </c>
      <c r="L27" s="9" t="s">
        <v>31</v>
      </c>
      <c r="M27" s="9" t="s">
        <v>31</v>
      </c>
      <c r="N27" s="9" t="s">
        <v>31</v>
      </c>
      <c r="O27" s="9" t="s">
        <v>31</v>
      </c>
      <c r="P27" s="9" t="s">
        <v>31</v>
      </c>
      <c r="Q27" s="9" t="s">
        <v>31</v>
      </c>
      <c r="R27" s="9" t="s">
        <v>31</v>
      </c>
      <c r="S27" s="9" t="s">
        <v>31</v>
      </c>
      <c r="T27" s="9" t="s">
        <v>31</v>
      </c>
      <c r="U27" s="9" t="s">
        <v>31</v>
      </c>
      <c r="V27" s="9" t="s">
        <v>31</v>
      </c>
      <c r="W27" s="9" t="s">
        <v>31</v>
      </c>
      <c r="X27" s="9" t="s">
        <v>31</v>
      </c>
      <c r="AI27" s="14" t="s">
        <v>31</v>
      </c>
      <c r="AJ27" t="s">
        <v>31</v>
      </c>
      <c r="AK27" t="s">
        <v>31</v>
      </c>
      <c r="AL27" t="s">
        <v>31</v>
      </c>
      <c r="AM27" t="s">
        <v>31</v>
      </c>
      <c r="AN27" t="s">
        <v>31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  <c r="BC27" t="s">
        <v>31</v>
      </c>
      <c r="BD27" t="s">
        <v>31</v>
      </c>
      <c r="BE27" t="s">
        <v>31</v>
      </c>
      <c r="BF27" t="s">
        <v>31</v>
      </c>
      <c r="BG27" t="s">
        <v>31</v>
      </c>
      <c r="BH27" t="s">
        <v>31</v>
      </c>
      <c r="BI27" t="s">
        <v>31</v>
      </c>
      <c r="BJ27" t="s">
        <v>31</v>
      </c>
      <c r="BK27" t="s">
        <v>31</v>
      </c>
      <c r="BL27" t="s">
        <v>31</v>
      </c>
      <c r="BM27" t="s">
        <v>31</v>
      </c>
      <c r="BN27" t="s">
        <v>31</v>
      </c>
      <c r="BO27" t="s">
        <v>31</v>
      </c>
      <c r="BP27" t="s">
        <v>31</v>
      </c>
    </row>
    <row r="28" spans="1:68" x14ac:dyDescent="0.25">
      <c r="A28" t="s">
        <v>44</v>
      </c>
      <c r="E28" s="9" t="s">
        <v>20</v>
      </c>
      <c r="F28" s="9" t="s">
        <v>20</v>
      </c>
      <c r="G28" s="9" t="s">
        <v>20</v>
      </c>
      <c r="H28" s="9" t="s">
        <v>20</v>
      </c>
      <c r="I28" s="9" t="s">
        <v>20</v>
      </c>
      <c r="J28" s="9" t="s">
        <v>20</v>
      </c>
      <c r="K28" s="9" t="s">
        <v>20</v>
      </c>
      <c r="L28" s="9" t="s">
        <v>20</v>
      </c>
      <c r="M28" s="9" t="s">
        <v>20</v>
      </c>
      <c r="N28" s="9" t="s">
        <v>20</v>
      </c>
      <c r="O28" s="9" t="s">
        <v>20</v>
      </c>
      <c r="P28" s="9" t="s">
        <v>20</v>
      </c>
      <c r="Q28" s="9" t="s">
        <v>20</v>
      </c>
      <c r="R28" s="9" t="s">
        <v>20</v>
      </c>
      <c r="S28" s="9" t="s">
        <v>20</v>
      </c>
      <c r="T28" s="9" t="s">
        <v>20</v>
      </c>
      <c r="U28" s="9" t="s">
        <v>20</v>
      </c>
      <c r="V28" s="9" t="s">
        <v>20</v>
      </c>
      <c r="W28" s="9" t="s">
        <v>20</v>
      </c>
      <c r="X28" s="9" t="s">
        <v>20</v>
      </c>
      <c r="AI28" s="14" t="s">
        <v>20</v>
      </c>
      <c r="AJ28" t="s">
        <v>20</v>
      </c>
      <c r="AK28" t="s">
        <v>20</v>
      </c>
      <c r="AL28" t="s">
        <v>20</v>
      </c>
      <c r="AM28" t="s">
        <v>20</v>
      </c>
      <c r="AN28" t="s">
        <v>20</v>
      </c>
      <c r="AO28" t="s">
        <v>20</v>
      </c>
      <c r="AP28" t="s">
        <v>20</v>
      </c>
      <c r="AQ28" t="s">
        <v>20</v>
      </c>
      <c r="AR28" t="s">
        <v>20</v>
      </c>
      <c r="AS28" t="s">
        <v>20</v>
      </c>
      <c r="AT28" t="s">
        <v>20</v>
      </c>
      <c r="AU28" t="s">
        <v>20</v>
      </c>
      <c r="AV28" t="s">
        <v>20</v>
      </c>
      <c r="AW28" t="s">
        <v>20</v>
      </c>
      <c r="AX28" t="s">
        <v>20</v>
      </c>
      <c r="AY28" t="s">
        <v>20</v>
      </c>
      <c r="AZ28" t="s">
        <v>20</v>
      </c>
      <c r="BA28" t="s">
        <v>20</v>
      </c>
      <c r="BB28" t="s">
        <v>20</v>
      </c>
      <c r="BC28" t="s">
        <v>20</v>
      </c>
      <c r="BD28" t="s">
        <v>20</v>
      </c>
      <c r="BE28" t="s">
        <v>20</v>
      </c>
      <c r="BF28" t="s">
        <v>20</v>
      </c>
      <c r="BG28" t="s">
        <v>20</v>
      </c>
      <c r="BH28" t="s">
        <v>20</v>
      </c>
      <c r="BI28" t="s">
        <v>20</v>
      </c>
      <c r="BJ28" t="s">
        <v>20</v>
      </c>
      <c r="BK28" t="s">
        <v>20</v>
      </c>
      <c r="BL28" t="s">
        <v>20</v>
      </c>
      <c r="BM28" t="s">
        <v>20</v>
      </c>
      <c r="BN28" t="s">
        <v>20</v>
      </c>
      <c r="BO28" t="s">
        <v>20</v>
      </c>
      <c r="BP28" t="s">
        <v>20</v>
      </c>
    </row>
    <row r="29" spans="1:68" x14ac:dyDescent="0.25">
      <c r="A29" t="s">
        <v>45</v>
      </c>
      <c r="E29" s="9" t="s">
        <v>46</v>
      </c>
      <c r="F29" s="9" t="s">
        <v>46</v>
      </c>
      <c r="G29" s="9" t="s">
        <v>46</v>
      </c>
      <c r="H29" s="9" t="s">
        <v>46</v>
      </c>
      <c r="I29" s="9" t="s">
        <v>46</v>
      </c>
      <c r="J29" s="9" t="s">
        <v>46</v>
      </c>
      <c r="K29" s="9" t="s">
        <v>46</v>
      </c>
      <c r="L29" s="9" t="s">
        <v>46</v>
      </c>
      <c r="M29" s="9" t="s">
        <v>46</v>
      </c>
      <c r="N29" s="9" t="s">
        <v>46</v>
      </c>
      <c r="O29" s="9" t="s">
        <v>46</v>
      </c>
      <c r="P29" s="9" t="s">
        <v>46</v>
      </c>
      <c r="Q29" s="9" t="s">
        <v>46</v>
      </c>
      <c r="R29" s="9" t="s">
        <v>46</v>
      </c>
      <c r="S29" s="9" t="s">
        <v>46</v>
      </c>
      <c r="T29" s="9" t="s">
        <v>46</v>
      </c>
      <c r="U29" s="9" t="s">
        <v>46</v>
      </c>
      <c r="V29" s="9" t="s">
        <v>46</v>
      </c>
      <c r="W29" s="9" t="s">
        <v>46</v>
      </c>
      <c r="X29" s="9" t="s">
        <v>46</v>
      </c>
      <c r="AI29" s="14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46</v>
      </c>
      <c r="AP29" t="s">
        <v>46</v>
      </c>
      <c r="AQ29" t="s">
        <v>46</v>
      </c>
      <c r="AR29" t="s">
        <v>46</v>
      </c>
      <c r="AS29" t="s">
        <v>46</v>
      </c>
      <c r="AT29" t="s">
        <v>46</v>
      </c>
      <c r="AU29" t="s">
        <v>46</v>
      </c>
      <c r="AV29" t="s">
        <v>46</v>
      </c>
      <c r="AW29" t="s">
        <v>46</v>
      </c>
      <c r="AX29" t="s">
        <v>46</v>
      </c>
      <c r="AY29" t="s">
        <v>46</v>
      </c>
      <c r="AZ29" t="s">
        <v>46</v>
      </c>
      <c r="BA29" t="s">
        <v>46</v>
      </c>
      <c r="BB29" t="s">
        <v>46</v>
      </c>
      <c r="BC29" t="s">
        <v>46</v>
      </c>
      <c r="BD29" t="s">
        <v>46</v>
      </c>
      <c r="BE29" t="s">
        <v>46</v>
      </c>
      <c r="BF29" t="s">
        <v>46</v>
      </c>
      <c r="BG29" t="s">
        <v>46</v>
      </c>
      <c r="BH29" t="s">
        <v>46</v>
      </c>
      <c r="BI29" t="s">
        <v>46</v>
      </c>
      <c r="BJ29" t="s">
        <v>46</v>
      </c>
      <c r="BK29" t="s">
        <v>46</v>
      </c>
      <c r="BL29" t="s">
        <v>46</v>
      </c>
      <c r="BM29" t="s">
        <v>46</v>
      </c>
      <c r="BN29" t="s">
        <v>46</v>
      </c>
      <c r="BO29" t="s">
        <v>46</v>
      </c>
      <c r="BP29" t="s">
        <v>46</v>
      </c>
    </row>
    <row r="30" spans="1:68" x14ac:dyDescent="0.25">
      <c r="A30" t="s">
        <v>149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AI30" s="14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</row>
    <row r="31" spans="1:68" x14ac:dyDescent="0.25">
      <c r="A31" t="s">
        <v>47</v>
      </c>
      <c r="E31" s="9" t="s">
        <v>48</v>
      </c>
      <c r="F31" s="9" t="s">
        <v>48</v>
      </c>
      <c r="G31" s="9" t="s">
        <v>48</v>
      </c>
      <c r="H31" s="9" t="s">
        <v>48</v>
      </c>
      <c r="I31" s="9" t="s">
        <v>48</v>
      </c>
      <c r="J31" s="9" t="s">
        <v>48</v>
      </c>
      <c r="K31" s="9" t="s">
        <v>48</v>
      </c>
      <c r="L31" s="9" t="s">
        <v>48</v>
      </c>
      <c r="M31" s="9" t="s">
        <v>48</v>
      </c>
      <c r="N31" s="9" t="s">
        <v>48</v>
      </c>
      <c r="O31" s="9" t="s">
        <v>48</v>
      </c>
      <c r="P31" s="9" t="s">
        <v>48</v>
      </c>
      <c r="Q31" s="9" t="s">
        <v>48</v>
      </c>
      <c r="R31" s="9" t="s">
        <v>48</v>
      </c>
      <c r="S31" s="9" t="s">
        <v>48</v>
      </c>
      <c r="T31" s="9" t="s">
        <v>48</v>
      </c>
      <c r="U31" s="9" t="s">
        <v>48</v>
      </c>
      <c r="V31" s="9" t="s">
        <v>48</v>
      </c>
      <c r="W31" s="9" t="s">
        <v>48</v>
      </c>
      <c r="X31" s="9" t="s">
        <v>48</v>
      </c>
      <c r="AI31" s="14" t="s">
        <v>48</v>
      </c>
      <c r="AJ31" t="s">
        <v>48</v>
      </c>
      <c r="AK31" t="s">
        <v>48</v>
      </c>
      <c r="AL31" t="s">
        <v>48</v>
      </c>
      <c r="AM31" t="s">
        <v>48</v>
      </c>
      <c r="AN31" t="s">
        <v>48</v>
      </c>
      <c r="AO31" t="s">
        <v>48</v>
      </c>
      <c r="AP31" t="s">
        <v>48</v>
      </c>
      <c r="AQ31" t="s">
        <v>48</v>
      </c>
      <c r="AR31" t="s">
        <v>48</v>
      </c>
      <c r="AS31" t="s">
        <v>48</v>
      </c>
      <c r="AT31" t="s">
        <v>48</v>
      </c>
      <c r="AU31" t="s">
        <v>48</v>
      </c>
      <c r="AV31" t="s">
        <v>48</v>
      </c>
      <c r="AW31" t="s">
        <v>48</v>
      </c>
      <c r="AX31" t="s">
        <v>48</v>
      </c>
      <c r="AY31" t="s">
        <v>48</v>
      </c>
      <c r="AZ31" t="s">
        <v>48</v>
      </c>
      <c r="BA31" t="s">
        <v>48</v>
      </c>
      <c r="BB31" t="s">
        <v>48</v>
      </c>
      <c r="BC31" t="s">
        <v>48</v>
      </c>
      <c r="BD31" t="s">
        <v>48</v>
      </c>
      <c r="BE31" t="s">
        <v>48</v>
      </c>
      <c r="BF31" t="s">
        <v>48</v>
      </c>
      <c r="BG31" t="s">
        <v>48</v>
      </c>
      <c r="BH31" t="s">
        <v>48</v>
      </c>
      <c r="BI31" t="s">
        <v>48</v>
      </c>
      <c r="BJ31" t="s">
        <v>48</v>
      </c>
      <c r="BK31" t="s">
        <v>48</v>
      </c>
      <c r="BL31" t="s">
        <v>48</v>
      </c>
      <c r="BM31" t="s">
        <v>48</v>
      </c>
      <c r="BN31" t="s">
        <v>48</v>
      </c>
      <c r="BO31" t="s">
        <v>48</v>
      </c>
      <c r="BP31" t="s">
        <v>48</v>
      </c>
    </row>
    <row r="32" spans="1:68" x14ac:dyDescent="0.25">
      <c r="A32" t="s">
        <v>150</v>
      </c>
      <c r="E32" s="9" t="s">
        <v>48</v>
      </c>
      <c r="F32" s="9" t="s">
        <v>48</v>
      </c>
      <c r="G32" s="9" t="s">
        <v>48</v>
      </c>
      <c r="H32" s="9" t="s">
        <v>48</v>
      </c>
      <c r="I32" s="9" t="s">
        <v>48</v>
      </c>
      <c r="J32" s="9" t="s">
        <v>48</v>
      </c>
      <c r="K32" s="9" t="s">
        <v>48</v>
      </c>
      <c r="L32" s="9" t="s">
        <v>48</v>
      </c>
      <c r="M32" s="9" t="s">
        <v>48</v>
      </c>
      <c r="N32" s="9" t="s">
        <v>48</v>
      </c>
      <c r="O32" s="9" t="s">
        <v>48</v>
      </c>
      <c r="P32" s="9" t="s">
        <v>48</v>
      </c>
      <c r="Q32" s="9" t="s">
        <v>48</v>
      </c>
      <c r="R32" s="9" t="s">
        <v>48</v>
      </c>
      <c r="S32" s="9" t="s">
        <v>48</v>
      </c>
      <c r="T32" s="9" t="s">
        <v>48</v>
      </c>
      <c r="U32" s="9" t="s">
        <v>48</v>
      </c>
      <c r="V32" s="9" t="s">
        <v>48</v>
      </c>
      <c r="W32" s="9" t="s">
        <v>48</v>
      </c>
      <c r="X32" s="9" t="s">
        <v>48</v>
      </c>
      <c r="AI32" s="14" t="s">
        <v>48</v>
      </c>
      <c r="AJ32" t="s">
        <v>48</v>
      </c>
      <c r="AK32" t="s">
        <v>48</v>
      </c>
      <c r="AL32" t="s">
        <v>48</v>
      </c>
      <c r="AM32" t="s">
        <v>48</v>
      </c>
      <c r="AN32" t="s">
        <v>48</v>
      </c>
      <c r="AO32" t="s">
        <v>48</v>
      </c>
      <c r="AP32" t="s">
        <v>48</v>
      </c>
      <c r="AQ32" t="s">
        <v>48</v>
      </c>
      <c r="AR32" t="s">
        <v>48</v>
      </c>
      <c r="AS32" t="s">
        <v>48</v>
      </c>
      <c r="AT32" t="s">
        <v>48</v>
      </c>
      <c r="AU32" t="s">
        <v>48</v>
      </c>
      <c r="AV32" t="s">
        <v>48</v>
      </c>
      <c r="AW32" t="s">
        <v>48</v>
      </c>
      <c r="AX32" t="s">
        <v>48</v>
      </c>
      <c r="AY32" t="s">
        <v>48</v>
      </c>
      <c r="AZ32" t="s">
        <v>48</v>
      </c>
      <c r="BA32" t="s">
        <v>48</v>
      </c>
      <c r="BB32" t="s">
        <v>48</v>
      </c>
      <c r="BC32" t="s">
        <v>48</v>
      </c>
      <c r="BD32" t="s">
        <v>48</v>
      </c>
      <c r="BE32" t="s">
        <v>48</v>
      </c>
      <c r="BF32" t="s">
        <v>48</v>
      </c>
      <c r="BG32" t="s">
        <v>48</v>
      </c>
      <c r="BH32" t="s">
        <v>48</v>
      </c>
      <c r="BI32" t="s">
        <v>48</v>
      </c>
      <c r="BJ32" t="s">
        <v>48</v>
      </c>
      <c r="BK32" t="s">
        <v>48</v>
      </c>
      <c r="BL32" t="s">
        <v>48</v>
      </c>
      <c r="BM32" t="s">
        <v>48</v>
      </c>
      <c r="BN32" t="s">
        <v>48</v>
      </c>
      <c r="BO32" t="s">
        <v>48</v>
      </c>
      <c r="BP32" t="s">
        <v>48</v>
      </c>
    </row>
    <row r="33" spans="1:87" x14ac:dyDescent="0.25">
      <c r="A33" t="s">
        <v>151</v>
      </c>
      <c r="E33" s="9">
        <v>123456</v>
      </c>
      <c r="F33" s="9">
        <v>123456</v>
      </c>
      <c r="G33" s="9">
        <v>123456</v>
      </c>
      <c r="H33" s="9">
        <v>123456</v>
      </c>
      <c r="I33" s="9">
        <v>123456</v>
      </c>
      <c r="J33" s="9">
        <v>123456</v>
      </c>
      <c r="K33" s="9">
        <v>123456</v>
      </c>
      <c r="L33" s="9">
        <v>123456</v>
      </c>
      <c r="M33" s="9">
        <v>123456</v>
      </c>
      <c r="N33" s="9">
        <v>123456</v>
      </c>
      <c r="O33" s="9">
        <v>123456</v>
      </c>
      <c r="P33" s="9">
        <v>123456</v>
      </c>
      <c r="Q33" s="9">
        <v>123456</v>
      </c>
      <c r="R33" s="9">
        <v>123456</v>
      </c>
      <c r="S33" s="9">
        <v>123456</v>
      </c>
      <c r="T33" s="9">
        <v>123456</v>
      </c>
      <c r="U33" s="9">
        <v>123456</v>
      </c>
      <c r="V33" s="9">
        <v>123456</v>
      </c>
      <c r="W33" s="9">
        <v>123456</v>
      </c>
      <c r="X33" s="9">
        <v>123456</v>
      </c>
      <c r="AI33" s="14">
        <v>123456</v>
      </c>
      <c r="AJ33">
        <v>123456</v>
      </c>
      <c r="AK33">
        <v>123456</v>
      </c>
      <c r="AL33">
        <v>123456</v>
      </c>
      <c r="AM33">
        <v>123456</v>
      </c>
      <c r="AN33">
        <v>123456</v>
      </c>
      <c r="AO33">
        <v>123456</v>
      </c>
      <c r="AP33">
        <v>123456</v>
      </c>
      <c r="AQ33">
        <v>123456</v>
      </c>
      <c r="AR33">
        <v>123456</v>
      </c>
      <c r="AS33">
        <v>123456</v>
      </c>
      <c r="AT33">
        <v>123456</v>
      </c>
      <c r="AU33">
        <v>123456</v>
      </c>
      <c r="AV33">
        <v>123456</v>
      </c>
      <c r="AW33">
        <v>123456</v>
      </c>
      <c r="AX33">
        <v>123456</v>
      </c>
      <c r="AY33">
        <v>123456</v>
      </c>
      <c r="AZ33">
        <v>123456</v>
      </c>
      <c r="BA33">
        <v>123456</v>
      </c>
      <c r="BB33">
        <v>123456</v>
      </c>
      <c r="BC33">
        <v>123456</v>
      </c>
      <c r="BD33">
        <v>123456</v>
      </c>
      <c r="BE33">
        <v>123456</v>
      </c>
      <c r="BF33">
        <v>123456</v>
      </c>
      <c r="BG33">
        <v>123456</v>
      </c>
      <c r="BH33">
        <v>123456</v>
      </c>
      <c r="BI33">
        <v>123456</v>
      </c>
      <c r="BJ33">
        <v>123456</v>
      </c>
      <c r="BK33">
        <v>123456</v>
      </c>
      <c r="BL33">
        <v>123456</v>
      </c>
      <c r="BM33">
        <v>123456</v>
      </c>
      <c r="BN33">
        <v>123456</v>
      </c>
      <c r="BO33">
        <v>123456</v>
      </c>
      <c r="BP33">
        <v>123456</v>
      </c>
    </row>
    <row r="34" spans="1:87" x14ac:dyDescent="0.25">
      <c r="A34" t="s">
        <v>147</v>
      </c>
      <c r="E34" s="9" t="s">
        <v>110</v>
      </c>
      <c r="F34" s="9" t="s">
        <v>110</v>
      </c>
      <c r="G34" s="9" t="s">
        <v>110</v>
      </c>
      <c r="H34" s="9" t="s">
        <v>110</v>
      </c>
      <c r="I34" s="9" t="s">
        <v>110</v>
      </c>
      <c r="J34" s="9" t="s">
        <v>110</v>
      </c>
      <c r="K34" s="9" t="s">
        <v>110</v>
      </c>
      <c r="L34" s="9" t="s">
        <v>110</v>
      </c>
      <c r="M34" s="9" t="s">
        <v>110</v>
      </c>
      <c r="N34" s="9" t="s">
        <v>110</v>
      </c>
      <c r="O34" s="9" t="s">
        <v>110</v>
      </c>
      <c r="P34" s="9" t="s">
        <v>110</v>
      </c>
      <c r="Q34" s="9" t="s">
        <v>110</v>
      </c>
      <c r="R34" s="9" t="s">
        <v>110</v>
      </c>
      <c r="S34" s="9" t="s">
        <v>110</v>
      </c>
      <c r="T34" s="9" t="s">
        <v>110</v>
      </c>
      <c r="U34" s="9" t="s">
        <v>110</v>
      </c>
      <c r="V34" s="9" t="s">
        <v>110</v>
      </c>
      <c r="W34" s="9" t="s">
        <v>110</v>
      </c>
      <c r="X34" s="9" t="s">
        <v>110</v>
      </c>
      <c r="AI34" s="14" t="s">
        <v>155</v>
      </c>
      <c r="AJ34" t="s">
        <v>110</v>
      </c>
      <c r="AK34" t="s">
        <v>155</v>
      </c>
      <c r="AL34" t="s">
        <v>110</v>
      </c>
      <c r="AM34" t="s">
        <v>155</v>
      </c>
      <c r="AN34" t="s">
        <v>110</v>
      </c>
      <c r="AO34" t="s">
        <v>155</v>
      </c>
      <c r="AP34" t="s">
        <v>110</v>
      </c>
      <c r="AQ34" t="s">
        <v>155</v>
      </c>
      <c r="AR34" t="s">
        <v>110</v>
      </c>
      <c r="AS34" t="s">
        <v>155</v>
      </c>
      <c r="AT34" t="s">
        <v>110</v>
      </c>
      <c r="AU34" t="s">
        <v>155</v>
      </c>
      <c r="AV34" t="s">
        <v>110</v>
      </c>
      <c r="AW34" t="s">
        <v>155</v>
      </c>
      <c r="AX34" t="s">
        <v>110</v>
      </c>
      <c r="AY34" t="s">
        <v>155</v>
      </c>
      <c r="AZ34" t="s">
        <v>110</v>
      </c>
      <c r="BA34" t="s">
        <v>155</v>
      </c>
      <c r="BB34" t="s">
        <v>110</v>
      </c>
      <c r="BC34" t="s">
        <v>155</v>
      </c>
      <c r="BD34" t="s">
        <v>110</v>
      </c>
      <c r="BE34" t="s">
        <v>155</v>
      </c>
      <c r="BF34" t="s">
        <v>110</v>
      </c>
      <c r="BG34" t="s">
        <v>155</v>
      </c>
      <c r="BH34" t="s">
        <v>110</v>
      </c>
      <c r="BI34" t="s">
        <v>155</v>
      </c>
      <c r="BJ34" t="s">
        <v>110</v>
      </c>
      <c r="BK34" t="s">
        <v>155</v>
      </c>
      <c r="BL34" t="s">
        <v>110</v>
      </c>
      <c r="BM34" t="s">
        <v>155</v>
      </c>
      <c r="BN34" t="s">
        <v>110</v>
      </c>
      <c r="BO34" t="s">
        <v>155</v>
      </c>
      <c r="BP34" t="s">
        <v>110</v>
      </c>
    </row>
    <row r="35" spans="1:87" x14ac:dyDescent="0.25">
      <c r="A35" t="s">
        <v>152</v>
      </c>
      <c r="E35" s="9">
        <v>2</v>
      </c>
      <c r="F35" s="9">
        <v>2</v>
      </c>
      <c r="G35" s="9">
        <v>2</v>
      </c>
      <c r="H35" s="9">
        <v>2</v>
      </c>
      <c r="I35" s="9">
        <v>2</v>
      </c>
      <c r="J35" s="9">
        <v>2</v>
      </c>
      <c r="K35" s="9">
        <v>2</v>
      </c>
      <c r="L35" s="9">
        <v>2</v>
      </c>
      <c r="M35" s="9">
        <v>2</v>
      </c>
      <c r="N35" s="9">
        <v>2</v>
      </c>
      <c r="O35" s="9">
        <v>2</v>
      </c>
      <c r="P35" s="9">
        <v>2</v>
      </c>
      <c r="Q35" s="9">
        <v>2</v>
      </c>
      <c r="R35" s="9">
        <v>2</v>
      </c>
      <c r="S35" s="9">
        <v>2</v>
      </c>
      <c r="T35" s="9">
        <v>2</v>
      </c>
      <c r="U35" s="9">
        <v>2</v>
      </c>
      <c r="V35" s="9">
        <v>2</v>
      </c>
      <c r="W35" s="9">
        <v>2</v>
      </c>
      <c r="X35" s="9">
        <v>2</v>
      </c>
      <c r="AI35" s="14">
        <v>2</v>
      </c>
      <c r="AK35">
        <v>2</v>
      </c>
      <c r="AM35">
        <v>2</v>
      </c>
      <c r="AO35">
        <v>2</v>
      </c>
      <c r="AQ35">
        <v>2</v>
      </c>
      <c r="AS35">
        <v>2</v>
      </c>
      <c r="AU35">
        <v>2</v>
      </c>
      <c r="AW35">
        <v>2</v>
      </c>
      <c r="AY35">
        <v>2</v>
      </c>
      <c r="BA35">
        <v>2</v>
      </c>
      <c r="BC35">
        <v>2</v>
      </c>
      <c r="BE35">
        <v>2</v>
      </c>
      <c r="BG35">
        <v>2</v>
      </c>
      <c r="BI35">
        <v>2</v>
      </c>
      <c r="BK35">
        <v>2</v>
      </c>
      <c r="BM35">
        <v>2</v>
      </c>
      <c r="BO35">
        <v>2</v>
      </c>
    </row>
    <row r="36" spans="1:87" x14ac:dyDescent="0.25">
      <c r="A36" t="s">
        <v>148</v>
      </c>
      <c r="E36" s="9" t="s">
        <v>156</v>
      </c>
      <c r="F36" s="9" t="s">
        <v>156</v>
      </c>
      <c r="G36" s="9" t="s">
        <v>156</v>
      </c>
      <c r="H36" s="9" t="s">
        <v>156</v>
      </c>
      <c r="I36" s="9" t="s">
        <v>156</v>
      </c>
      <c r="J36" s="9" t="s">
        <v>156</v>
      </c>
      <c r="K36" s="9" t="s">
        <v>156</v>
      </c>
      <c r="L36" s="9" t="s">
        <v>156</v>
      </c>
      <c r="M36" s="9" t="s">
        <v>156</v>
      </c>
      <c r="N36" s="9" t="s">
        <v>156</v>
      </c>
      <c r="O36" s="9" t="s">
        <v>156</v>
      </c>
      <c r="P36" s="9" t="s">
        <v>156</v>
      </c>
      <c r="Q36" s="9" t="s">
        <v>156</v>
      </c>
      <c r="R36" s="9" t="s">
        <v>156</v>
      </c>
      <c r="S36" s="9" t="s">
        <v>156</v>
      </c>
      <c r="T36" s="9" t="s">
        <v>156</v>
      </c>
      <c r="U36" s="9" t="s">
        <v>156</v>
      </c>
      <c r="V36" s="9" t="s">
        <v>156</v>
      </c>
      <c r="W36" s="9" t="s">
        <v>156</v>
      </c>
      <c r="X36" s="9" t="s">
        <v>156</v>
      </c>
      <c r="AI36" s="14" t="s">
        <v>156</v>
      </c>
      <c r="AK36" t="s">
        <v>156</v>
      </c>
      <c r="AM36" t="s">
        <v>156</v>
      </c>
      <c r="AO36" t="s">
        <v>156</v>
      </c>
      <c r="AQ36" t="s">
        <v>156</v>
      </c>
      <c r="AS36" t="s">
        <v>156</v>
      </c>
      <c r="AU36" t="s">
        <v>156</v>
      </c>
      <c r="AW36" t="s">
        <v>156</v>
      </c>
      <c r="AY36" t="s">
        <v>156</v>
      </c>
      <c r="BA36" t="s">
        <v>156</v>
      </c>
      <c r="BC36" t="s">
        <v>156</v>
      </c>
      <c r="BE36" t="s">
        <v>156</v>
      </c>
      <c r="BG36" t="s">
        <v>156</v>
      </c>
      <c r="BI36" t="s">
        <v>156</v>
      </c>
      <c r="BK36" t="s">
        <v>156</v>
      </c>
      <c r="BM36" t="s">
        <v>156</v>
      </c>
      <c r="BO36" t="s">
        <v>156</v>
      </c>
    </row>
    <row r="37" spans="1:87" x14ac:dyDescent="0.25">
      <c r="A37" t="s">
        <v>153</v>
      </c>
      <c r="E37" s="9" t="s">
        <v>156</v>
      </c>
      <c r="F37" s="9" t="s">
        <v>156</v>
      </c>
      <c r="G37" s="9" t="s">
        <v>156</v>
      </c>
      <c r="H37" s="9" t="s">
        <v>156</v>
      </c>
      <c r="I37" s="9" t="s">
        <v>156</v>
      </c>
      <c r="J37" s="9" t="s">
        <v>156</v>
      </c>
      <c r="K37" s="9" t="s">
        <v>156</v>
      </c>
      <c r="L37" s="9" t="s">
        <v>156</v>
      </c>
      <c r="M37" s="9" t="s">
        <v>156</v>
      </c>
      <c r="N37" s="9" t="s">
        <v>156</v>
      </c>
      <c r="O37" s="9" t="s">
        <v>156</v>
      </c>
      <c r="P37" s="9" t="s">
        <v>156</v>
      </c>
      <c r="Q37" s="9" t="s">
        <v>156</v>
      </c>
      <c r="R37" s="9" t="s">
        <v>156</v>
      </c>
      <c r="S37" s="9" t="s">
        <v>156</v>
      </c>
      <c r="T37" s="9" t="s">
        <v>156</v>
      </c>
      <c r="U37" s="9" t="s">
        <v>156</v>
      </c>
      <c r="V37" s="9" t="s">
        <v>156</v>
      </c>
      <c r="W37" s="9" t="s">
        <v>156</v>
      </c>
      <c r="X37" s="9" t="s">
        <v>156</v>
      </c>
      <c r="AI37" s="14" t="s">
        <v>156</v>
      </c>
      <c r="AK37" t="s">
        <v>156</v>
      </c>
      <c r="AM37" t="s">
        <v>156</v>
      </c>
      <c r="AO37" t="s">
        <v>156</v>
      </c>
      <c r="AQ37" t="s">
        <v>156</v>
      </c>
      <c r="AS37" t="s">
        <v>156</v>
      </c>
      <c r="AU37" t="s">
        <v>156</v>
      </c>
      <c r="AW37" t="s">
        <v>156</v>
      </c>
      <c r="AY37" t="s">
        <v>156</v>
      </c>
      <c r="BA37" t="s">
        <v>156</v>
      </c>
      <c r="BC37" t="s">
        <v>156</v>
      </c>
      <c r="BE37" t="s">
        <v>156</v>
      </c>
      <c r="BG37" t="s">
        <v>156</v>
      </c>
      <c r="BI37" t="s">
        <v>156</v>
      </c>
      <c r="BK37" t="s">
        <v>156</v>
      </c>
      <c r="BM37" t="s">
        <v>156</v>
      </c>
      <c r="BO37" t="s">
        <v>156</v>
      </c>
    </row>
    <row r="38" spans="1:87" x14ac:dyDescent="0.25">
      <c r="A38" t="s">
        <v>154</v>
      </c>
      <c r="E38" s="9">
        <v>789456</v>
      </c>
      <c r="F38" s="9">
        <v>789456</v>
      </c>
      <c r="G38" s="9">
        <v>789456</v>
      </c>
      <c r="H38" s="9">
        <v>789456</v>
      </c>
      <c r="I38" s="9">
        <v>789456</v>
      </c>
      <c r="J38" s="9">
        <v>789456</v>
      </c>
      <c r="K38" s="9">
        <v>789456</v>
      </c>
      <c r="L38" s="9">
        <v>789456</v>
      </c>
      <c r="M38" s="9">
        <v>789456</v>
      </c>
      <c r="N38" s="9">
        <v>789456</v>
      </c>
      <c r="O38" s="9">
        <v>789456</v>
      </c>
      <c r="P38" s="9">
        <v>789456</v>
      </c>
      <c r="Q38" s="9">
        <v>789456</v>
      </c>
      <c r="R38" s="9">
        <v>789456</v>
      </c>
      <c r="S38" s="9">
        <v>789456</v>
      </c>
      <c r="T38" s="9">
        <v>789456</v>
      </c>
      <c r="U38" s="9">
        <v>789456</v>
      </c>
      <c r="V38" s="9">
        <v>789456</v>
      </c>
      <c r="W38" s="9">
        <v>789456</v>
      </c>
      <c r="X38" s="9">
        <v>789456</v>
      </c>
      <c r="AI38" s="14">
        <v>789456</v>
      </c>
      <c r="AK38">
        <v>789456</v>
      </c>
      <c r="AM38">
        <v>789456</v>
      </c>
      <c r="AO38">
        <v>789456</v>
      </c>
      <c r="AQ38">
        <v>789456</v>
      </c>
      <c r="AS38">
        <v>789456</v>
      </c>
      <c r="AU38">
        <v>789456</v>
      </c>
      <c r="AW38">
        <v>789456</v>
      </c>
      <c r="AY38">
        <v>789456</v>
      </c>
      <c r="BA38">
        <v>789456</v>
      </c>
      <c r="BC38">
        <v>789456</v>
      </c>
      <c r="BE38">
        <v>789456</v>
      </c>
      <c r="BG38">
        <v>789456</v>
      </c>
      <c r="BI38">
        <v>789456</v>
      </c>
      <c r="BK38">
        <v>789456</v>
      </c>
      <c r="BM38">
        <v>789456</v>
      </c>
      <c r="BO38">
        <v>789456</v>
      </c>
      <c r="BQ38">
        <v>789456</v>
      </c>
    </row>
    <row r="39" spans="1:87" x14ac:dyDescent="0.25">
      <c r="A39" t="s">
        <v>163</v>
      </c>
    </row>
    <row r="40" spans="1:87" x14ac:dyDescent="0.25">
      <c r="A40" t="s">
        <v>162</v>
      </c>
      <c r="E40" s="9" t="s">
        <v>49</v>
      </c>
      <c r="F40" s="9" t="s">
        <v>49</v>
      </c>
      <c r="G40" s="9" t="s">
        <v>49</v>
      </c>
      <c r="H40" s="9" t="s">
        <v>49</v>
      </c>
      <c r="I40" s="9" t="s">
        <v>49</v>
      </c>
      <c r="J40" s="9" t="s">
        <v>49</v>
      </c>
      <c r="K40" s="9" t="s">
        <v>49</v>
      </c>
      <c r="L40" s="9" t="s">
        <v>49</v>
      </c>
      <c r="M40" s="9" t="s">
        <v>49</v>
      </c>
      <c r="N40" s="9" t="s">
        <v>49</v>
      </c>
      <c r="O40" s="9" t="s">
        <v>49</v>
      </c>
      <c r="P40" s="9" t="s">
        <v>49</v>
      </c>
      <c r="Q40" s="9" t="s">
        <v>49</v>
      </c>
      <c r="R40" s="9" t="s">
        <v>49</v>
      </c>
      <c r="S40" s="9" t="s">
        <v>49</v>
      </c>
      <c r="T40" s="9" t="s">
        <v>49</v>
      </c>
      <c r="U40" s="9" t="s">
        <v>49</v>
      </c>
      <c r="V40" s="9" t="s">
        <v>49</v>
      </c>
      <c r="W40" s="9" t="s">
        <v>49</v>
      </c>
      <c r="X40" s="9" t="s">
        <v>49</v>
      </c>
      <c r="AI40" s="14" t="s">
        <v>49</v>
      </c>
      <c r="AJ40" t="s">
        <v>49</v>
      </c>
      <c r="AK40" t="s">
        <v>49</v>
      </c>
      <c r="AL40" t="s">
        <v>49</v>
      </c>
      <c r="AM40" t="s">
        <v>49</v>
      </c>
      <c r="AN40" t="s">
        <v>49</v>
      </c>
      <c r="AO40" t="s">
        <v>49</v>
      </c>
      <c r="AP40" t="s">
        <v>49</v>
      </c>
      <c r="AQ40" t="s">
        <v>49</v>
      </c>
      <c r="AR40" t="s">
        <v>49</v>
      </c>
      <c r="AS40" t="s">
        <v>49</v>
      </c>
      <c r="AT40" t="s">
        <v>49</v>
      </c>
      <c r="AU40" t="s">
        <v>49</v>
      </c>
      <c r="AV40" t="s">
        <v>49</v>
      </c>
      <c r="AW40" t="s">
        <v>49</v>
      </c>
      <c r="AX40" t="s">
        <v>49</v>
      </c>
      <c r="AY40" t="s">
        <v>49</v>
      </c>
      <c r="AZ40" t="s">
        <v>49</v>
      </c>
      <c r="BA40" t="s">
        <v>49</v>
      </c>
      <c r="BB40" t="s">
        <v>49</v>
      </c>
      <c r="BC40" t="s">
        <v>49</v>
      </c>
      <c r="BD40" t="s">
        <v>49</v>
      </c>
      <c r="BE40" t="s">
        <v>49</v>
      </c>
      <c r="BF40" t="s">
        <v>49</v>
      </c>
      <c r="BG40" t="s">
        <v>49</v>
      </c>
      <c r="BH40" t="s">
        <v>49</v>
      </c>
      <c r="BI40" t="s">
        <v>49</v>
      </c>
      <c r="BJ40" t="s">
        <v>49</v>
      </c>
      <c r="BK40" t="s">
        <v>49</v>
      </c>
      <c r="BL40" t="s">
        <v>49</v>
      </c>
      <c r="BM40" t="s">
        <v>49</v>
      </c>
      <c r="BN40" t="s">
        <v>49</v>
      </c>
      <c r="BO40" t="s">
        <v>49</v>
      </c>
      <c r="BP40" t="s">
        <v>49</v>
      </c>
    </row>
    <row r="41" spans="1:87" x14ac:dyDescent="0.25">
      <c r="A41" t="s">
        <v>50</v>
      </c>
      <c r="B41" s="2"/>
      <c r="C41" s="2"/>
      <c r="D41" s="2"/>
      <c r="E41" s="10">
        <v>8097528466</v>
      </c>
      <c r="F41" s="10">
        <v>8097528466</v>
      </c>
      <c r="G41" s="10">
        <v>8097528466</v>
      </c>
      <c r="H41" s="10">
        <v>8097528466</v>
      </c>
      <c r="I41" s="10">
        <v>8097528466</v>
      </c>
      <c r="J41" s="10">
        <v>8097528466</v>
      </c>
      <c r="K41" s="10">
        <v>8097528466</v>
      </c>
      <c r="L41" s="10">
        <v>8097528466</v>
      </c>
      <c r="M41" s="10">
        <v>8097528466</v>
      </c>
      <c r="N41" s="10">
        <v>8097528466</v>
      </c>
      <c r="O41" s="10">
        <v>8097528466</v>
      </c>
      <c r="P41" s="10">
        <v>8097528466</v>
      </c>
      <c r="Q41" s="10">
        <v>8097528466</v>
      </c>
      <c r="R41" s="10">
        <v>8097528466</v>
      </c>
      <c r="S41" s="10">
        <v>8097528466</v>
      </c>
      <c r="T41" s="10">
        <v>8097528466</v>
      </c>
      <c r="U41" s="10">
        <v>8097528466</v>
      </c>
      <c r="V41" s="10">
        <v>8097528466</v>
      </c>
      <c r="W41" s="10">
        <v>8097528466</v>
      </c>
      <c r="X41" s="10">
        <v>8097528466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5">
        <v>8097528466</v>
      </c>
      <c r="AJ41" s="2">
        <v>8097528466</v>
      </c>
      <c r="AK41" s="2">
        <v>8097528466</v>
      </c>
      <c r="AL41" s="2">
        <v>8097528466</v>
      </c>
      <c r="AM41" s="2">
        <v>8097528466</v>
      </c>
      <c r="AN41" s="2">
        <v>8097528466</v>
      </c>
      <c r="AO41" s="2">
        <v>8097528466</v>
      </c>
      <c r="AP41" s="2">
        <v>8097528466</v>
      </c>
      <c r="AQ41" s="2">
        <v>8097528466</v>
      </c>
      <c r="AR41" s="2">
        <v>8097528466</v>
      </c>
      <c r="AS41" s="2">
        <v>8097528466</v>
      </c>
      <c r="AT41" s="2">
        <v>8097528466</v>
      </c>
      <c r="AU41" s="2">
        <v>8097528466</v>
      </c>
      <c r="AV41" s="2">
        <v>8097528466</v>
      </c>
      <c r="AW41" s="2">
        <v>8097528466</v>
      </c>
      <c r="AX41" s="2">
        <v>8097528466</v>
      </c>
      <c r="AY41" s="2">
        <v>8097528466</v>
      </c>
      <c r="AZ41" s="2">
        <v>8097528466</v>
      </c>
      <c r="BA41" s="2">
        <v>8097528466</v>
      </c>
      <c r="BB41" s="2">
        <v>8097528466</v>
      </c>
      <c r="BC41" s="2">
        <v>8097528466</v>
      </c>
      <c r="BD41" s="2">
        <v>8097528466</v>
      </c>
      <c r="BE41" s="2">
        <v>8097528466</v>
      </c>
      <c r="BF41" s="2">
        <v>8097528466</v>
      </c>
      <c r="BG41" s="2">
        <v>8097528466</v>
      </c>
      <c r="BH41" s="2">
        <v>8097528466</v>
      </c>
      <c r="BI41" s="2">
        <v>8097528466</v>
      </c>
      <c r="BJ41" s="2">
        <v>8097528466</v>
      </c>
      <c r="BK41" s="2">
        <v>8097528466</v>
      </c>
      <c r="BL41" s="2">
        <v>8097528466</v>
      </c>
      <c r="BM41" s="2">
        <v>8097528466</v>
      </c>
      <c r="BN41" s="2">
        <v>8097528466</v>
      </c>
      <c r="BO41" s="2">
        <v>8097528466</v>
      </c>
      <c r="BP41" s="2">
        <v>8097528466</v>
      </c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</row>
    <row r="42" spans="1:87" x14ac:dyDescent="0.25">
      <c r="A42" t="s">
        <v>51</v>
      </c>
      <c r="B42" s="1"/>
      <c r="C42" s="1"/>
      <c r="D42" s="1"/>
      <c r="E42" s="11" t="s">
        <v>111</v>
      </c>
      <c r="F42" s="11" t="s">
        <v>111</v>
      </c>
      <c r="G42" s="11" t="s">
        <v>111</v>
      </c>
      <c r="H42" s="11" t="s">
        <v>111</v>
      </c>
      <c r="I42" s="11" t="s">
        <v>111</v>
      </c>
      <c r="J42" s="11" t="s">
        <v>111</v>
      </c>
      <c r="K42" s="11" t="s">
        <v>111</v>
      </c>
      <c r="L42" s="11" t="s">
        <v>111</v>
      </c>
      <c r="M42" s="11" t="s">
        <v>111</v>
      </c>
      <c r="N42" s="11" t="s">
        <v>111</v>
      </c>
      <c r="O42" s="11" t="s">
        <v>111</v>
      </c>
      <c r="P42" s="11" t="s">
        <v>111</v>
      </c>
      <c r="Q42" s="11" t="s">
        <v>111</v>
      </c>
      <c r="R42" s="11" t="s">
        <v>111</v>
      </c>
      <c r="S42" s="11" t="s">
        <v>111</v>
      </c>
      <c r="T42" s="11" t="s">
        <v>111</v>
      </c>
      <c r="U42" s="11" t="s">
        <v>111</v>
      </c>
      <c r="V42" s="11" t="s">
        <v>111</v>
      </c>
      <c r="W42" s="11" t="s">
        <v>111</v>
      </c>
      <c r="X42" s="11" t="s">
        <v>111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6" t="s">
        <v>111</v>
      </c>
      <c r="AJ42" s="1" t="s">
        <v>111</v>
      </c>
      <c r="AK42" s="1" t="s">
        <v>111</v>
      </c>
      <c r="AL42" s="1" t="s">
        <v>111</v>
      </c>
      <c r="AM42" s="1" t="s">
        <v>111</v>
      </c>
      <c r="AN42" s="1" t="s">
        <v>111</v>
      </c>
      <c r="AO42" s="1" t="s">
        <v>111</v>
      </c>
      <c r="AP42" s="1" t="s">
        <v>111</v>
      </c>
      <c r="AQ42" s="1" t="s">
        <v>111</v>
      </c>
      <c r="AR42" s="1" t="s">
        <v>111</v>
      </c>
      <c r="AS42" s="1" t="s">
        <v>111</v>
      </c>
      <c r="AT42" s="1" t="s">
        <v>111</v>
      </c>
      <c r="AU42" s="1" t="s">
        <v>111</v>
      </c>
      <c r="AV42" s="1" t="s">
        <v>111</v>
      </c>
      <c r="AW42" s="1" t="s">
        <v>111</v>
      </c>
      <c r="AX42" s="1" t="s">
        <v>111</v>
      </c>
      <c r="AY42" s="1" t="s">
        <v>111</v>
      </c>
      <c r="AZ42" s="1" t="s">
        <v>111</v>
      </c>
      <c r="BA42" s="1" t="s">
        <v>111</v>
      </c>
      <c r="BB42" s="1" t="s">
        <v>111</v>
      </c>
      <c r="BC42" s="1" t="s">
        <v>111</v>
      </c>
      <c r="BD42" s="1" t="s">
        <v>111</v>
      </c>
      <c r="BE42" s="1" t="s">
        <v>111</v>
      </c>
      <c r="BF42" s="1" t="s">
        <v>111</v>
      </c>
      <c r="BG42" s="1" t="s">
        <v>111</v>
      </c>
      <c r="BH42" s="1" t="s">
        <v>111</v>
      </c>
      <c r="BI42" s="1" t="s">
        <v>111</v>
      </c>
      <c r="BJ42" s="1" t="s">
        <v>111</v>
      </c>
      <c r="BK42" s="1" t="s">
        <v>111</v>
      </c>
      <c r="BL42" s="1" t="s">
        <v>111</v>
      </c>
      <c r="BM42" s="1" t="s">
        <v>111</v>
      </c>
      <c r="BN42" s="1" t="s">
        <v>111</v>
      </c>
      <c r="BO42" s="1" t="s">
        <v>111</v>
      </c>
      <c r="BP42" s="1" t="s">
        <v>111</v>
      </c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</row>
    <row r="43" spans="1:87" x14ac:dyDescent="0.25">
      <c r="A43" t="s">
        <v>52</v>
      </c>
      <c r="E43" s="9" t="s">
        <v>53</v>
      </c>
      <c r="F43" s="9" t="s">
        <v>53</v>
      </c>
      <c r="G43" s="9" t="s">
        <v>53</v>
      </c>
      <c r="H43" s="9" t="s">
        <v>53</v>
      </c>
      <c r="I43" s="9" t="s">
        <v>53</v>
      </c>
      <c r="J43" s="9" t="s">
        <v>53</v>
      </c>
      <c r="K43" s="9" t="s">
        <v>53</v>
      </c>
      <c r="L43" s="9" t="s">
        <v>53</v>
      </c>
      <c r="M43" s="9" t="s">
        <v>53</v>
      </c>
      <c r="N43" s="9" t="s">
        <v>53</v>
      </c>
      <c r="O43" s="9" t="s">
        <v>53</v>
      </c>
      <c r="P43" s="9" t="s">
        <v>53</v>
      </c>
      <c r="Q43" s="9" t="s">
        <v>53</v>
      </c>
      <c r="R43" s="9" t="s">
        <v>53</v>
      </c>
      <c r="S43" s="9" t="s">
        <v>53</v>
      </c>
      <c r="T43" s="9" t="s">
        <v>53</v>
      </c>
      <c r="U43" s="9" t="s">
        <v>53</v>
      </c>
      <c r="V43" s="9" t="s">
        <v>53</v>
      </c>
      <c r="W43" s="9" t="s">
        <v>57</v>
      </c>
      <c r="X43" s="9" t="s">
        <v>59</v>
      </c>
      <c r="AI43" s="14" t="s">
        <v>53</v>
      </c>
      <c r="AJ43" t="s">
        <v>53</v>
      </c>
      <c r="AK43" t="s">
        <v>53</v>
      </c>
      <c r="AL43" t="s">
        <v>53</v>
      </c>
      <c r="AM43" t="s">
        <v>53</v>
      </c>
      <c r="AN43" t="s">
        <v>53</v>
      </c>
      <c r="AO43" t="s">
        <v>53</v>
      </c>
      <c r="AP43" t="s">
        <v>53</v>
      </c>
      <c r="AQ43" t="s">
        <v>53</v>
      </c>
      <c r="AR43" t="s">
        <v>53</v>
      </c>
      <c r="AS43" t="s">
        <v>53</v>
      </c>
      <c r="AT43" t="s">
        <v>53</v>
      </c>
      <c r="AU43" t="s">
        <v>53</v>
      </c>
      <c r="AV43" t="s">
        <v>53</v>
      </c>
      <c r="AW43" t="s">
        <v>53</v>
      </c>
      <c r="AX43" t="s">
        <v>53</v>
      </c>
      <c r="AY43" t="s">
        <v>53</v>
      </c>
      <c r="AZ43" t="s">
        <v>53</v>
      </c>
      <c r="BA43" t="s">
        <v>53</v>
      </c>
      <c r="BB43" t="s">
        <v>53</v>
      </c>
      <c r="BC43" t="s">
        <v>53</v>
      </c>
      <c r="BD43" t="s">
        <v>53</v>
      </c>
      <c r="BE43" t="s">
        <v>53</v>
      </c>
      <c r="BF43" t="s">
        <v>53</v>
      </c>
      <c r="BG43" t="s">
        <v>53</v>
      </c>
      <c r="BH43" t="s">
        <v>53</v>
      </c>
      <c r="BI43" t="s">
        <v>53</v>
      </c>
      <c r="BJ43" t="s">
        <v>53</v>
      </c>
      <c r="BK43" t="s">
        <v>53</v>
      </c>
      <c r="BL43" t="s">
        <v>53</v>
      </c>
      <c r="BM43" t="s">
        <v>53</v>
      </c>
      <c r="BN43" t="s">
        <v>53</v>
      </c>
      <c r="BO43" t="s">
        <v>53</v>
      </c>
      <c r="BP43" t="s">
        <v>53</v>
      </c>
    </row>
    <row r="44" spans="1:87" x14ac:dyDescent="0.25">
      <c r="A44" s="5" t="s">
        <v>54</v>
      </c>
      <c r="E44" s="9" t="s">
        <v>53</v>
      </c>
      <c r="F44" s="9" t="s">
        <v>53</v>
      </c>
      <c r="G44" s="9" t="s">
        <v>53</v>
      </c>
      <c r="H44" s="9" t="s">
        <v>53</v>
      </c>
      <c r="I44" s="9" t="s">
        <v>53</v>
      </c>
      <c r="J44" s="9" t="s">
        <v>53</v>
      </c>
      <c r="K44" s="9" t="s">
        <v>53</v>
      </c>
      <c r="L44" s="9" t="s">
        <v>53</v>
      </c>
      <c r="M44" s="9" t="s">
        <v>53</v>
      </c>
      <c r="N44" s="9" t="s">
        <v>53</v>
      </c>
      <c r="O44" s="9" t="s">
        <v>53</v>
      </c>
      <c r="P44" s="9" t="s">
        <v>53</v>
      </c>
      <c r="Q44" s="9" t="s">
        <v>53</v>
      </c>
      <c r="R44" s="9" t="s">
        <v>53</v>
      </c>
      <c r="S44" s="9" t="s">
        <v>53</v>
      </c>
      <c r="T44" s="9" t="s">
        <v>53</v>
      </c>
      <c r="U44" s="9" t="s">
        <v>53</v>
      </c>
      <c r="V44" s="9" t="s">
        <v>53</v>
      </c>
      <c r="W44" s="9" t="s">
        <v>57</v>
      </c>
      <c r="X44" s="9" t="s">
        <v>59</v>
      </c>
      <c r="AI44" s="14" t="s">
        <v>57</v>
      </c>
      <c r="AJ44" t="s">
        <v>53</v>
      </c>
      <c r="AK44" t="s">
        <v>59</v>
      </c>
      <c r="AL44" t="s">
        <v>57</v>
      </c>
      <c r="AM44" t="s">
        <v>53</v>
      </c>
      <c r="AN44" t="s">
        <v>59</v>
      </c>
      <c r="AO44" t="s">
        <v>57</v>
      </c>
      <c r="AP44" s="6" t="s">
        <v>53</v>
      </c>
      <c r="AQ44" s="6" t="s">
        <v>59</v>
      </c>
      <c r="AR44" s="6" t="s">
        <v>53</v>
      </c>
      <c r="AS44" s="6" t="s">
        <v>59</v>
      </c>
      <c r="AT44" s="6" t="s">
        <v>57</v>
      </c>
      <c r="AU44" s="6" t="s">
        <v>59</v>
      </c>
      <c r="AV44" s="6" t="s">
        <v>57</v>
      </c>
      <c r="AW44" s="6" t="s">
        <v>53</v>
      </c>
      <c r="AX44" s="6" t="s">
        <v>57</v>
      </c>
      <c r="AY44" s="6" t="s">
        <v>53</v>
      </c>
      <c r="AZ44" s="6" t="s">
        <v>59</v>
      </c>
      <c r="BA44" s="6" t="s">
        <v>53</v>
      </c>
      <c r="BB44" s="6" t="s">
        <v>59</v>
      </c>
      <c r="BC44" s="6" t="s">
        <v>57</v>
      </c>
      <c r="BD44" s="6" t="s">
        <v>59</v>
      </c>
      <c r="BE44" s="6" t="s">
        <v>57</v>
      </c>
      <c r="BF44" s="6" t="s">
        <v>53</v>
      </c>
      <c r="BG44" s="6" t="s">
        <v>53</v>
      </c>
      <c r="BH44" s="6" t="s">
        <v>57</v>
      </c>
      <c r="BI44" s="6" t="s">
        <v>53</v>
      </c>
      <c r="BJ44" s="6" t="s">
        <v>59</v>
      </c>
      <c r="BK44" s="6" t="s">
        <v>53</v>
      </c>
      <c r="BL44" s="6" t="s">
        <v>59</v>
      </c>
      <c r="BM44" s="6" t="s">
        <v>57</v>
      </c>
      <c r="BN44" s="6" t="s">
        <v>59</v>
      </c>
      <c r="BO44" s="6" t="s">
        <v>57</v>
      </c>
      <c r="BP44" s="6" t="s">
        <v>53</v>
      </c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</row>
    <row r="45" spans="1:87" x14ac:dyDescent="0.25">
      <c r="A45" t="s">
        <v>55</v>
      </c>
      <c r="E45" s="9" t="s">
        <v>53</v>
      </c>
      <c r="F45" s="9" t="s">
        <v>53</v>
      </c>
      <c r="G45" s="9" t="s">
        <v>53</v>
      </c>
      <c r="H45" s="9" t="s">
        <v>53</v>
      </c>
      <c r="I45" s="9" t="s">
        <v>53</v>
      </c>
      <c r="J45" s="9" t="s">
        <v>53</v>
      </c>
      <c r="K45" s="9" t="s">
        <v>53</v>
      </c>
      <c r="L45" s="9" t="s">
        <v>53</v>
      </c>
      <c r="M45" s="9" t="s">
        <v>53</v>
      </c>
      <c r="N45" s="9" t="s">
        <v>53</v>
      </c>
      <c r="O45" s="9" t="s">
        <v>53</v>
      </c>
      <c r="P45" s="9" t="s">
        <v>53</v>
      </c>
      <c r="Q45" s="9" t="s">
        <v>53</v>
      </c>
      <c r="R45" s="9" t="s">
        <v>53</v>
      </c>
      <c r="S45" s="9" t="s">
        <v>53</v>
      </c>
      <c r="T45" s="9" t="s">
        <v>53</v>
      </c>
      <c r="U45" s="9" t="s">
        <v>53</v>
      </c>
      <c r="V45" s="9" t="s">
        <v>53</v>
      </c>
      <c r="W45" s="9" t="s">
        <v>53</v>
      </c>
      <c r="X45" s="9" t="s">
        <v>53</v>
      </c>
      <c r="AI45" s="14" t="s">
        <v>53</v>
      </c>
      <c r="AJ45" t="s">
        <v>53</v>
      </c>
      <c r="AK45" t="s">
        <v>53</v>
      </c>
      <c r="AL45" t="s">
        <v>53</v>
      </c>
      <c r="AM45" t="s">
        <v>53</v>
      </c>
      <c r="AN45" t="s">
        <v>53</v>
      </c>
      <c r="AO45" t="s">
        <v>53</v>
      </c>
      <c r="AP45" t="s">
        <v>53</v>
      </c>
      <c r="AQ45" t="s">
        <v>53</v>
      </c>
      <c r="AR45" t="s">
        <v>53</v>
      </c>
      <c r="AS45" t="s">
        <v>53</v>
      </c>
      <c r="AT45" t="s">
        <v>53</v>
      </c>
      <c r="AU45" t="s">
        <v>53</v>
      </c>
      <c r="AV45" t="s">
        <v>53</v>
      </c>
      <c r="AW45" t="s">
        <v>53</v>
      </c>
      <c r="AX45" t="s">
        <v>53</v>
      </c>
      <c r="AY45" t="s">
        <v>53</v>
      </c>
      <c r="AZ45" t="s">
        <v>53</v>
      </c>
      <c r="BA45" t="s">
        <v>53</v>
      </c>
      <c r="BB45" t="s">
        <v>53</v>
      </c>
      <c r="BC45" t="s">
        <v>53</v>
      </c>
      <c r="BD45" t="s">
        <v>53</v>
      </c>
      <c r="BE45" t="s">
        <v>53</v>
      </c>
      <c r="BF45" t="s">
        <v>53</v>
      </c>
      <c r="BG45" t="s">
        <v>53</v>
      </c>
      <c r="BH45" t="s">
        <v>53</v>
      </c>
      <c r="BI45" t="s">
        <v>53</v>
      </c>
      <c r="BJ45" t="s">
        <v>53</v>
      </c>
      <c r="BK45" t="s">
        <v>53</v>
      </c>
      <c r="BL45" t="s">
        <v>53</v>
      </c>
      <c r="BM45" t="s">
        <v>53</v>
      </c>
      <c r="BN45" t="s">
        <v>53</v>
      </c>
      <c r="BO45" t="s">
        <v>53</v>
      </c>
      <c r="BP45" t="s">
        <v>53</v>
      </c>
    </row>
    <row r="46" spans="1:87" x14ac:dyDescent="0.25">
      <c r="A46" t="s">
        <v>56</v>
      </c>
      <c r="E46" s="9" t="s">
        <v>57</v>
      </c>
      <c r="F46" s="9" t="s">
        <v>57</v>
      </c>
      <c r="G46" s="9" t="s">
        <v>57</v>
      </c>
      <c r="H46" s="9" t="s">
        <v>57</v>
      </c>
      <c r="I46" s="9" t="s">
        <v>57</v>
      </c>
      <c r="J46" s="9" t="s">
        <v>57</v>
      </c>
      <c r="K46" s="9" t="s">
        <v>57</v>
      </c>
      <c r="L46" s="9" t="s">
        <v>57</v>
      </c>
      <c r="M46" s="9" t="s">
        <v>57</v>
      </c>
      <c r="N46" s="9" t="s">
        <v>57</v>
      </c>
      <c r="O46" s="9" t="s">
        <v>57</v>
      </c>
      <c r="P46" s="9" t="s">
        <v>57</v>
      </c>
      <c r="Q46" s="9" t="s">
        <v>57</v>
      </c>
      <c r="R46" s="9" t="s">
        <v>57</v>
      </c>
      <c r="S46" s="9" t="s">
        <v>57</v>
      </c>
      <c r="T46" s="9" t="s">
        <v>57</v>
      </c>
      <c r="U46" s="9" t="s">
        <v>57</v>
      </c>
      <c r="V46" s="9" t="s">
        <v>57</v>
      </c>
      <c r="W46" s="9" t="s">
        <v>57</v>
      </c>
      <c r="X46" s="9" t="s">
        <v>57</v>
      </c>
      <c r="AI46" s="14" t="s">
        <v>57</v>
      </c>
      <c r="AJ46" t="s">
        <v>57</v>
      </c>
      <c r="AK46" t="s">
        <v>57</v>
      </c>
      <c r="AL46" t="s">
        <v>57</v>
      </c>
      <c r="AM46" t="s">
        <v>57</v>
      </c>
      <c r="AN46" t="s">
        <v>57</v>
      </c>
      <c r="AO46" t="s">
        <v>57</v>
      </c>
      <c r="AP46" t="s">
        <v>57</v>
      </c>
      <c r="AQ46" t="s">
        <v>57</v>
      </c>
      <c r="AR46" t="s">
        <v>57</v>
      </c>
      <c r="AS46" t="s">
        <v>57</v>
      </c>
      <c r="AT46" t="s">
        <v>57</v>
      </c>
      <c r="AU46" t="s">
        <v>57</v>
      </c>
      <c r="AV46" t="s">
        <v>57</v>
      </c>
      <c r="AW46" t="s">
        <v>57</v>
      </c>
      <c r="AX46" t="s">
        <v>57</v>
      </c>
      <c r="AY46" t="s">
        <v>57</v>
      </c>
      <c r="AZ46" t="s">
        <v>57</v>
      </c>
      <c r="BA46" t="s">
        <v>57</v>
      </c>
      <c r="BB46" t="s">
        <v>57</v>
      </c>
      <c r="BC46" t="s">
        <v>57</v>
      </c>
      <c r="BD46" t="s">
        <v>57</v>
      </c>
      <c r="BE46" t="s">
        <v>57</v>
      </c>
      <c r="BF46" t="s">
        <v>57</v>
      </c>
      <c r="BG46" t="s">
        <v>57</v>
      </c>
      <c r="BH46" t="s">
        <v>57</v>
      </c>
      <c r="BI46" t="s">
        <v>57</v>
      </c>
      <c r="BJ46" t="s">
        <v>57</v>
      </c>
      <c r="BK46" t="s">
        <v>57</v>
      </c>
      <c r="BL46" t="s">
        <v>57</v>
      </c>
      <c r="BM46" t="s">
        <v>57</v>
      </c>
      <c r="BN46" t="s">
        <v>57</v>
      </c>
      <c r="BO46" t="s">
        <v>57</v>
      </c>
      <c r="BP46" t="s">
        <v>57</v>
      </c>
    </row>
    <row r="47" spans="1:87" x14ac:dyDescent="0.25">
      <c r="A47" t="s">
        <v>58</v>
      </c>
      <c r="E47" s="9" t="s">
        <v>59</v>
      </c>
      <c r="F47" s="9" t="s">
        <v>59</v>
      </c>
      <c r="G47" s="9" t="s">
        <v>59</v>
      </c>
      <c r="H47" s="9" t="s">
        <v>59</v>
      </c>
      <c r="I47" s="9" t="s">
        <v>59</v>
      </c>
      <c r="J47" s="9" t="s">
        <v>59</v>
      </c>
      <c r="K47" s="9" t="s">
        <v>59</v>
      </c>
      <c r="L47" s="9" t="s">
        <v>59</v>
      </c>
      <c r="M47" s="9" t="s">
        <v>59</v>
      </c>
      <c r="N47" s="9" t="s">
        <v>59</v>
      </c>
      <c r="O47" s="9" t="s">
        <v>59</v>
      </c>
      <c r="P47" s="9" t="s">
        <v>59</v>
      </c>
      <c r="Q47" s="9" t="s">
        <v>59</v>
      </c>
      <c r="R47" s="9" t="s">
        <v>59</v>
      </c>
      <c r="S47" s="9" t="s">
        <v>59</v>
      </c>
      <c r="T47" s="9" t="s">
        <v>59</v>
      </c>
      <c r="U47" s="9" t="s">
        <v>59</v>
      </c>
      <c r="V47" s="9" t="s">
        <v>59</v>
      </c>
      <c r="W47" s="9" t="s">
        <v>59</v>
      </c>
      <c r="X47" s="9" t="s">
        <v>59</v>
      </c>
      <c r="AI47" s="14" t="s">
        <v>59</v>
      </c>
      <c r="AJ47" t="s">
        <v>59</v>
      </c>
      <c r="AK47" t="s">
        <v>59</v>
      </c>
      <c r="AL47" t="s">
        <v>59</v>
      </c>
      <c r="AM47" t="s">
        <v>59</v>
      </c>
      <c r="AN47" t="s">
        <v>59</v>
      </c>
      <c r="AO47" t="s">
        <v>59</v>
      </c>
      <c r="AP47" t="s">
        <v>59</v>
      </c>
      <c r="AQ47" t="s">
        <v>59</v>
      </c>
      <c r="AR47" t="s">
        <v>59</v>
      </c>
      <c r="AS47" t="s">
        <v>59</v>
      </c>
      <c r="AT47" t="s">
        <v>59</v>
      </c>
      <c r="AU47" t="s">
        <v>59</v>
      </c>
      <c r="AV47" t="s">
        <v>59</v>
      </c>
      <c r="AW47" t="s">
        <v>59</v>
      </c>
      <c r="AX47" t="s">
        <v>59</v>
      </c>
      <c r="AY47" t="s">
        <v>59</v>
      </c>
      <c r="AZ47" t="s">
        <v>59</v>
      </c>
      <c r="BA47" t="s">
        <v>59</v>
      </c>
      <c r="BB47" t="s">
        <v>59</v>
      </c>
      <c r="BC47" t="s">
        <v>59</v>
      </c>
      <c r="BD47" t="s">
        <v>59</v>
      </c>
      <c r="BE47" t="s">
        <v>59</v>
      </c>
      <c r="BF47" t="s">
        <v>59</v>
      </c>
      <c r="BG47" t="s">
        <v>59</v>
      </c>
      <c r="BH47" t="s">
        <v>59</v>
      </c>
      <c r="BI47" t="s">
        <v>59</v>
      </c>
      <c r="BJ47" t="s">
        <v>59</v>
      </c>
      <c r="BK47" t="s">
        <v>59</v>
      </c>
      <c r="BL47" t="s">
        <v>59</v>
      </c>
      <c r="BM47" t="s">
        <v>59</v>
      </c>
      <c r="BN47" t="s">
        <v>59</v>
      </c>
      <c r="BO47" t="s">
        <v>59</v>
      </c>
      <c r="BP47" t="s">
        <v>59</v>
      </c>
    </row>
    <row r="48" spans="1:87" x14ac:dyDescent="0.25">
      <c r="A48" t="s">
        <v>60</v>
      </c>
    </row>
    <row r="49" spans="1:87" x14ac:dyDescent="0.25">
      <c r="A49" s="5" t="s">
        <v>61</v>
      </c>
      <c r="E49">
        <v>2016</v>
      </c>
      <c r="F49">
        <v>2016</v>
      </c>
      <c r="G49">
        <v>2016</v>
      </c>
      <c r="H49">
        <v>2016</v>
      </c>
      <c r="I49">
        <v>2016</v>
      </c>
      <c r="J49">
        <v>2016</v>
      </c>
      <c r="K49">
        <v>2016</v>
      </c>
      <c r="L49">
        <v>2016</v>
      </c>
      <c r="M49">
        <v>2016</v>
      </c>
      <c r="N49">
        <v>2016</v>
      </c>
      <c r="O49">
        <v>2016</v>
      </c>
      <c r="P49">
        <v>2016</v>
      </c>
      <c r="Q49">
        <v>2016</v>
      </c>
      <c r="R49">
        <v>2016</v>
      </c>
      <c r="S49">
        <v>2016</v>
      </c>
      <c r="T49">
        <v>2016</v>
      </c>
      <c r="U49">
        <v>2016</v>
      </c>
      <c r="V49">
        <v>2016</v>
      </c>
      <c r="W49">
        <v>2016</v>
      </c>
      <c r="X49">
        <v>2016</v>
      </c>
      <c r="Y49"/>
      <c r="Z49"/>
      <c r="AA49"/>
      <c r="AB49"/>
      <c r="AC49"/>
      <c r="AD49"/>
      <c r="AE49"/>
      <c r="AF49"/>
      <c r="AG49"/>
      <c r="AH49"/>
      <c r="AI49" s="14">
        <v>2014</v>
      </c>
      <c r="AJ49">
        <v>2014</v>
      </c>
      <c r="AK49">
        <v>2014</v>
      </c>
      <c r="AL49">
        <v>2000</v>
      </c>
      <c r="AM49">
        <v>2000</v>
      </c>
      <c r="AN49">
        <v>2000</v>
      </c>
      <c r="AO49">
        <v>2016</v>
      </c>
      <c r="AP49">
        <v>2014</v>
      </c>
      <c r="AQ49">
        <v>2000</v>
      </c>
      <c r="AR49">
        <v>2016</v>
      </c>
      <c r="AS49">
        <v>2014</v>
      </c>
      <c r="AT49">
        <v>2000</v>
      </c>
      <c r="AU49">
        <v>2016</v>
      </c>
      <c r="AV49">
        <v>2014</v>
      </c>
      <c r="AW49">
        <v>2000</v>
      </c>
      <c r="AX49">
        <v>2016</v>
      </c>
      <c r="AY49">
        <v>2014</v>
      </c>
      <c r="AZ49">
        <v>2000</v>
      </c>
      <c r="BA49">
        <v>2016</v>
      </c>
      <c r="BB49">
        <v>2014</v>
      </c>
      <c r="BC49">
        <v>2000</v>
      </c>
      <c r="BD49">
        <v>2016</v>
      </c>
      <c r="BE49">
        <v>2014</v>
      </c>
      <c r="BF49">
        <v>2000</v>
      </c>
      <c r="BG49">
        <v>2000</v>
      </c>
      <c r="BH49">
        <v>2016</v>
      </c>
      <c r="BI49">
        <v>2014</v>
      </c>
      <c r="BJ49">
        <v>2000</v>
      </c>
      <c r="BK49">
        <v>2016</v>
      </c>
      <c r="BL49">
        <v>2014</v>
      </c>
      <c r="BM49">
        <v>2000</v>
      </c>
      <c r="BN49">
        <v>2016</v>
      </c>
      <c r="BO49">
        <v>2014</v>
      </c>
      <c r="BP49">
        <v>2000</v>
      </c>
    </row>
    <row r="50" spans="1:87" x14ac:dyDescent="0.25">
      <c r="A50" t="s">
        <v>62</v>
      </c>
      <c r="E50" s="9" t="s">
        <v>117</v>
      </c>
      <c r="F50" s="9" t="s">
        <v>117</v>
      </c>
      <c r="G50" s="9" t="s">
        <v>117</v>
      </c>
      <c r="H50" s="9" t="s">
        <v>117</v>
      </c>
      <c r="I50" s="9" t="s">
        <v>117</v>
      </c>
      <c r="J50" s="9" t="s">
        <v>117</v>
      </c>
      <c r="K50" s="9" t="s">
        <v>117</v>
      </c>
      <c r="L50" s="9" t="s">
        <v>117</v>
      </c>
      <c r="M50" s="9" t="s">
        <v>117</v>
      </c>
      <c r="N50" s="9" t="s">
        <v>117</v>
      </c>
      <c r="O50" s="9" t="s">
        <v>117</v>
      </c>
      <c r="P50" s="9" t="s">
        <v>117</v>
      </c>
      <c r="Q50" s="9" t="s">
        <v>117</v>
      </c>
      <c r="R50" s="9" t="s">
        <v>117</v>
      </c>
      <c r="S50" s="9" t="s">
        <v>117</v>
      </c>
      <c r="T50" s="9" t="s">
        <v>117</v>
      </c>
      <c r="U50" s="9" t="s">
        <v>117</v>
      </c>
      <c r="V50" s="9" t="s">
        <v>117</v>
      </c>
      <c r="W50" s="9" t="s">
        <v>117</v>
      </c>
      <c r="X50" s="9" t="s">
        <v>117</v>
      </c>
      <c r="AI50" s="14" t="s">
        <v>117</v>
      </c>
      <c r="AJ50" t="s">
        <v>118</v>
      </c>
      <c r="AK50" t="s">
        <v>119</v>
      </c>
      <c r="AL50" t="s">
        <v>117</v>
      </c>
      <c r="AM50" t="s">
        <v>118</v>
      </c>
      <c r="AN50" t="s">
        <v>119</v>
      </c>
      <c r="AO50" t="s">
        <v>117</v>
      </c>
      <c r="AP50" t="s">
        <v>117</v>
      </c>
      <c r="AQ50" t="s">
        <v>117</v>
      </c>
      <c r="AR50" t="s">
        <v>117</v>
      </c>
      <c r="AS50" t="s">
        <v>117</v>
      </c>
      <c r="AT50" t="s">
        <v>117</v>
      </c>
      <c r="AU50" t="s">
        <v>117</v>
      </c>
      <c r="AV50" t="s">
        <v>117</v>
      </c>
      <c r="AW50" t="s">
        <v>117</v>
      </c>
      <c r="AX50" t="s">
        <v>117</v>
      </c>
      <c r="AY50" t="s">
        <v>117</v>
      </c>
      <c r="AZ50" t="s">
        <v>117</v>
      </c>
      <c r="BA50" t="s">
        <v>117</v>
      </c>
      <c r="BB50" t="s">
        <v>117</v>
      </c>
      <c r="BC50" t="s">
        <v>117</v>
      </c>
      <c r="BD50" t="s">
        <v>117</v>
      </c>
      <c r="BE50" t="s">
        <v>117</v>
      </c>
      <c r="BF50" t="s">
        <v>117</v>
      </c>
      <c r="BG50" t="s">
        <v>117</v>
      </c>
      <c r="BH50" t="s">
        <v>117</v>
      </c>
      <c r="BI50" t="s">
        <v>117</v>
      </c>
      <c r="BJ50" t="s">
        <v>117</v>
      </c>
      <c r="BK50" t="s">
        <v>117</v>
      </c>
      <c r="BL50" t="s">
        <v>117</v>
      </c>
      <c r="BM50" t="s">
        <v>117</v>
      </c>
      <c r="BN50" t="s">
        <v>117</v>
      </c>
      <c r="BO50" t="s">
        <v>117</v>
      </c>
      <c r="BP50" t="s">
        <v>117</v>
      </c>
    </row>
    <row r="51" spans="1:87" x14ac:dyDescent="0.25">
      <c r="A51" s="19" t="s">
        <v>64</v>
      </c>
      <c r="B51" s="13"/>
      <c r="C51" s="13"/>
      <c r="D51" s="13"/>
      <c r="E51" s="33" t="s">
        <v>284</v>
      </c>
      <c r="F51" s="33" t="s">
        <v>202</v>
      </c>
      <c r="G51" s="33" t="s">
        <v>202</v>
      </c>
      <c r="H51" s="33" t="s">
        <v>202</v>
      </c>
      <c r="I51" s="33" t="s">
        <v>202</v>
      </c>
      <c r="J51" s="33" t="s">
        <v>202</v>
      </c>
      <c r="K51" s="33" t="s">
        <v>202</v>
      </c>
      <c r="L51" s="33" t="s">
        <v>202</v>
      </c>
      <c r="M51" s="33" t="s">
        <v>284</v>
      </c>
      <c r="N51" s="33" t="s">
        <v>264</v>
      </c>
      <c r="O51" s="33" t="s">
        <v>264</v>
      </c>
      <c r="P51" s="33" t="s">
        <v>264</v>
      </c>
      <c r="Q51" s="33" t="s">
        <v>264</v>
      </c>
      <c r="R51" s="33" t="s">
        <v>264</v>
      </c>
      <c r="S51" s="33" t="s">
        <v>264</v>
      </c>
      <c r="T51" s="33" t="s">
        <v>264</v>
      </c>
      <c r="U51" s="33" t="s">
        <v>264</v>
      </c>
      <c r="V51" s="33" t="s">
        <v>264</v>
      </c>
      <c r="W51" s="33" t="s">
        <v>202</v>
      </c>
      <c r="X51" s="33" t="s">
        <v>202</v>
      </c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7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</row>
    <row r="52" spans="1:87" x14ac:dyDescent="0.25">
      <c r="A52" s="19" t="s">
        <v>65</v>
      </c>
      <c r="E52" s="9" t="s">
        <v>66</v>
      </c>
      <c r="F52" s="9" t="s">
        <v>66</v>
      </c>
      <c r="G52" s="9" t="s">
        <v>66</v>
      </c>
      <c r="H52" s="9" t="s">
        <v>66</v>
      </c>
      <c r="I52" s="9" t="s">
        <v>66</v>
      </c>
      <c r="J52" s="9" t="s">
        <v>66</v>
      </c>
      <c r="K52" s="9" t="s">
        <v>66</v>
      </c>
      <c r="L52" s="9" t="s">
        <v>66</v>
      </c>
      <c r="M52" s="9" t="s">
        <v>66</v>
      </c>
      <c r="N52" s="9" t="s">
        <v>66</v>
      </c>
      <c r="O52" s="9" t="s">
        <v>66</v>
      </c>
      <c r="P52" s="9" t="s">
        <v>66</v>
      </c>
      <c r="Q52" s="9" t="s">
        <v>66</v>
      </c>
      <c r="R52" s="9" t="s">
        <v>66</v>
      </c>
      <c r="S52" s="9" t="s">
        <v>66</v>
      </c>
      <c r="T52" s="9" t="s">
        <v>66</v>
      </c>
      <c r="U52" s="9" t="s">
        <v>66</v>
      </c>
      <c r="V52" s="9" t="s">
        <v>66</v>
      </c>
      <c r="W52" s="9" t="s">
        <v>66</v>
      </c>
      <c r="X52" s="9" t="s">
        <v>66</v>
      </c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</row>
    <row r="53" spans="1:87" x14ac:dyDescent="0.25">
      <c r="A53" s="20" t="s">
        <v>67</v>
      </c>
      <c r="E53" s="25">
        <v>2000</v>
      </c>
      <c r="F53" s="25">
        <v>2000</v>
      </c>
      <c r="G53" s="25">
        <v>2000</v>
      </c>
      <c r="H53" s="25">
        <v>2000</v>
      </c>
      <c r="I53" s="25">
        <v>2000</v>
      </c>
      <c r="J53" s="25">
        <v>2000</v>
      </c>
      <c r="K53" s="25">
        <v>2000</v>
      </c>
      <c r="L53" s="25">
        <v>2000</v>
      </c>
      <c r="M53" s="25">
        <v>2000</v>
      </c>
      <c r="N53" s="25">
        <v>2000</v>
      </c>
      <c r="O53" s="25">
        <v>2000</v>
      </c>
      <c r="P53" s="25">
        <v>2000</v>
      </c>
      <c r="Q53" s="25">
        <v>2000</v>
      </c>
      <c r="R53" s="25">
        <v>2000</v>
      </c>
      <c r="S53" s="25">
        <v>2000</v>
      </c>
      <c r="T53" s="25">
        <v>2000</v>
      </c>
      <c r="U53" s="25">
        <v>2000</v>
      </c>
      <c r="V53" s="25">
        <v>0</v>
      </c>
      <c r="W53" s="25">
        <v>0</v>
      </c>
      <c r="X53" s="25">
        <v>2000</v>
      </c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>
        <v>2000</v>
      </c>
      <c r="AJ53" s="25">
        <v>2000</v>
      </c>
      <c r="AK53" s="25">
        <v>2000</v>
      </c>
      <c r="AL53" s="25">
        <v>2000</v>
      </c>
      <c r="AM53" s="25">
        <v>2000</v>
      </c>
    </row>
    <row r="54" spans="1:87" x14ac:dyDescent="0.25">
      <c r="A54" s="20" t="s">
        <v>68</v>
      </c>
      <c r="E54" s="25">
        <v>1000</v>
      </c>
      <c r="F54" s="25">
        <v>1000</v>
      </c>
      <c r="G54" s="25">
        <v>1000</v>
      </c>
      <c r="H54" s="25">
        <v>1000</v>
      </c>
      <c r="I54" s="25">
        <v>1000</v>
      </c>
      <c r="J54" s="25">
        <v>1000</v>
      </c>
      <c r="K54" s="25">
        <v>1000</v>
      </c>
      <c r="L54" s="25">
        <v>1000</v>
      </c>
      <c r="M54" s="25">
        <v>1000</v>
      </c>
      <c r="N54" s="25">
        <v>1000</v>
      </c>
      <c r="O54" s="25">
        <v>1000</v>
      </c>
      <c r="P54" s="25">
        <v>1000</v>
      </c>
      <c r="Q54" s="25">
        <v>1000</v>
      </c>
      <c r="R54" s="25">
        <v>1000</v>
      </c>
      <c r="S54" s="25">
        <v>1000</v>
      </c>
      <c r="T54" s="25">
        <v>1000</v>
      </c>
      <c r="U54" s="25">
        <v>1000</v>
      </c>
      <c r="V54" s="25">
        <v>0</v>
      </c>
      <c r="W54" s="25">
        <v>0</v>
      </c>
      <c r="X54" s="25">
        <v>1000</v>
      </c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>
        <v>1000</v>
      </c>
      <c r="AJ54" s="25">
        <v>1000</v>
      </c>
      <c r="AK54" s="25">
        <v>1000</v>
      </c>
      <c r="AL54" s="25">
        <v>1000</v>
      </c>
      <c r="AM54" s="25">
        <v>1000</v>
      </c>
    </row>
    <row r="55" spans="1:87" x14ac:dyDescent="0.25">
      <c r="A55" t="s">
        <v>157</v>
      </c>
      <c r="B55" s="2"/>
      <c r="C55" s="2"/>
      <c r="D55" s="2"/>
      <c r="E55" s="10" t="s">
        <v>155</v>
      </c>
      <c r="F55" s="10" t="s">
        <v>110</v>
      </c>
      <c r="G55" s="10" t="s">
        <v>110</v>
      </c>
      <c r="H55" s="10" t="s">
        <v>110</v>
      </c>
      <c r="I55" s="10" t="s">
        <v>110</v>
      </c>
      <c r="J55" s="10" t="s">
        <v>110</v>
      </c>
      <c r="K55" s="10" t="s">
        <v>110</v>
      </c>
      <c r="L55" s="10" t="s">
        <v>110</v>
      </c>
      <c r="M55" s="10" t="s">
        <v>110</v>
      </c>
      <c r="N55" s="10" t="s">
        <v>110</v>
      </c>
      <c r="O55" s="10" t="s">
        <v>110</v>
      </c>
      <c r="P55" s="10" t="s">
        <v>110</v>
      </c>
      <c r="Q55" s="10" t="s">
        <v>110</v>
      </c>
      <c r="R55" s="10" t="s">
        <v>110</v>
      </c>
      <c r="S55" s="10" t="s">
        <v>110</v>
      </c>
      <c r="T55" s="10" t="s">
        <v>110</v>
      </c>
      <c r="U55" s="10" t="s">
        <v>110</v>
      </c>
      <c r="V55" s="10" t="s">
        <v>155</v>
      </c>
      <c r="W55" s="10" t="s">
        <v>110</v>
      </c>
      <c r="X55" s="10" t="s">
        <v>110</v>
      </c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5" t="s">
        <v>110</v>
      </c>
      <c r="AJ55" s="2" t="s">
        <v>110</v>
      </c>
      <c r="AK55" s="2" t="s">
        <v>110</v>
      </c>
      <c r="AL55" s="2" t="s">
        <v>110</v>
      </c>
      <c r="AM55" s="2" t="s">
        <v>110</v>
      </c>
      <c r="AN55" s="2" t="s">
        <v>110</v>
      </c>
      <c r="AO55" s="2" t="s">
        <v>110</v>
      </c>
      <c r="AP55" s="2" t="s">
        <v>110</v>
      </c>
      <c r="AQ55" s="2" t="s">
        <v>110</v>
      </c>
      <c r="AR55" s="2" t="s">
        <v>110</v>
      </c>
      <c r="AS55" s="2" t="s">
        <v>110</v>
      </c>
      <c r="AT55" s="2" t="s">
        <v>110</v>
      </c>
      <c r="AU55" s="2" t="s">
        <v>110</v>
      </c>
      <c r="AV55" s="2" t="s">
        <v>110</v>
      </c>
      <c r="AW55" s="2" t="s">
        <v>110</v>
      </c>
      <c r="AX55" s="2" t="s">
        <v>110</v>
      </c>
      <c r="AY55" s="2" t="s">
        <v>110</v>
      </c>
      <c r="AZ55" s="2" t="s">
        <v>110</v>
      </c>
      <c r="BA55" s="2" t="s">
        <v>110</v>
      </c>
      <c r="BB55" s="2" t="s">
        <v>110</v>
      </c>
      <c r="BC55" s="2" t="s">
        <v>110</v>
      </c>
      <c r="BD55" s="2" t="s">
        <v>110</v>
      </c>
      <c r="BE55" s="2" t="s">
        <v>110</v>
      </c>
      <c r="BF55" s="2" t="s">
        <v>110</v>
      </c>
      <c r="BG55" s="2" t="s">
        <v>110</v>
      </c>
      <c r="BH55" s="2" t="s">
        <v>110</v>
      </c>
      <c r="BI55" s="2" t="s">
        <v>110</v>
      </c>
      <c r="BJ55" s="2" t="s">
        <v>110</v>
      </c>
      <c r="BK55" s="2" t="s">
        <v>110</v>
      </c>
      <c r="BL55" s="2" t="s">
        <v>110</v>
      </c>
      <c r="BM55" s="2" t="s">
        <v>110</v>
      </c>
      <c r="BN55" s="2" t="s">
        <v>110</v>
      </c>
      <c r="BO55" s="2" t="s">
        <v>110</v>
      </c>
      <c r="BP55" s="2" t="s">
        <v>110</v>
      </c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</row>
    <row r="56" spans="1:87" x14ac:dyDescent="0.25">
      <c r="A56" t="s">
        <v>158</v>
      </c>
      <c r="B56" s="2"/>
      <c r="C56" s="2"/>
      <c r="D56" s="2"/>
      <c r="E56" s="10" t="s">
        <v>155</v>
      </c>
      <c r="F56" s="10" t="s">
        <v>155</v>
      </c>
      <c r="G56" s="10" t="s">
        <v>155</v>
      </c>
      <c r="H56" s="10" t="s">
        <v>155</v>
      </c>
      <c r="I56" s="10" t="s">
        <v>155</v>
      </c>
      <c r="J56" s="10" t="s">
        <v>155</v>
      </c>
      <c r="K56" s="10" t="s">
        <v>155</v>
      </c>
      <c r="L56" s="10" t="s">
        <v>155</v>
      </c>
      <c r="M56" s="10" t="s">
        <v>155</v>
      </c>
      <c r="N56" s="10" t="s">
        <v>155</v>
      </c>
      <c r="O56" s="10" t="s">
        <v>155</v>
      </c>
      <c r="P56" s="10" t="s">
        <v>155</v>
      </c>
      <c r="Q56" s="10" t="s">
        <v>155</v>
      </c>
      <c r="R56" s="10" t="s">
        <v>155</v>
      </c>
      <c r="S56" s="10" t="s">
        <v>155</v>
      </c>
      <c r="T56" s="10" t="s">
        <v>155</v>
      </c>
      <c r="U56" s="10" t="s">
        <v>155</v>
      </c>
      <c r="V56" s="10" t="s">
        <v>155</v>
      </c>
      <c r="W56" s="10" t="s">
        <v>155</v>
      </c>
      <c r="X56" s="10" t="s">
        <v>155</v>
      </c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5" t="s">
        <v>155</v>
      </c>
      <c r="AJ56" s="2" t="s">
        <v>155</v>
      </c>
      <c r="AK56" s="2" t="s">
        <v>155</v>
      </c>
      <c r="AL56" s="2" t="s">
        <v>155</v>
      </c>
      <c r="AM56" s="2" t="s">
        <v>155</v>
      </c>
      <c r="AN56" s="2" t="s">
        <v>155</v>
      </c>
      <c r="AO56" s="2" t="s">
        <v>155</v>
      </c>
      <c r="AP56" s="2" t="s">
        <v>155</v>
      </c>
      <c r="AQ56" s="2" t="s">
        <v>155</v>
      </c>
      <c r="AR56" s="2" t="s">
        <v>155</v>
      </c>
      <c r="AS56" s="2" t="s">
        <v>155</v>
      </c>
      <c r="AT56" s="2" t="s">
        <v>155</v>
      </c>
      <c r="AU56" s="2" t="s">
        <v>155</v>
      </c>
      <c r="AV56" s="2" t="s">
        <v>155</v>
      </c>
      <c r="AW56" s="2" t="s">
        <v>155</v>
      </c>
      <c r="AX56" s="2" t="s">
        <v>155</v>
      </c>
      <c r="AY56" s="2" t="s">
        <v>155</v>
      </c>
      <c r="AZ56" s="2" t="s">
        <v>155</v>
      </c>
      <c r="BA56" s="2" t="s">
        <v>155</v>
      </c>
      <c r="BB56" s="2" t="s">
        <v>155</v>
      </c>
      <c r="BC56" s="2" t="s">
        <v>155</v>
      </c>
      <c r="BD56" s="2" t="s">
        <v>155</v>
      </c>
      <c r="BE56" s="2" t="s">
        <v>155</v>
      </c>
      <c r="BF56" s="2" t="s">
        <v>155</v>
      </c>
      <c r="BG56" s="2" t="s">
        <v>155</v>
      </c>
      <c r="BH56" s="2" t="s">
        <v>155</v>
      </c>
      <c r="BI56" s="2" t="s">
        <v>155</v>
      </c>
      <c r="BJ56" s="2" t="s">
        <v>155</v>
      </c>
      <c r="BK56" s="2" t="s">
        <v>155</v>
      </c>
      <c r="BL56" s="2" t="s">
        <v>155</v>
      </c>
      <c r="BM56" s="2" t="s">
        <v>155</v>
      </c>
      <c r="BN56" s="2" t="s">
        <v>155</v>
      </c>
      <c r="BO56" s="2" t="s">
        <v>155</v>
      </c>
      <c r="BP56" s="2" t="s">
        <v>155</v>
      </c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</row>
    <row r="57" spans="1:87" x14ac:dyDescent="0.25">
      <c r="A57" t="s">
        <v>159</v>
      </c>
      <c r="B57" s="2"/>
      <c r="C57" s="2"/>
      <c r="D57" s="2"/>
      <c r="E57" s="10" t="s">
        <v>110</v>
      </c>
      <c r="F57" s="10" t="s">
        <v>110</v>
      </c>
      <c r="G57" s="10" t="s">
        <v>110</v>
      </c>
      <c r="H57" s="10" t="s">
        <v>110</v>
      </c>
      <c r="I57" s="10" t="s">
        <v>110</v>
      </c>
      <c r="J57" s="10" t="s">
        <v>110</v>
      </c>
      <c r="K57" s="10" t="s">
        <v>110</v>
      </c>
      <c r="L57" s="10" t="s">
        <v>110</v>
      </c>
      <c r="M57" s="10" t="s">
        <v>110</v>
      </c>
      <c r="N57" s="10" t="s">
        <v>110</v>
      </c>
      <c r="O57" s="10" t="s">
        <v>110</v>
      </c>
      <c r="P57" s="10" t="s">
        <v>110</v>
      </c>
      <c r="Q57" s="10" t="s">
        <v>110</v>
      </c>
      <c r="R57" s="10" t="s">
        <v>110</v>
      </c>
      <c r="S57" s="10" t="s">
        <v>110</v>
      </c>
      <c r="T57" s="10" t="s">
        <v>110</v>
      </c>
      <c r="U57" s="10" t="s">
        <v>110</v>
      </c>
      <c r="V57" s="10" t="s">
        <v>110</v>
      </c>
      <c r="W57" s="10" t="s">
        <v>110</v>
      </c>
      <c r="X57" s="10" t="s">
        <v>110</v>
      </c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5" t="s">
        <v>110</v>
      </c>
      <c r="AJ57" s="2" t="s">
        <v>110</v>
      </c>
      <c r="AK57" s="2" t="s">
        <v>110</v>
      </c>
      <c r="AL57" s="2" t="s">
        <v>110</v>
      </c>
      <c r="AM57" s="2" t="s">
        <v>110</v>
      </c>
      <c r="AN57" s="2" t="s">
        <v>110</v>
      </c>
      <c r="AO57" s="2" t="s">
        <v>110</v>
      </c>
      <c r="AP57" s="2" t="s">
        <v>110</v>
      </c>
      <c r="AQ57" s="2" t="s">
        <v>110</v>
      </c>
      <c r="AR57" s="2" t="s">
        <v>110</v>
      </c>
      <c r="AS57" s="2" t="s">
        <v>110</v>
      </c>
      <c r="AT57" s="2" t="s">
        <v>110</v>
      </c>
      <c r="AU57" s="2" t="s">
        <v>110</v>
      </c>
      <c r="AV57" s="2" t="s">
        <v>110</v>
      </c>
      <c r="AW57" s="2" t="s">
        <v>110</v>
      </c>
      <c r="AX57" s="2" t="s">
        <v>110</v>
      </c>
      <c r="AY57" s="2" t="s">
        <v>110</v>
      </c>
      <c r="AZ57" s="2" t="s">
        <v>110</v>
      </c>
      <c r="BA57" s="2" t="s">
        <v>110</v>
      </c>
      <c r="BB57" s="2" t="s">
        <v>110</v>
      </c>
      <c r="BC57" s="2" t="s">
        <v>110</v>
      </c>
      <c r="BD57" s="2" t="s">
        <v>110</v>
      </c>
      <c r="BE57" s="2" t="s">
        <v>110</v>
      </c>
      <c r="BF57" s="2" t="s">
        <v>110</v>
      </c>
      <c r="BG57" s="2" t="s">
        <v>110</v>
      </c>
      <c r="BH57" s="2" t="s">
        <v>110</v>
      </c>
      <c r="BI57" s="2" t="s">
        <v>110</v>
      </c>
      <c r="BJ57" s="2" t="s">
        <v>110</v>
      </c>
      <c r="BK57" s="2" t="s">
        <v>110</v>
      </c>
      <c r="BL57" s="2" t="s">
        <v>110</v>
      </c>
      <c r="BM57" s="2" t="s">
        <v>110</v>
      </c>
      <c r="BN57" s="2" t="s">
        <v>110</v>
      </c>
      <c r="BO57" s="2" t="s">
        <v>110</v>
      </c>
      <c r="BP57" s="2" t="s">
        <v>110</v>
      </c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</row>
    <row r="58" spans="1:87" x14ac:dyDescent="0.25">
      <c r="A58" t="s">
        <v>160</v>
      </c>
      <c r="B58" s="2"/>
      <c r="C58" s="2"/>
      <c r="D58" s="2"/>
      <c r="E58" s="10" t="s">
        <v>155</v>
      </c>
      <c r="F58" s="10" t="s">
        <v>155</v>
      </c>
      <c r="G58" s="10" t="s">
        <v>155</v>
      </c>
      <c r="H58" s="10" t="s">
        <v>155</v>
      </c>
      <c r="I58" s="10" t="s">
        <v>155</v>
      </c>
      <c r="J58" s="10" t="s">
        <v>155</v>
      </c>
      <c r="K58" s="10" t="s">
        <v>155</v>
      </c>
      <c r="L58" s="10" t="s">
        <v>155</v>
      </c>
      <c r="M58" s="10" t="s">
        <v>155</v>
      </c>
      <c r="N58" s="10" t="s">
        <v>155</v>
      </c>
      <c r="O58" s="10" t="s">
        <v>155</v>
      </c>
      <c r="P58" s="10" t="s">
        <v>155</v>
      </c>
      <c r="Q58" s="10" t="s">
        <v>155</v>
      </c>
      <c r="R58" s="10" t="s">
        <v>155</v>
      </c>
      <c r="S58" s="10" t="s">
        <v>155</v>
      </c>
      <c r="T58" s="10" t="s">
        <v>155</v>
      </c>
      <c r="U58" s="10" t="s">
        <v>155</v>
      </c>
      <c r="V58" s="10" t="s">
        <v>155</v>
      </c>
      <c r="W58" s="10" t="s">
        <v>155</v>
      </c>
      <c r="X58" s="10" t="s">
        <v>155</v>
      </c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5" t="s">
        <v>155</v>
      </c>
      <c r="AJ58" s="2" t="s">
        <v>155</v>
      </c>
      <c r="AK58" s="2" t="s">
        <v>155</v>
      </c>
      <c r="AL58" s="2" t="s">
        <v>155</v>
      </c>
      <c r="AM58" s="2" t="s">
        <v>155</v>
      </c>
      <c r="AN58" s="2" t="s">
        <v>155</v>
      </c>
      <c r="AO58" s="2" t="s">
        <v>155</v>
      </c>
      <c r="AP58" s="2" t="s">
        <v>155</v>
      </c>
      <c r="AQ58" s="2" t="s">
        <v>155</v>
      </c>
      <c r="AR58" s="2" t="s">
        <v>155</v>
      </c>
      <c r="AS58" s="2" t="s">
        <v>155</v>
      </c>
      <c r="AT58" s="2" t="s">
        <v>155</v>
      </c>
      <c r="AU58" s="2" t="s">
        <v>155</v>
      </c>
      <c r="AV58" s="2" t="s">
        <v>155</v>
      </c>
      <c r="AW58" s="2" t="s">
        <v>155</v>
      </c>
      <c r="AX58" s="2" t="s">
        <v>155</v>
      </c>
      <c r="AY58" s="2" t="s">
        <v>155</v>
      </c>
      <c r="AZ58" s="2" t="s">
        <v>155</v>
      </c>
      <c r="BA58" s="2" t="s">
        <v>155</v>
      </c>
      <c r="BB58" s="2" t="s">
        <v>155</v>
      </c>
      <c r="BC58" s="2" t="s">
        <v>155</v>
      </c>
      <c r="BD58" s="2" t="s">
        <v>155</v>
      </c>
      <c r="BE58" s="2" t="s">
        <v>155</v>
      </c>
      <c r="BF58" s="2" t="s">
        <v>155</v>
      </c>
      <c r="BG58" s="2" t="s">
        <v>155</v>
      </c>
      <c r="BH58" s="2" t="s">
        <v>155</v>
      </c>
      <c r="BI58" s="2" t="s">
        <v>155</v>
      </c>
      <c r="BJ58" s="2" t="s">
        <v>155</v>
      </c>
      <c r="BK58" s="2" t="s">
        <v>155</v>
      </c>
      <c r="BL58" s="2" t="s">
        <v>155</v>
      </c>
      <c r="BM58" s="2" t="s">
        <v>155</v>
      </c>
      <c r="BN58" s="2" t="s">
        <v>155</v>
      </c>
      <c r="BO58" s="2" t="s">
        <v>155</v>
      </c>
      <c r="BP58" s="2" t="s">
        <v>155</v>
      </c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</row>
    <row r="59" spans="1:87" x14ac:dyDescent="0.25">
      <c r="A59" t="s">
        <v>161</v>
      </c>
      <c r="B59" s="2"/>
      <c r="C59" s="2"/>
      <c r="D59" s="2"/>
      <c r="E59" s="10" t="s">
        <v>155</v>
      </c>
      <c r="F59" s="10" t="s">
        <v>155</v>
      </c>
      <c r="G59" s="10" t="s">
        <v>155</v>
      </c>
      <c r="H59" s="10" t="s">
        <v>155</v>
      </c>
      <c r="I59" s="10" t="s">
        <v>155</v>
      </c>
      <c r="J59" s="10" t="s">
        <v>155</v>
      </c>
      <c r="K59" s="10" t="s">
        <v>155</v>
      </c>
      <c r="L59" s="10" t="s">
        <v>155</v>
      </c>
      <c r="M59" s="10" t="s">
        <v>155</v>
      </c>
      <c r="N59" s="10" t="s">
        <v>155</v>
      </c>
      <c r="O59" s="10" t="s">
        <v>155</v>
      </c>
      <c r="P59" s="10" t="s">
        <v>155</v>
      </c>
      <c r="Q59" s="10" t="s">
        <v>155</v>
      </c>
      <c r="R59" s="10" t="s">
        <v>155</v>
      </c>
      <c r="S59" s="10" t="s">
        <v>155</v>
      </c>
      <c r="T59" s="10" t="s">
        <v>155</v>
      </c>
      <c r="U59" s="10" t="s">
        <v>155</v>
      </c>
      <c r="V59" s="10" t="s">
        <v>155</v>
      </c>
      <c r="W59" s="10" t="s">
        <v>155</v>
      </c>
      <c r="X59" s="10" t="s">
        <v>155</v>
      </c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5" t="s">
        <v>155</v>
      </c>
      <c r="AJ59" s="2" t="s">
        <v>155</v>
      </c>
      <c r="AK59" s="2" t="s">
        <v>155</v>
      </c>
      <c r="AL59" s="2" t="s">
        <v>155</v>
      </c>
      <c r="AM59" s="2" t="s">
        <v>155</v>
      </c>
      <c r="AN59" s="2" t="s">
        <v>155</v>
      </c>
      <c r="AO59" s="2" t="s">
        <v>155</v>
      </c>
      <c r="AP59" s="2" t="s">
        <v>155</v>
      </c>
      <c r="AQ59" s="2" t="s">
        <v>155</v>
      </c>
      <c r="AR59" s="2" t="s">
        <v>155</v>
      </c>
      <c r="AS59" s="2" t="s">
        <v>155</v>
      </c>
      <c r="AT59" s="2" t="s">
        <v>155</v>
      </c>
      <c r="AU59" s="2" t="s">
        <v>155</v>
      </c>
      <c r="AV59" s="2" t="s">
        <v>155</v>
      </c>
      <c r="AW59" s="2" t="s">
        <v>155</v>
      </c>
      <c r="AX59" s="2" t="s">
        <v>155</v>
      </c>
      <c r="AY59" s="2" t="s">
        <v>155</v>
      </c>
      <c r="AZ59" s="2" t="s">
        <v>155</v>
      </c>
      <c r="BA59" s="2" t="s">
        <v>155</v>
      </c>
      <c r="BB59" s="2" t="s">
        <v>155</v>
      </c>
      <c r="BC59" s="2" t="s">
        <v>155</v>
      </c>
      <c r="BD59" s="2" t="s">
        <v>155</v>
      </c>
      <c r="BE59" s="2" t="s">
        <v>155</v>
      </c>
      <c r="BF59" s="2" t="s">
        <v>155</v>
      </c>
      <c r="BG59" s="2" t="s">
        <v>155</v>
      </c>
      <c r="BH59" s="2" t="s">
        <v>155</v>
      </c>
      <c r="BI59" s="2" t="s">
        <v>155</v>
      </c>
      <c r="BJ59" s="2" t="s">
        <v>155</v>
      </c>
      <c r="BK59" s="2" t="s">
        <v>155</v>
      </c>
      <c r="BL59" s="2" t="s">
        <v>155</v>
      </c>
      <c r="BM59" s="2" t="s">
        <v>155</v>
      </c>
      <c r="BN59" s="2" t="s">
        <v>155</v>
      </c>
      <c r="BO59" s="2" t="s">
        <v>155</v>
      </c>
      <c r="BP59" s="2" t="s">
        <v>155</v>
      </c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</row>
    <row r="60" spans="1:87" x14ac:dyDescent="0.25">
      <c r="A60" s="26" t="s">
        <v>254</v>
      </c>
      <c r="B60" s="2"/>
      <c r="C60" s="2"/>
      <c r="D60" s="2"/>
      <c r="E60" s="10" t="s">
        <v>265</v>
      </c>
      <c r="F60" s="10" t="s">
        <v>266</v>
      </c>
      <c r="G60" s="10" t="s">
        <v>267</v>
      </c>
      <c r="H60" s="10" t="s">
        <v>268</v>
      </c>
      <c r="I60" s="10" t="s">
        <v>269</v>
      </c>
      <c r="J60" s="10" t="s">
        <v>270</v>
      </c>
      <c r="K60" s="10" t="s">
        <v>272</v>
      </c>
      <c r="L60" s="10" t="s">
        <v>273</v>
      </c>
      <c r="M60" s="10" t="s">
        <v>274</v>
      </c>
      <c r="N60" s="10" t="s">
        <v>275</v>
      </c>
      <c r="O60" s="10" t="s">
        <v>276</v>
      </c>
      <c r="P60" s="10" t="s">
        <v>277</v>
      </c>
      <c r="Q60" s="10" t="s">
        <v>278</v>
      </c>
      <c r="R60" s="10" t="s">
        <v>279</v>
      </c>
      <c r="S60" s="10" t="s">
        <v>280</v>
      </c>
      <c r="T60" s="10" t="s">
        <v>281</v>
      </c>
      <c r="U60" s="10" t="s">
        <v>282</v>
      </c>
      <c r="V60" s="10" t="s">
        <v>283</v>
      </c>
      <c r="W60" s="10" t="s">
        <v>327</v>
      </c>
      <c r="X60" s="10" t="s">
        <v>328</v>
      </c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5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</row>
    <row r="61" spans="1:87" x14ac:dyDescent="0.25">
      <c r="A61" s="26" t="s">
        <v>237</v>
      </c>
    </row>
    <row r="62" spans="1:87" x14ac:dyDescent="0.25">
      <c r="A62" s="26" t="s">
        <v>238</v>
      </c>
      <c r="AP62" s="6"/>
      <c r="AQ62" s="6"/>
      <c r="AR62" s="6"/>
      <c r="AS62" s="6"/>
      <c r="AT62" s="6"/>
      <c r="AU62" s="6"/>
      <c r="AV62" s="6"/>
      <c r="AW62" s="6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6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</row>
    <row r="63" spans="1:87" x14ac:dyDescent="0.25">
      <c r="A63" s="26" t="s">
        <v>239</v>
      </c>
      <c r="AP63" s="6"/>
      <c r="AQ63" s="6"/>
      <c r="AR63" s="6"/>
      <c r="AS63" s="6"/>
      <c r="AT63" s="6"/>
      <c r="AU63" s="6"/>
      <c r="AV63" s="6"/>
      <c r="AW63" s="6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6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</row>
    <row r="64" spans="1:87" x14ac:dyDescent="0.25">
      <c r="A64" s="26" t="s">
        <v>240</v>
      </c>
      <c r="AP64" s="6"/>
      <c r="AQ64" s="6"/>
      <c r="AR64" s="6"/>
      <c r="AS64" s="6"/>
      <c r="AT64" s="6"/>
      <c r="AU64" s="6"/>
      <c r="AV64" s="6"/>
      <c r="AW64" s="6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6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</row>
    <row r="65" spans="1:87" x14ac:dyDescent="0.25">
      <c r="A65" s="26" t="s">
        <v>241</v>
      </c>
      <c r="AP65" s="6"/>
      <c r="AQ65" s="6"/>
      <c r="AR65" s="6"/>
      <c r="AS65" s="6"/>
      <c r="AT65" s="6"/>
      <c r="AU65" s="6"/>
      <c r="AV65" s="6"/>
      <c r="AW65" s="6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</row>
    <row r="66" spans="1:87" x14ac:dyDescent="0.25">
      <c r="A66" s="26" t="s">
        <v>242</v>
      </c>
      <c r="AP66" s="6"/>
      <c r="AQ66" s="6"/>
      <c r="AR66" s="6"/>
      <c r="AS66" s="6"/>
      <c r="AT66" s="6"/>
      <c r="AU66" s="6"/>
      <c r="AV66" s="6"/>
      <c r="AW66" s="6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6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</row>
    <row r="67" spans="1:87" x14ac:dyDescent="0.25">
      <c r="A67" s="26" t="s">
        <v>164</v>
      </c>
      <c r="B67" s="30"/>
      <c r="C67" s="30"/>
      <c r="D67" s="30"/>
      <c r="E67" s="30" t="str">
        <f>TEXT((PT_newAssessment_Data!E54/PT_newAssessment_Data!E53)*100,"0.00")</f>
        <v>50.00</v>
      </c>
      <c r="F67" s="30" t="str">
        <f>TEXT((PT_newAssessment_Data!F54/PT_newAssessment_Data!F53)*100,"0.00")</f>
        <v>50.00</v>
      </c>
      <c r="G67" s="30" t="str">
        <f>TEXT((PT_newAssessment_Data!G54/PT_newAssessment_Data!G53)*100,"0.00")</f>
        <v>50.00</v>
      </c>
      <c r="H67" s="30" t="str">
        <f>TEXT((PT_newAssessment_Data!H54/PT_newAssessment_Data!H53)*100,"0.00")</f>
        <v>50.00</v>
      </c>
      <c r="I67" s="30" t="str">
        <f>TEXT((PT_newAssessment_Data!I54/PT_newAssessment_Data!I53)*100,"0.00")</f>
        <v>50.00</v>
      </c>
      <c r="J67" s="30" t="str">
        <f>TEXT((PT_newAssessment_Data!J54/PT_newAssessment_Data!J53)*100,"0.00")</f>
        <v>50.00</v>
      </c>
      <c r="K67" s="30" t="str">
        <f>TEXT((PT_newAssessment_Data!K54/PT_newAssessment_Data!K53)*100,"0.00")</f>
        <v>50.00</v>
      </c>
      <c r="L67" s="30" t="str">
        <f>TEXT((PT_newAssessment_Data!L54/PT_newAssessment_Data!L53)*100,"0.00")</f>
        <v>50.00</v>
      </c>
      <c r="M67" s="30" t="str">
        <f>TEXT((PT_newAssessment_Data!M54/PT_newAssessment_Data!M53)*100,"0.00")</f>
        <v>50.00</v>
      </c>
      <c r="N67" s="30" t="str">
        <f>TEXT((PT_newAssessment_Data!N54/PT_newAssessment_Data!N53)*100,"0.00")</f>
        <v>50.00</v>
      </c>
      <c r="O67" s="30" t="str">
        <f>TEXT((PT_newAssessment_Data!O54/PT_newAssessment_Data!O53)*100,"0.00")</f>
        <v>50.00</v>
      </c>
      <c r="P67" s="30" t="str">
        <f>TEXT((PT_newAssessment_Data!P54/PT_newAssessment_Data!P53)*100,"0.00")</f>
        <v>50.00</v>
      </c>
      <c r="Q67" s="30" t="str">
        <f>TEXT((PT_newAssessment_Data!Q54/PT_newAssessment_Data!Q53)*100,"0.00")</f>
        <v>50.00</v>
      </c>
      <c r="R67" s="30" t="str">
        <f>TEXT((PT_newAssessment_Data!R54/PT_newAssessment_Data!R53)*100,"0.00")</f>
        <v>50.00</v>
      </c>
      <c r="S67" s="30" t="str">
        <f>TEXT((PT_newAssessment_Data!S54/PT_newAssessment_Data!S53)*100,"0.00")</f>
        <v>50.00</v>
      </c>
      <c r="T67" s="30" t="str">
        <f>TEXT((PT_newAssessment_Data!T54/PT_newAssessment_Data!T53)*100,"0.00")</f>
        <v>50.00</v>
      </c>
      <c r="U67" s="30" t="str">
        <f>TEXT((PT_newAssessment_Data!U54/PT_newAssessment_Data!U53)*100,"0.00")</f>
        <v>50.00</v>
      </c>
      <c r="V67" s="30" t="e">
        <f>TEXT((PT_newAssessment_Data!V54/PT_newAssessment_Data!V53)*100,"0.00")</f>
        <v>#DIV/0!</v>
      </c>
      <c r="W67" s="30" t="e">
        <f>TEXT((PT_newAssessment_Data!W54/PT_newAssessment_Data!W53)*100,"0.00")</f>
        <v>#DIV/0!</v>
      </c>
      <c r="X67" s="30" t="str">
        <f>TEXT((PT_newAssessment_Data!X54/PT_newAssessment_Data!X53)*100,"0.00")</f>
        <v>50.00</v>
      </c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7"/>
      <c r="AJ67" s="7"/>
      <c r="AK67" s="7"/>
    </row>
    <row r="68" spans="1:87" x14ac:dyDescent="0.25">
      <c r="A68" s="26" t="s">
        <v>166</v>
      </c>
      <c r="B68" s="30"/>
      <c r="C68" s="30"/>
      <c r="D68" s="30"/>
      <c r="E68" s="30" t="str">
        <f>TEXT(E53-(E54*1.42855),"0.00")</f>
        <v>571.45</v>
      </c>
      <c r="F68" s="30" t="str">
        <f>TEXT(F53-(F54*1.42855),"0.00")</f>
        <v>571.45</v>
      </c>
      <c r="G68" s="30" t="str">
        <f t="shared" ref="G68:V68" si="0">TEXT(G53-(G54*1.42855),"0.00")</f>
        <v>571.45</v>
      </c>
      <c r="H68" s="30" t="str">
        <f t="shared" si="0"/>
        <v>571.45</v>
      </c>
      <c r="I68" s="30" t="str">
        <f t="shared" si="0"/>
        <v>571.45</v>
      </c>
      <c r="J68" s="30" t="str">
        <f t="shared" si="0"/>
        <v>571.45</v>
      </c>
      <c r="K68" s="30" t="str">
        <f t="shared" si="0"/>
        <v>571.45</v>
      </c>
      <c r="L68" s="30" t="str">
        <f t="shared" si="0"/>
        <v>571.45</v>
      </c>
      <c r="M68" s="30" t="str">
        <f t="shared" si="0"/>
        <v>571.45</v>
      </c>
      <c r="N68" s="30" t="str">
        <f t="shared" si="0"/>
        <v>571.45</v>
      </c>
      <c r="O68" s="30" t="str">
        <f t="shared" si="0"/>
        <v>571.45</v>
      </c>
      <c r="P68" s="30" t="str">
        <f t="shared" si="0"/>
        <v>571.45</v>
      </c>
      <c r="Q68" s="30" t="str">
        <f t="shared" si="0"/>
        <v>571.45</v>
      </c>
      <c r="R68" s="30" t="str">
        <f t="shared" si="0"/>
        <v>571.45</v>
      </c>
      <c r="S68" s="30" t="str">
        <f t="shared" si="0"/>
        <v>571.45</v>
      </c>
      <c r="T68" s="30" t="str">
        <f t="shared" si="0"/>
        <v>571.45</v>
      </c>
      <c r="U68" s="30" t="str">
        <f t="shared" si="0"/>
        <v>571.45</v>
      </c>
      <c r="V68" s="30" t="str">
        <f t="shared" si="0"/>
        <v>0.00</v>
      </c>
      <c r="W68" s="30" t="str">
        <f t="shared" ref="W68:X68" si="1">TEXT(W53-(W54*1.42855),"0.00")</f>
        <v>0.00</v>
      </c>
      <c r="X68" s="30" t="str">
        <f t="shared" si="1"/>
        <v>571.45</v>
      </c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7"/>
      <c r="AJ68" s="7"/>
      <c r="AK68" s="7"/>
    </row>
    <row r="69" spans="1:87" x14ac:dyDescent="0.2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/>
    </row>
    <row r="70" spans="1:87" x14ac:dyDescent="0.25">
      <c r="A70" s="20" t="s">
        <v>165</v>
      </c>
      <c r="B70" s="20"/>
      <c r="C70" s="20"/>
      <c r="D70" s="20"/>
      <c r="E70" s="20" t="s">
        <v>155</v>
      </c>
      <c r="F70" s="20" t="str">
        <f t="shared" ref="F70:V70" si="2">IF(F67&gt;=70,"No","Yes")</f>
        <v>No</v>
      </c>
      <c r="G70" s="20" t="str">
        <f t="shared" si="2"/>
        <v>No</v>
      </c>
      <c r="H70" s="20" t="str">
        <f t="shared" si="2"/>
        <v>No</v>
      </c>
      <c r="I70" s="20" t="str">
        <f t="shared" si="2"/>
        <v>No</v>
      </c>
      <c r="J70" s="20" t="str">
        <f t="shared" si="2"/>
        <v>No</v>
      </c>
      <c r="K70" s="20" t="str">
        <f t="shared" si="2"/>
        <v>No</v>
      </c>
      <c r="L70" s="20" t="str">
        <f t="shared" si="2"/>
        <v>No</v>
      </c>
      <c r="M70" s="20" t="str">
        <f t="shared" si="2"/>
        <v>No</v>
      </c>
      <c r="N70" s="20" t="str">
        <f t="shared" si="2"/>
        <v>No</v>
      </c>
      <c r="O70" s="20" t="str">
        <f t="shared" si="2"/>
        <v>No</v>
      </c>
      <c r="P70" s="20" t="str">
        <f t="shared" si="2"/>
        <v>No</v>
      </c>
      <c r="Q70" s="20" t="str">
        <f t="shared" si="2"/>
        <v>No</v>
      </c>
      <c r="R70" s="20" t="str">
        <f t="shared" si="2"/>
        <v>No</v>
      </c>
      <c r="S70" s="20" t="str">
        <f t="shared" si="2"/>
        <v>No</v>
      </c>
      <c r="T70" s="20" t="str">
        <f t="shared" si="2"/>
        <v>No</v>
      </c>
      <c r="U70" s="20" t="str">
        <f t="shared" si="2"/>
        <v>No</v>
      </c>
      <c r="V70" s="20" t="e">
        <f t="shared" si="2"/>
        <v>#DIV/0!</v>
      </c>
      <c r="W70" s="20" t="e">
        <f t="shared" ref="W70:X70" si="3">IF(W67&gt;=70,"No","Yes")</f>
        <v>#DIV/0!</v>
      </c>
      <c r="X70" s="20" t="str">
        <f t="shared" si="3"/>
        <v>No</v>
      </c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/>
    </row>
    <row r="71" spans="1:87" x14ac:dyDescent="0.25">
      <c r="A71" s="20" t="s">
        <v>167</v>
      </c>
      <c r="B71" s="20"/>
      <c r="C71" s="20"/>
      <c r="D71" s="20"/>
      <c r="E71" s="20">
        <v>256.55</v>
      </c>
      <c r="F71" s="20">
        <v>256.55</v>
      </c>
      <c r="G71" s="20">
        <v>256.55</v>
      </c>
      <c r="H71" s="20">
        <v>256.55</v>
      </c>
      <c r="I71" s="20">
        <v>256.55</v>
      </c>
      <c r="J71" s="20">
        <v>256.55</v>
      </c>
      <c r="K71" s="20">
        <v>256.55</v>
      </c>
      <c r="L71" s="20">
        <v>256.55</v>
      </c>
      <c r="M71" s="20">
        <v>256.55</v>
      </c>
      <c r="N71" s="20">
        <v>256.55</v>
      </c>
      <c r="O71" s="20">
        <v>256.55</v>
      </c>
      <c r="P71" s="20">
        <v>256.55</v>
      </c>
      <c r="Q71" s="20">
        <v>256.55</v>
      </c>
      <c r="R71" s="20">
        <v>256.55</v>
      </c>
      <c r="S71" s="20">
        <v>256.55</v>
      </c>
      <c r="T71" s="20">
        <v>256.55</v>
      </c>
      <c r="U71" s="20">
        <v>256.55</v>
      </c>
      <c r="V71" s="20">
        <v>256.55</v>
      </c>
      <c r="W71" s="20">
        <v>256.55</v>
      </c>
      <c r="X71" s="20">
        <v>256.55</v>
      </c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/>
    </row>
    <row r="72" spans="1:87" x14ac:dyDescent="0.25">
      <c r="A72" t="s">
        <v>75</v>
      </c>
    </row>
    <row r="73" spans="1:87" x14ac:dyDescent="0.25">
      <c r="A73" t="s">
        <v>76</v>
      </c>
      <c r="E73" s="9" t="s">
        <v>77</v>
      </c>
      <c r="F73" s="9" t="s">
        <v>77</v>
      </c>
      <c r="G73" s="9" t="s">
        <v>77</v>
      </c>
      <c r="H73" s="9" t="s">
        <v>77</v>
      </c>
      <c r="I73" s="9" t="s">
        <v>77</v>
      </c>
      <c r="J73" s="9" t="s">
        <v>77</v>
      </c>
      <c r="K73" s="9" t="s">
        <v>77</v>
      </c>
      <c r="L73" s="9" t="s">
        <v>77</v>
      </c>
      <c r="M73" s="9" t="s">
        <v>77</v>
      </c>
      <c r="N73" s="9" t="s">
        <v>77</v>
      </c>
      <c r="O73" s="9" t="s">
        <v>77</v>
      </c>
      <c r="P73" s="9" t="s">
        <v>77</v>
      </c>
      <c r="Q73" s="9" t="s">
        <v>77</v>
      </c>
      <c r="R73" s="9" t="s">
        <v>77</v>
      </c>
      <c r="S73" s="9" t="s">
        <v>77</v>
      </c>
      <c r="T73" s="9" t="s">
        <v>77</v>
      </c>
      <c r="U73" s="9" t="s">
        <v>77</v>
      </c>
      <c r="V73" s="9" t="s">
        <v>77</v>
      </c>
      <c r="W73" s="9" t="s">
        <v>77</v>
      </c>
      <c r="X73" s="9" t="s">
        <v>77</v>
      </c>
      <c r="AI73" s="14" t="s">
        <v>77</v>
      </c>
      <c r="AJ73" t="s">
        <v>77</v>
      </c>
      <c r="AK73" t="s">
        <v>77</v>
      </c>
      <c r="AL73" t="s">
        <v>77</v>
      </c>
      <c r="AM73" t="s">
        <v>77</v>
      </c>
      <c r="AN73" t="s">
        <v>77</v>
      </c>
      <c r="AO73" t="s">
        <v>77</v>
      </c>
      <c r="AP73" t="s">
        <v>77</v>
      </c>
      <c r="AQ73" t="s">
        <v>77</v>
      </c>
      <c r="AR73" t="s">
        <v>77</v>
      </c>
      <c r="AS73" t="s">
        <v>77</v>
      </c>
      <c r="AT73" t="s">
        <v>77</v>
      </c>
      <c r="AU73" t="s">
        <v>77</v>
      </c>
      <c r="AV73" t="s">
        <v>77</v>
      </c>
      <c r="AW73" t="s">
        <v>77</v>
      </c>
      <c r="AX73" t="s">
        <v>77</v>
      </c>
      <c r="AY73" t="s">
        <v>77</v>
      </c>
      <c r="AZ73" t="s">
        <v>77</v>
      </c>
      <c r="BA73" t="s">
        <v>77</v>
      </c>
      <c r="BB73" t="s">
        <v>77</v>
      </c>
      <c r="BC73" t="s">
        <v>77</v>
      </c>
      <c r="BD73" t="s">
        <v>77</v>
      </c>
      <c r="BE73" t="s">
        <v>77</v>
      </c>
      <c r="BF73" t="s">
        <v>77</v>
      </c>
      <c r="BG73" t="s">
        <v>77</v>
      </c>
      <c r="BH73" t="s">
        <v>77</v>
      </c>
      <c r="BI73" t="s">
        <v>77</v>
      </c>
      <c r="BJ73" t="s">
        <v>77</v>
      </c>
      <c r="BK73" t="s">
        <v>77</v>
      </c>
      <c r="BL73" t="s">
        <v>77</v>
      </c>
      <c r="BM73" t="s">
        <v>77</v>
      </c>
      <c r="BN73" t="s">
        <v>77</v>
      </c>
      <c r="BO73" t="s">
        <v>77</v>
      </c>
      <c r="BP73" t="s">
        <v>77</v>
      </c>
    </row>
    <row r="74" spans="1:87" x14ac:dyDescent="0.25">
      <c r="A74" t="s">
        <v>78</v>
      </c>
      <c r="E74" s="9" t="s">
        <v>79</v>
      </c>
      <c r="F74" s="9" t="s">
        <v>79</v>
      </c>
      <c r="G74" s="9" t="s">
        <v>79</v>
      </c>
      <c r="H74" s="9" t="s">
        <v>79</v>
      </c>
      <c r="I74" s="9" t="s">
        <v>79</v>
      </c>
      <c r="J74" s="9" t="s">
        <v>79</v>
      </c>
      <c r="K74" s="9" t="s">
        <v>79</v>
      </c>
      <c r="L74" s="9" t="s">
        <v>79</v>
      </c>
      <c r="M74" s="9" t="s">
        <v>79</v>
      </c>
      <c r="N74" s="9" t="s">
        <v>79</v>
      </c>
      <c r="O74" s="9" t="s">
        <v>79</v>
      </c>
      <c r="P74" s="9" t="s">
        <v>79</v>
      </c>
      <c r="Q74" s="9" t="s">
        <v>79</v>
      </c>
      <c r="R74" s="9" t="s">
        <v>79</v>
      </c>
      <c r="S74" s="9" t="s">
        <v>79</v>
      </c>
      <c r="T74" s="9" t="s">
        <v>79</v>
      </c>
      <c r="U74" s="9" t="s">
        <v>79</v>
      </c>
      <c r="V74" s="9" t="s">
        <v>79</v>
      </c>
      <c r="W74" s="9" t="s">
        <v>79</v>
      </c>
      <c r="X74" s="9" t="s">
        <v>79</v>
      </c>
      <c r="AI74" s="14" t="s">
        <v>79</v>
      </c>
      <c r="AJ74" t="s">
        <v>79</v>
      </c>
      <c r="AK74" t="s">
        <v>79</v>
      </c>
      <c r="AL74" t="s">
        <v>79</v>
      </c>
      <c r="AM74" t="s">
        <v>79</v>
      </c>
      <c r="AN74" t="s">
        <v>79</v>
      </c>
      <c r="AO74" t="s">
        <v>79</v>
      </c>
      <c r="AP74" t="s">
        <v>79</v>
      </c>
      <c r="AQ74" t="s">
        <v>79</v>
      </c>
      <c r="AR74" t="s">
        <v>79</v>
      </c>
      <c r="AS74" t="s">
        <v>79</v>
      </c>
      <c r="AT74" t="s">
        <v>79</v>
      </c>
      <c r="AU74" t="s">
        <v>79</v>
      </c>
      <c r="AV74" t="s">
        <v>79</v>
      </c>
      <c r="AW74" t="s">
        <v>79</v>
      </c>
      <c r="AX74" t="s">
        <v>79</v>
      </c>
      <c r="AY74" t="s">
        <v>79</v>
      </c>
      <c r="AZ74" t="s">
        <v>79</v>
      </c>
      <c r="BA74" t="s">
        <v>79</v>
      </c>
      <c r="BB74" t="s">
        <v>79</v>
      </c>
      <c r="BC74" t="s">
        <v>79</v>
      </c>
      <c r="BD74" t="s">
        <v>79</v>
      </c>
      <c r="BE74" t="s">
        <v>79</v>
      </c>
      <c r="BF74" t="s">
        <v>79</v>
      </c>
      <c r="BG74" t="s">
        <v>79</v>
      </c>
      <c r="BH74" t="s">
        <v>79</v>
      </c>
      <c r="BI74" t="s">
        <v>79</v>
      </c>
      <c r="BJ74" t="s">
        <v>79</v>
      </c>
      <c r="BK74" t="s">
        <v>79</v>
      </c>
      <c r="BL74" t="s">
        <v>79</v>
      </c>
      <c r="BM74" t="s">
        <v>79</v>
      </c>
      <c r="BN74" t="s">
        <v>79</v>
      </c>
      <c r="BO74" t="s">
        <v>79</v>
      </c>
      <c r="BP74" t="s">
        <v>79</v>
      </c>
    </row>
    <row r="75" spans="1:87" x14ac:dyDescent="0.25">
      <c r="A75" t="s">
        <v>80</v>
      </c>
      <c r="E75" s="9" t="s">
        <v>301</v>
      </c>
      <c r="F75" s="9" t="s">
        <v>81</v>
      </c>
      <c r="G75" s="9" t="s">
        <v>81</v>
      </c>
      <c r="H75" s="9" t="s">
        <v>81</v>
      </c>
      <c r="I75" s="9" t="s">
        <v>81</v>
      </c>
      <c r="J75" s="9" t="s">
        <v>81</v>
      </c>
      <c r="K75" s="9" t="s">
        <v>81</v>
      </c>
      <c r="L75" s="9" t="s">
        <v>81</v>
      </c>
      <c r="M75" s="9" t="s">
        <v>81</v>
      </c>
      <c r="N75" s="9" t="s">
        <v>81</v>
      </c>
      <c r="O75" s="9" t="s">
        <v>81</v>
      </c>
      <c r="P75" s="9" t="s">
        <v>81</v>
      </c>
      <c r="Q75" s="9" t="s">
        <v>81</v>
      </c>
      <c r="R75" s="9" t="s">
        <v>81</v>
      </c>
      <c r="S75" s="9" t="s">
        <v>81</v>
      </c>
      <c r="T75" s="9" t="s">
        <v>81</v>
      </c>
      <c r="U75" s="9" t="s">
        <v>81</v>
      </c>
      <c r="V75" s="9" t="s">
        <v>81</v>
      </c>
      <c r="W75" s="9" t="s">
        <v>81</v>
      </c>
      <c r="X75" s="9" t="s">
        <v>81</v>
      </c>
      <c r="AI75" s="14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</row>
    <row r="76" spans="1:87" x14ac:dyDescent="0.25">
      <c r="A76" t="s">
        <v>82</v>
      </c>
      <c r="E76" s="9" t="s">
        <v>83</v>
      </c>
      <c r="F76" s="9" t="s">
        <v>83</v>
      </c>
      <c r="G76" s="9" t="s">
        <v>83</v>
      </c>
      <c r="H76" s="9" t="s">
        <v>83</v>
      </c>
      <c r="I76" s="9" t="s">
        <v>83</v>
      </c>
      <c r="J76" s="9" t="s">
        <v>83</v>
      </c>
      <c r="K76" s="9" t="s">
        <v>83</v>
      </c>
      <c r="L76" s="9" t="s">
        <v>83</v>
      </c>
      <c r="M76" s="9" t="s">
        <v>83</v>
      </c>
      <c r="N76" s="9" t="s">
        <v>83</v>
      </c>
      <c r="O76" s="9" t="s">
        <v>83</v>
      </c>
      <c r="P76" s="9" t="s">
        <v>83</v>
      </c>
      <c r="Q76" s="9" t="s">
        <v>83</v>
      </c>
      <c r="R76" s="9" t="s">
        <v>83</v>
      </c>
      <c r="S76" s="9" t="s">
        <v>83</v>
      </c>
      <c r="T76" s="9" t="s">
        <v>83</v>
      </c>
      <c r="U76" s="9" t="s">
        <v>83</v>
      </c>
      <c r="V76" s="9" t="s">
        <v>83</v>
      </c>
      <c r="W76" s="9" t="s">
        <v>83</v>
      </c>
      <c r="X76" s="9" t="s">
        <v>83</v>
      </c>
      <c r="AI76" s="14" t="s">
        <v>83</v>
      </c>
      <c r="AJ76" t="s">
        <v>83</v>
      </c>
      <c r="AK76" t="s">
        <v>83</v>
      </c>
      <c r="AL76" t="s">
        <v>83</v>
      </c>
      <c r="AM76" t="s">
        <v>83</v>
      </c>
      <c r="AN76" t="s">
        <v>83</v>
      </c>
      <c r="AO76" t="s">
        <v>83</v>
      </c>
      <c r="AP76" t="s">
        <v>83</v>
      </c>
      <c r="AQ76" t="s">
        <v>83</v>
      </c>
      <c r="AR76" t="s">
        <v>83</v>
      </c>
      <c r="AS76" t="s">
        <v>83</v>
      </c>
      <c r="AT76" t="s">
        <v>83</v>
      </c>
      <c r="AU76" t="s">
        <v>83</v>
      </c>
      <c r="AV76" t="s">
        <v>83</v>
      </c>
      <c r="AW76" t="s">
        <v>83</v>
      </c>
      <c r="AX76" t="s">
        <v>83</v>
      </c>
      <c r="AY76" t="s">
        <v>83</v>
      </c>
      <c r="AZ76" t="s">
        <v>83</v>
      </c>
      <c r="BA76" t="s">
        <v>83</v>
      </c>
      <c r="BB76" t="s">
        <v>83</v>
      </c>
      <c r="BC76" t="s">
        <v>83</v>
      </c>
      <c r="BD76" t="s">
        <v>83</v>
      </c>
      <c r="BE76" t="s">
        <v>83</v>
      </c>
      <c r="BF76" t="s">
        <v>83</v>
      </c>
      <c r="BG76" t="s">
        <v>83</v>
      </c>
      <c r="BH76" t="s">
        <v>83</v>
      </c>
      <c r="BI76" t="s">
        <v>83</v>
      </c>
      <c r="BJ76" t="s">
        <v>83</v>
      </c>
      <c r="BK76" t="s">
        <v>83</v>
      </c>
      <c r="BL76" t="s">
        <v>83</v>
      </c>
      <c r="BM76" t="s">
        <v>83</v>
      </c>
      <c r="BN76" t="s">
        <v>83</v>
      </c>
      <c r="BO76" t="s">
        <v>83</v>
      </c>
      <c r="BP76" t="s">
        <v>83</v>
      </c>
    </row>
    <row r="77" spans="1:87" x14ac:dyDescent="0.25">
      <c r="A77" t="s">
        <v>84</v>
      </c>
      <c r="E77" s="9" t="s">
        <v>83</v>
      </c>
      <c r="F77" s="9" t="s">
        <v>83</v>
      </c>
      <c r="G77" s="9" t="s">
        <v>83</v>
      </c>
      <c r="H77" s="9" t="s">
        <v>83</v>
      </c>
      <c r="I77" s="9" t="s">
        <v>83</v>
      </c>
      <c r="J77" s="9" t="s">
        <v>83</v>
      </c>
      <c r="K77" s="9" t="s">
        <v>83</v>
      </c>
      <c r="L77" s="9" t="s">
        <v>83</v>
      </c>
      <c r="M77" s="9" t="s">
        <v>83</v>
      </c>
      <c r="N77" s="9" t="s">
        <v>83</v>
      </c>
      <c r="O77" s="9" t="s">
        <v>83</v>
      </c>
      <c r="P77" s="9" t="s">
        <v>83</v>
      </c>
      <c r="Q77" s="9" t="s">
        <v>83</v>
      </c>
      <c r="R77" s="9" t="s">
        <v>83</v>
      </c>
      <c r="S77" s="9" t="s">
        <v>83</v>
      </c>
      <c r="T77" s="9" t="s">
        <v>83</v>
      </c>
      <c r="U77" s="9" t="s">
        <v>83</v>
      </c>
      <c r="V77" s="9" t="s">
        <v>83</v>
      </c>
      <c r="W77" s="9" t="s">
        <v>83</v>
      </c>
      <c r="X77" s="9" t="s">
        <v>83</v>
      </c>
      <c r="AI77" s="14" t="s">
        <v>83</v>
      </c>
      <c r="AJ77" t="s">
        <v>83</v>
      </c>
      <c r="AK77" t="s">
        <v>83</v>
      </c>
      <c r="AL77" t="s">
        <v>83</v>
      </c>
      <c r="AM77" t="s">
        <v>83</v>
      </c>
      <c r="AN77" t="s">
        <v>83</v>
      </c>
      <c r="AO77" t="s">
        <v>83</v>
      </c>
      <c r="AP77" t="s">
        <v>83</v>
      </c>
      <c r="AQ77" t="s">
        <v>83</v>
      </c>
      <c r="AR77" t="s">
        <v>83</v>
      </c>
      <c r="AS77" t="s">
        <v>83</v>
      </c>
      <c r="AT77" t="s">
        <v>83</v>
      </c>
      <c r="AU77" t="s">
        <v>83</v>
      </c>
      <c r="AV77" t="s">
        <v>83</v>
      </c>
      <c r="AW77" t="s">
        <v>83</v>
      </c>
      <c r="AX77" t="s">
        <v>83</v>
      </c>
      <c r="AY77" t="s">
        <v>83</v>
      </c>
      <c r="AZ77" t="s">
        <v>83</v>
      </c>
      <c r="BA77" t="s">
        <v>83</v>
      </c>
      <c r="BB77" t="s">
        <v>83</v>
      </c>
      <c r="BC77" t="s">
        <v>83</v>
      </c>
      <c r="BD77" t="s">
        <v>83</v>
      </c>
      <c r="BE77" t="s">
        <v>83</v>
      </c>
      <c r="BF77" t="s">
        <v>83</v>
      </c>
      <c r="BG77" t="s">
        <v>83</v>
      </c>
      <c r="BH77" t="s">
        <v>83</v>
      </c>
      <c r="BI77" t="s">
        <v>83</v>
      </c>
      <c r="BJ77" t="s">
        <v>83</v>
      </c>
      <c r="BK77" t="s">
        <v>83</v>
      </c>
      <c r="BL77" t="s">
        <v>83</v>
      </c>
      <c r="BM77" t="s">
        <v>83</v>
      </c>
      <c r="BN77" t="s">
        <v>83</v>
      </c>
      <c r="BO77" t="s">
        <v>83</v>
      </c>
      <c r="BP77" t="s">
        <v>83</v>
      </c>
    </row>
    <row r="78" spans="1:87" x14ac:dyDescent="0.25">
      <c r="A78" t="s">
        <v>85</v>
      </c>
      <c r="E78" s="9" t="s">
        <v>86</v>
      </c>
      <c r="F78" s="9" t="s">
        <v>86</v>
      </c>
      <c r="G78" s="9" t="s">
        <v>86</v>
      </c>
      <c r="H78" s="9" t="s">
        <v>86</v>
      </c>
      <c r="I78" s="9" t="s">
        <v>86</v>
      </c>
      <c r="J78" s="9" t="s">
        <v>86</v>
      </c>
      <c r="K78" s="9" t="s">
        <v>86</v>
      </c>
      <c r="L78" s="9" t="s">
        <v>86</v>
      </c>
      <c r="M78" s="9" t="s">
        <v>86</v>
      </c>
      <c r="N78" s="9" t="s">
        <v>86</v>
      </c>
      <c r="O78" s="9" t="s">
        <v>86</v>
      </c>
      <c r="P78" s="9" t="s">
        <v>86</v>
      </c>
      <c r="Q78" s="9" t="s">
        <v>86</v>
      </c>
      <c r="R78" s="9" t="s">
        <v>86</v>
      </c>
      <c r="S78" s="9" t="s">
        <v>86</v>
      </c>
      <c r="T78" s="9" t="s">
        <v>86</v>
      </c>
      <c r="U78" s="9" t="s">
        <v>86</v>
      </c>
      <c r="V78" s="9" t="s">
        <v>86</v>
      </c>
      <c r="W78" s="9" t="s">
        <v>86</v>
      </c>
      <c r="X78" s="9" t="s">
        <v>86</v>
      </c>
      <c r="AI78" s="14" t="s">
        <v>86</v>
      </c>
      <c r="AJ78" t="s">
        <v>86</v>
      </c>
      <c r="AK78" t="s">
        <v>86</v>
      </c>
      <c r="AL78" t="s">
        <v>86</v>
      </c>
      <c r="AM78" t="s">
        <v>86</v>
      </c>
      <c r="AN78" t="s">
        <v>86</v>
      </c>
      <c r="AO78" t="s">
        <v>86</v>
      </c>
      <c r="AP78" t="s">
        <v>86</v>
      </c>
      <c r="AQ78" t="s">
        <v>86</v>
      </c>
      <c r="AR78" t="s">
        <v>86</v>
      </c>
      <c r="AS78" t="s">
        <v>86</v>
      </c>
      <c r="AT78" t="s">
        <v>86</v>
      </c>
      <c r="AU78" t="s">
        <v>86</v>
      </c>
      <c r="AV78" t="s">
        <v>86</v>
      </c>
      <c r="AW78" t="s">
        <v>86</v>
      </c>
      <c r="AX78" t="s">
        <v>86</v>
      </c>
      <c r="AY78" t="s">
        <v>86</v>
      </c>
      <c r="AZ78" t="s">
        <v>86</v>
      </c>
      <c r="BA78" t="s">
        <v>86</v>
      </c>
      <c r="BB78" t="s">
        <v>86</v>
      </c>
      <c r="BC78" t="s">
        <v>86</v>
      </c>
      <c r="BD78" t="s">
        <v>86</v>
      </c>
      <c r="BE78" t="s">
        <v>86</v>
      </c>
      <c r="BF78" t="s">
        <v>86</v>
      </c>
      <c r="BG78" t="s">
        <v>86</v>
      </c>
      <c r="BH78" t="s">
        <v>86</v>
      </c>
      <c r="BI78" t="s">
        <v>86</v>
      </c>
      <c r="BJ78" t="s">
        <v>86</v>
      </c>
      <c r="BK78" t="s">
        <v>86</v>
      </c>
      <c r="BL78" t="s">
        <v>86</v>
      </c>
      <c r="BM78" t="s">
        <v>86</v>
      </c>
      <c r="BN78" t="s">
        <v>86</v>
      </c>
      <c r="BO78" t="s">
        <v>86</v>
      </c>
      <c r="BP78" t="s">
        <v>86</v>
      </c>
    </row>
    <row r="79" spans="1:87" x14ac:dyDescent="0.25">
      <c r="A79" t="s">
        <v>87</v>
      </c>
      <c r="E79" s="9" t="s">
        <v>74</v>
      </c>
      <c r="F79" s="9" t="s">
        <v>74</v>
      </c>
      <c r="G79" s="9" t="s">
        <v>74</v>
      </c>
      <c r="H79" s="9" t="s">
        <v>74</v>
      </c>
      <c r="I79" s="9" t="s">
        <v>74</v>
      </c>
      <c r="J79" s="9" t="s">
        <v>74</v>
      </c>
      <c r="K79" s="9" t="s">
        <v>74</v>
      </c>
      <c r="L79" s="9" t="s">
        <v>74</v>
      </c>
      <c r="M79" s="9" t="s">
        <v>74</v>
      </c>
      <c r="N79" s="9" t="s">
        <v>74</v>
      </c>
      <c r="O79" s="9" t="s">
        <v>74</v>
      </c>
      <c r="P79" s="9" t="s">
        <v>74</v>
      </c>
      <c r="Q79" s="9" t="s">
        <v>74</v>
      </c>
      <c r="R79" s="9" t="s">
        <v>74</v>
      </c>
      <c r="S79" s="9" t="s">
        <v>74</v>
      </c>
      <c r="T79" s="9" t="s">
        <v>74</v>
      </c>
      <c r="U79" s="9" t="s">
        <v>74</v>
      </c>
      <c r="V79" s="9" t="s">
        <v>74</v>
      </c>
      <c r="W79" s="9" t="s">
        <v>74</v>
      </c>
      <c r="X79" s="9" t="s">
        <v>74</v>
      </c>
      <c r="AI79" s="14" t="s">
        <v>74</v>
      </c>
      <c r="AJ79" t="s">
        <v>74</v>
      </c>
      <c r="AK79" t="s">
        <v>74</v>
      </c>
      <c r="AL79" t="s">
        <v>74</v>
      </c>
      <c r="AM79" t="s">
        <v>74</v>
      </c>
      <c r="AN79" t="s">
        <v>74</v>
      </c>
      <c r="AO79" t="s">
        <v>74</v>
      </c>
      <c r="AP79" t="s">
        <v>74</v>
      </c>
      <c r="AQ79" t="s">
        <v>74</v>
      </c>
      <c r="AR79" t="s">
        <v>74</v>
      </c>
      <c r="AS79" t="s">
        <v>74</v>
      </c>
      <c r="AT79" t="s">
        <v>74</v>
      </c>
      <c r="AU79" t="s">
        <v>74</v>
      </c>
      <c r="AV79" t="s">
        <v>74</v>
      </c>
      <c r="AW79" t="s">
        <v>74</v>
      </c>
      <c r="AX79" t="s">
        <v>74</v>
      </c>
      <c r="AY79" t="s">
        <v>74</v>
      </c>
      <c r="AZ79" t="s">
        <v>74</v>
      </c>
      <c r="BA79" t="s">
        <v>74</v>
      </c>
      <c r="BB79" t="s">
        <v>74</v>
      </c>
      <c r="BC79" t="s">
        <v>74</v>
      </c>
      <c r="BD79" t="s">
        <v>74</v>
      </c>
      <c r="BE79" t="s">
        <v>74</v>
      </c>
      <c r="BF79" t="s">
        <v>74</v>
      </c>
      <c r="BG79" t="s">
        <v>74</v>
      </c>
      <c r="BH79" t="s">
        <v>74</v>
      </c>
      <c r="BI79" t="s">
        <v>74</v>
      </c>
      <c r="BJ79" t="s">
        <v>74</v>
      </c>
      <c r="BK79" t="s">
        <v>74</v>
      </c>
      <c r="BL79" t="s">
        <v>74</v>
      </c>
      <c r="BM79" t="s">
        <v>74</v>
      </c>
      <c r="BN79" t="s">
        <v>74</v>
      </c>
      <c r="BO79" t="s">
        <v>74</v>
      </c>
      <c r="BP79" t="s">
        <v>74</v>
      </c>
    </row>
    <row r="80" spans="1:87" x14ac:dyDescent="0.25">
      <c r="A80" t="s">
        <v>88</v>
      </c>
      <c r="E80" s="9" t="s">
        <v>89</v>
      </c>
      <c r="F80" s="9" t="s">
        <v>89</v>
      </c>
      <c r="G80" s="9" t="s">
        <v>89</v>
      </c>
      <c r="H80" s="9" t="s">
        <v>89</v>
      </c>
      <c r="I80" s="9" t="s">
        <v>89</v>
      </c>
      <c r="J80" s="9" t="s">
        <v>89</v>
      </c>
      <c r="K80" s="9" t="s">
        <v>89</v>
      </c>
      <c r="L80" s="9" t="s">
        <v>89</v>
      </c>
      <c r="M80" s="9" t="s">
        <v>89</v>
      </c>
      <c r="N80" s="9" t="s">
        <v>89</v>
      </c>
      <c r="O80" s="9" t="s">
        <v>89</v>
      </c>
      <c r="P80" s="9" t="s">
        <v>89</v>
      </c>
      <c r="Q80" s="9" t="s">
        <v>89</v>
      </c>
      <c r="R80" s="9" t="s">
        <v>89</v>
      </c>
      <c r="S80" s="9" t="s">
        <v>89</v>
      </c>
      <c r="T80" s="9" t="s">
        <v>89</v>
      </c>
      <c r="U80" s="9" t="s">
        <v>89</v>
      </c>
      <c r="V80" s="9" t="s">
        <v>89</v>
      </c>
      <c r="W80" s="9" t="s">
        <v>89</v>
      </c>
      <c r="X80" s="9" t="s">
        <v>89</v>
      </c>
      <c r="AI80" s="14" t="s">
        <v>89</v>
      </c>
      <c r="AJ80" t="s">
        <v>89</v>
      </c>
      <c r="AK80" t="s">
        <v>89</v>
      </c>
      <c r="AL80" t="s">
        <v>89</v>
      </c>
      <c r="AM80" t="s">
        <v>89</v>
      </c>
      <c r="AN80" t="s">
        <v>89</v>
      </c>
      <c r="AO80" t="s">
        <v>89</v>
      </c>
      <c r="AP80" t="s">
        <v>89</v>
      </c>
      <c r="AQ80" t="s">
        <v>89</v>
      </c>
      <c r="AR80" t="s">
        <v>89</v>
      </c>
      <c r="AS80" t="s">
        <v>89</v>
      </c>
      <c r="AT80" t="s">
        <v>89</v>
      </c>
      <c r="AU80" t="s">
        <v>89</v>
      </c>
      <c r="AV80" t="s">
        <v>89</v>
      </c>
      <c r="AW80" t="s">
        <v>89</v>
      </c>
      <c r="AX80" t="s">
        <v>89</v>
      </c>
      <c r="AY80" t="s">
        <v>89</v>
      </c>
      <c r="AZ80" t="s">
        <v>89</v>
      </c>
      <c r="BA80" t="s">
        <v>89</v>
      </c>
      <c r="BB80" t="s">
        <v>89</v>
      </c>
      <c r="BC80" t="s">
        <v>89</v>
      </c>
      <c r="BD80" t="s">
        <v>89</v>
      </c>
      <c r="BE80" t="s">
        <v>89</v>
      </c>
      <c r="BF80" t="s">
        <v>89</v>
      </c>
      <c r="BG80" t="s">
        <v>89</v>
      </c>
      <c r="BH80" t="s">
        <v>89</v>
      </c>
      <c r="BI80" t="s">
        <v>89</v>
      </c>
      <c r="BJ80" t="s">
        <v>89</v>
      </c>
      <c r="BK80" t="s">
        <v>89</v>
      </c>
      <c r="BL80" t="s">
        <v>89</v>
      </c>
      <c r="BM80" t="s">
        <v>89</v>
      </c>
      <c r="BN80" t="s">
        <v>89</v>
      </c>
      <c r="BO80" t="s">
        <v>89</v>
      </c>
      <c r="BP80" t="s">
        <v>89</v>
      </c>
    </row>
    <row r="81" spans="1:87" x14ac:dyDescent="0.25">
      <c r="A81" t="s">
        <v>90</v>
      </c>
      <c r="E81" s="9" t="s">
        <v>63</v>
      </c>
      <c r="F81" s="9" t="s">
        <v>63</v>
      </c>
      <c r="G81" s="9" t="s">
        <v>63</v>
      </c>
      <c r="H81" s="9" t="s">
        <v>63</v>
      </c>
      <c r="I81" s="9" t="s">
        <v>63</v>
      </c>
      <c r="J81" s="9" t="s">
        <v>63</v>
      </c>
      <c r="K81" s="9" t="s">
        <v>63</v>
      </c>
      <c r="L81" s="9" t="s">
        <v>63</v>
      </c>
      <c r="M81" s="9" t="s">
        <v>63</v>
      </c>
      <c r="N81" s="9" t="s">
        <v>63</v>
      </c>
      <c r="O81" s="9" t="s">
        <v>63</v>
      </c>
      <c r="P81" s="9" t="s">
        <v>63</v>
      </c>
      <c r="Q81" s="9" t="s">
        <v>63</v>
      </c>
      <c r="R81" s="9" t="s">
        <v>63</v>
      </c>
      <c r="S81" s="9" t="s">
        <v>63</v>
      </c>
      <c r="T81" s="9" t="s">
        <v>63</v>
      </c>
      <c r="U81" s="9" t="s">
        <v>63</v>
      </c>
      <c r="V81" s="9" t="s">
        <v>63</v>
      </c>
      <c r="W81" s="9" t="s">
        <v>63</v>
      </c>
      <c r="X81" s="9" t="s">
        <v>63</v>
      </c>
      <c r="AI81" s="14" t="s">
        <v>63</v>
      </c>
      <c r="AJ81" t="s">
        <v>63</v>
      </c>
      <c r="AK81" t="s">
        <v>63</v>
      </c>
      <c r="AL81" t="s">
        <v>63</v>
      </c>
      <c r="AM81" t="s">
        <v>63</v>
      </c>
      <c r="AN81" t="s">
        <v>63</v>
      </c>
      <c r="AO81" t="s">
        <v>63</v>
      </c>
      <c r="AP81" t="s">
        <v>63</v>
      </c>
      <c r="AQ81" t="s">
        <v>63</v>
      </c>
      <c r="AR81" t="s">
        <v>63</v>
      </c>
      <c r="AS81" t="s">
        <v>63</v>
      </c>
      <c r="AT81" t="s">
        <v>63</v>
      </c>
      <c r="AU81" t="s">
        <v>63</v>
      </c>
      <c r="AV81" t="s">
        <v>63</v>
      </c>
      <c r="AW81" t="s">
        <v>63</v>
      </c>
      <c r="AX81" t="s">
        <v>63</v>
      </c>
      <c r="AY81" t="s">
        <v>63</v>
      </c>
      <c r="AZ81" t="s">
        <v>63</v>
      </c>
      <c r="BA81" t="s">
        <v>63</v>
      </c>
      <c r="BB81" t="s">
        <v>63</v>
      </c>
      <c r="BC81" t="s">
        <v>63</v>
      </c>
      <c r="BD81" t="s">
        <v>63</v>
      </c>
      <c r="BE81" t="s">
        <v>63</v>
      </c>
      <c r="BF81" t="s">
        <v>63</v>
      </c>
      <c r="BG81" t="s">
        <v>63</v>
      </c>
      <c r="BH81" t="s">
        <v>63</v>
      </c>
      <c r="BI81" t="s">
        <v>63</v>
      </c>
      <c r="BJ81" t="s">
        <v>63</v>
      </c>
      <c r="BK81" t="s">
        <v>63</v>
      </c>
      <c r="BL81" t="s">
        <v>63</v>
      </c>
      <c r="BM81" t="s">
        <v>63</v>
      </c>
      <c r="BN81" t="s">
        <v>63</v>
      </c>
      <c r="BO81" t="s">
        <v>63</v>
      </c>
      <c r="BP81" t="s">
        <v>63</v>
      </c>
    </row>
    <row r="82" spans="1:87" x14ac:dyDescent="0.25">
      <c r="A82" t="s">
        <v>91</v>
      </c>
      <c r="E82" s="9" t="s">
        <v>92</v>
      </c>
      <c r="F82" s="9" t="s">
        <v>92</v>
      </c>
      <c r="G82" s="9" t="s">
        <v>92</v>
      </c>
      <c r="H82" s="9" t="s">
        <v>92</v>
      </c>
      <c r="I82" s="9" t="s">
        <v>92</v>
      </c>
      <c r="J82" s="9" t="s">
        <v>92</v>
      </c>
      <c r="K82" s="9" t="s">
        <v>92</v>
      </c>
      <c r="L82" s="9" t="s">
        <v>92</v>
      </c>
      <c r="M82" s="9" t="s">
        <v>92</v>
      </c>
      <c r="N82" s="9" t="s">
        <v>92</v>
      </c>
      <c r="O82" s="9" t="s">
        <v>92</v>
      </c>
      <c r="P82" s="9" t="s">
        <v>92</v>
      </c>
      <c r="Q82" s="9" t="s">
        <v>92</v>
      </c>
      <c r="R82" s="9" t="s">
        <v>92</v>
      </c>
      <c r="S82" s="9" t="s">
        <v>92</v>
      </c>
      <c r="T82" s="9" t="s">
        <v>92</v>
      </c>
      <c r="U82" s="9" t="s">
        <v>92</v>
      </c>
      <c r="V82" s="9" t="s">
        <v>92</v>
      </c>
      <c r="W82" s="9" t="s">
        <v>92</v>
      </c>
      <c r="X82" s="9" t="s">
        <v>92</v>
      </c>
      <c r="AI82" s="14" t="s">
        <v>92</v>
      </c>
      <c r="AJ82" t="s">
        <v>92</v>
      </c>
      <c r="AK82" t="s">
        <v>92</v>
      </c>
      <c r="AL82" t="s">
        <v>92</v>
      </c>
      <c r="AM82" t="s">
        <v>92</v>
      </c>
      <c r="AN82" t="s">
        <v>92</v>
      </c>
      <c r="AO82" t="s">
        <v>92</v>
      </c>
      <c r="AP82" t="s">
        <v>92</v>
      </c>
      <c r="AQ82" t="s">
        <v>92</v>
      </c>
      <c r="AR82" t="s">
        <v>92</v>
      </c>
      <c r="AS82" t="s">
        <v>92</v>
      </c>
      <c r="AT82" t="s">
        <v>92</v>
      </c>
      <c r="AU82" t="s">
        <v>92</v>
      </c>
      <c r="AV82" t="s">
        <v>92</v>
      </c>
      <c r="AW82" t="s">
        <v>92</v>
      </c>
      <c r="AX82" t="s">
        <v>92</v>
      </c>
      <c r="AY82" t="s">
        <v>92</v>
      </c>
      <c r="AZ82" t="s">
        <v>92</v>
      </c>
      <c r="BA82" t="s">
        <v>92</v>
      </c>
      <c r="BB82" t="s">
        <v>92</v>
      </c>
      <c r="BC82" t="s">
        <v>92</v>
      </c>
      <c r="BD82" t="s">
        <v>92</v>
      </c>
      <c r="BE82" t="s">
        <v>92</v>
      </c>
      <c r="BF82" t="s">
        <v>92</v>
      </c>
      <c r="BG82" t="s">
        <v>92</v>
      </c>
      <c r="BH82" t="s">
        <v>92</v>
      </c>
      <c r="BI82" t="s">
        <v>92</v>
      </c>
      <c r="BJ82" t="s">
        <v>92</v>
      </c>
      <c r="BK82" t="s">
        <v>92</v>
      </c>
      <c r="BL82" t="s">
        <v>92</v>
      </c>
      <c r="BM82" t="s">
        <v>92</v>
      </c>
      <c r="BN82" t="s">
        <v>92</v>
      </c>
      <c r="BO82" t="s">
        <v>92</v>
      </c>
      <c r="BP82" t="s">
        <v>92</v>
      </c>
    </row>
    <row r="83" spans="1:87" x14ac:dyDescent="0.25">
      <c r="A83" t="s">
        <v>93</v>
      </c>
      <c r="E83" s="9" t="s">
        <v>94</v>
      </c>
      <c r="F83" s="9" t="s">
        <v>94</v>
      </c>
      <c r="G83" s="9" t="s">
        <v>94</v>
      </c>
      <c r="H83" s="9" t="s">
        <v>94</v>
      </c>
      <c r="I83" s="9" t="s">
        <v>94</v>
      </c>
      <c r="J83" s="9" t="s">
        <v>94</v>
      </c>
      <c r="K83" s="9" t="s">
        <v>94</v>
      </c>
      <c r="L83" s="9" t="s">
        <v>94</v>
      </c>
      <c r="M83" s="9" t="s">
        <v>94</v>
      </c>
      <c r="N83" s="9" t="s">
        <v>94</v>
      </c>
      <c r="O83" s="9" t="s">
        <v>94</v>
      </c>
      <c r="P83" s="9" t="s">
        <v>94</v>
      </c>
      <c r="Q83" s="9" t="s">
        <v>94</v>
      </c>
      <c r="R83" s="9" t="s">
        <v>94</v>
      </c>
      <c r="S83" s="9" t="s">
        <v>94</v>
      </c>
      <c r="T83" s="9" t="s">
        <v>94</v>
      </c>
      <c r="U83" s="9" t="s">
        <v>94</v>
      </c>
      <c r="V83" s="9" t="s">
        <v>94</v>
      </c>
      <c r="W83" s="9" t="s">
        <v>94</v>
      </c>
      <c r="X83" s="9" t="s">
        <v>94</v>
      </c>
      <c r="AI83" s="14" t="s">
        <v>94</v>
      </c>
      <c r="AJ83" t="s">
        <v>94</v>
      </c>
      <c r="AK83" t="s">
        <v>94</v>
      </c>
      <c r="AL83" t="s">
        <v>94</v>
      </c>
      <c r="AM83" t="s">
        <v>94</v>
      </c>
      <c r="AN83" t="s">
        <v>94</v>
      </c>
      <c r="AO83" t="s">
        <v>94</v>
      </c>
      <c r="AP83" t="s">
        <v>94</v>
      </c>
      <c r="AQ83" t="s">
        <v>94</v>
      </c>
      <c r="AR83" t="s">
        <v>94</v>
      </c>
      <c r="AS83" t="s">
        <v>94</v>
      </c>
      <c r="AT83" t="s">
        <v>94</v>
      </c>
      <c r="AU83" t="s">
        <v>94</v>
      </c>
      <c r="AV83" t="s">
        <v>94</v>
      </c>
      <c r="AW83" t="s">
        <v>94</v>
      </c>
      <c r="AX83" t="s">
        <v>94</v>
      </c>
      <c r="AY83" t="s">
        <v>94</v>
      </c>
      <c r="AZ83" t="s">
        <v>94</v>
      </c>
      <c r="BA83" t="s">
        <v>94</v>
      </c>
      <c r="BB83" t="s">
        <v>94</v>
      </c>
      <c r="BC83" t="s">
        <v>94</v>
      </c>
      <c r="BD83" t="s">
        <v>94</v>
      </c>
      <c r="BE83" t="s">
        <v>94</v>
      </c>
      <c r="BF83" t="s">
        <v>94</v>
      </c>
      <c r="BG83" t="s">
        <v>94</v>
      </c>
      <c r="BH83" t="s">
        <v>94</v>
      </c>
      <c r="BI83" t="s">
        <v>94</v>
      </c>
      <c r="BJ83" t="s">
        <v>94</v>
      </c>
      <c r="BK83" t="s">
        <v>94</v>
      </c>
      <c r="BL83" t="s">
        <v>94</v>
      </c>
      <c r="BM83" t="s">
        <v>94</v>
      </c>
      <c r="BN83" t="s">
        <v>94</v>
      </c>
      <c r="BO83" t="s">
        <v>94</v>
      </c>
      <c r="BP83" t="s">
        <v>94</v>
      </c>
    </row>
    <row r="84" spans="1:87" x14ac:dyDescent="0.25">
      <c r="A84" t="s">
        <v>95</v>
      </c>
      <c r="E84" s="9" t="s">
        <v>96</v>
      </c>
      <c r="F84" s="9" t="s">
        <v>96</v>
      </c>
      <c r="G84" s="9" t="s">
        <v>96</v>
      </c>
      <c r="H84" s="9" t="s">
        <v>96</v>
      </c>
      <c r="I84" s="9" t="s">
        <v>96</v>
      </c>
      <c r="J84" s="9" t="s">
        <v>96</v>
      </c>
      <c r="K84" s="9" t="s">
        <v>96</v>
      </c>
      <c r="L84" s="9" t="s">
        <v>96</v>
      </c>
      <c r="M84" s="9" t="s">
        <v>96</v>
      </c>
      <c r="N84" s="9" t="s">
        <v>96</v>
      </c>
      <c r="O84" s="9" t="s">
        <v>96</v>
      </c>
      <c r="P84" s="9" t="s">
        <v>96</v>
      </c>
      <c r="Q84" s="9" t="s">
        <v>96</v>
      </c>
      <c r="R84" s="9" t="s">
        <v>96</v>
      </c>
      <c r="S84" s="9" t="s">
        <v>96</v>
      </c>
      <c r="T84" s="9" t="s">
        <v>96</v>
      </c>
      <c r="U84" s="9" t="s">
        <v>96</v>
      </c>
      <c r="V84" s="9" t="s">
        <v>96</v>
      </c>
      <c r="W84" s="9" t="s">
        <v>96</v>
      </c>
      <c r="X84" s="9" t="s">
        <v>96</v>
      </c>
      <c r="AI84" s="14" t="s">
        <v>96</v>
      </c>
      <c r="AJ84" t="s">
        <v>96</v>
      </c>
      <c r="AK84" t="s">
        <v>96</v>
      </c>
      <c r="AL84" t="s">
        <v>96</v>
      </c>
      <c r="AM84" t="s">
        <v>96</v>
      </c>
      <c r="AN84" t="s">
        <v>96</v>
      </c>
      <c r="AO84" t="s">
        <v>96</v>
      </c>
      <c r="AP84" t="s">
        <v>96</v>
      </c>
      <c r="AQ84" t="s">
        <v>96</v>
      </c>
      <c r="AR84" t="s">
        <v>96</v>
      </c>
      <c r="AS84" t="s">
        <v>96</v>
      </c>
      <c r="AT84" t="s">
        <v>96</v>
      </c>
      <c r="AU84" t="s">
        <v>96</v>
      </c>
      <c r="AV84" t="s">
        <v>96</v>
      </c>
      <c r="AW84" t="s">
        <v>96</v>
      </c>
      <c r="AX84" t="s">
        <v>96</v>
      </c>
      <c r="AY84" t="s">
        <v>96</v>
      </c>
      <c r="AZ84" t="s">
        <v>96</v>
      </c>
      <c r="BA84" t="s">
        <v>96</v>
      </c>
      <c r="BB84" t="s">
        <v>96</v>
      </c>
      <c r="BC84" t="s">
        <v>96</v>
      </c>
      <c r="BD84" t="s">
        <v>96</v>
      </c>
      <c r="BE84" t="s">
        <v>96</v>
      </c>
      <c r="BF84" t="s">
        <v>96</v>
      </c>
      <c r="BG84" t="s">
        <v>96</v>
      </c>
      <c r="BH84" t="s">
        <v>96</v>
      </c>
      <c r="BI84" t="s">
        <v>96</v>
      </c>
      <c r="BJ84" t="s">
        <v>96</v>
      </c>
      <c r="BK84" t="s">
        <v>96</v>
      </c>
      <c r="BL84" t="s">
        <v>96</v>
      </c>
      <c r="BM84" t="s">
        <v>96</v>
      </c>
      <c r="BN84" t="s">
        <v>96</v>
      </c>
      <c r="BO84" t="s">
        <v>96</v>
      </c>
      <c r="BP84" t="s">
        <v>96</v>
      </c>
    </row>
    <row r="85" spans="1:87" x14ac:dyDescent="0.25">
      <c r="A85" t="s">
        <v>97</v>
      </c>
      <c r="E85" s="9" t="s">
        <v>98</v>
      </c>
      <c r="F85" s="9" t="s">
        <v>98</v>
      </c>
      <c r="G85" s="9" t="s">
        <v>98</v>
      </c>
      <c r="H85" s="9" t="s">
        <v>98</v>
      </c>
      <c r="I85" s="9" t="s">
        <v>98</v>
      </c>
      <c r="J85" s="9" t="s">
        <v>98</v>
      </c>
      <c r="K85" s="9" t="s">
        <v>98</v>
      </c>
      <c r="L85" s="9" t="s">
        <v>98</v>
      </c>
      <c r="M85" s="9" t="s">
        <v>98</v>
      </c>
      <c r="N85" s="9" t="s">
        <v>98</v>
      </c>
      <c r="O85" s="9" t="s">
        <v>98</v>
      </c>
      <c r="P85" s="9" t="s">
        <v>98</v>
      </c>
      <c r="Q85" s="9" t="s">
        <v>98</v>
      </c>
      <c r="R85" s="9" t="s">
        <v>98</v>
      </c>
      <c r="S85" s="9" t="s">
        <v>98</v>
      </c>
      <c r="T85" s="9" t="s">
        <v>98</v>
      </c>
      <c r="U85" s="9" t="s">
        <v>98</v>
      </c>
      <c r="V85" s="9" t="s">
        <v>98</v>
      </c>
      <c r="W85" s="9" t="s">
        <v>98</v>
      </c>
      <c r="X85" s="9" t="s">
        <v>98</v>
      </c>
      <c r="AI85" s="14" t="s">
        <v>98</v>
      </c>
      <c r="AJ85" t="s">
        <v>98</v>
      </c>
      <c r="AK85" t="s">
        <v>98</v>
      </c>
      <c r="AL85" t="s">
        <v>98</v>
      </c>
      <c r="AM85" t="s">
        <v>98</v>
      </c>
      <c r="AN85" t="s">
        <v>98</v>
      </c>
      <c r="AO85" t="s">
        <v>98</v>
      </c>
      <c r="AP85" t="s">
        <v>98</v>
      </c>
      <c r="AQ85" t="s">
        <v>98</v>
      </c>
      <c r="AR85" t="s">
        <v>98</v>
      </c>
      <c r="AS85" t="s">
        <v>98</v>
      </c>
      <c r="AT85" t="s">
        <v>98</v>
      </c>
      <c r="AU85" t="s">
        <v>98</v>
      </c>
      <c r="AV85" t="s">
        <v>98</v>
      </c>
      <c r="AW85" t="s">
        <v>98</v>
      </c>
      <c r="AX85" t="s">
        <v>98</v>
      </c>
      <c r="AY85" t="s">
        <v>98</v>
      </c>
      <c r="AZ85" t="s">
        <v>98</v>
      </c>
      <c r="BA85" t="s">
        <v>98</v>
      </c>
      <c r="BB85" t="s">
        <v>98</v>
      </c>
      <c r="BC85" t="s">
        <v>98</v>
      </c>
      <c r="BD85" t="s">
        <v>98</v>
      </c>
      <c r="BE85" t="s">
        <v>98</v>
      </c>
      <c r="BF85" t="s">
        <v>98</v>
      </c>
      <c r="BG85" t="s">
        <v>98</v>
      </c>
      <c r="BH85" t="s">
        <v>98</v>
      </c>
      <c r="BI85" t="s">
        <v>98</v>
      </c>
      <c r="BJ85" t="s">
        <v>98</v>
      </c>
      <c r="BK85" t="s">
        <v>98</v>
      </c>
      <c r="BL85" t="s">
        <v>98</v>
      </c>
      <c r="BM85" t="s">
        <v>98</v>
      </c>
      <c r="BN85" t="s">
        <v>98</v>
      </c>
      <c r="BO85" t="s">
        <v>98</v>
      </c>
      <c r="BP85" t="s">
        <v>98</v>
      </c>
    </row>
    <row r="86" spans="1:87" x14ac:dyDescent="0.25">
      <c r="A86" t="s">
        <v>99</v>
      </c>
      <c r="E86" s="9" t="s">
        <v>98</v>
      </c>
      <c r="F86" s="9" t="s">
        <v>98</v>
      </c>
      <c r="G86" s="9" t="s">
        <v>98</v>
      </c>
      <c r="H86" s="9" t="s">
        <v>98</v>
      </c>
      <c r="I86" s="9" t="s">
        <v>98</v>
      </c>
      <c r="J86" s="9" t="s">
        <v>98</v>
      </c>
      <c r="K86" s="9" t="s">
        <v>98</v>
      </c>
      <c r="L86" s="9" t="s">
        <v>98</v>
      </c>
      <c r="M86" s="9" t="s">
        <v>98</v>
      </c>
      <c r="N86" s="9" t="s">
        <v>98</v>
      </c>
      <c r="O86" s="9" t="s">
        <v>98</v>
      </c>
      <c r="P86" s="9" t="s">
        <v>98</v>
      </c>
      <c r="Q86" s="9" t="s">
        <v>98</v>
      </c>
      <c r="R86" s="9" t="s">
        <v>98</v>
      </c>
      <c r="S86" s="9" t="s">
        <v>98</v>
      </c>
      <c r="T86" s="9" t="s">
        <v>98</v>
      </c>
      <c r="U86" s="9" t="s">
        <v>98</v>
      </c>
      <c r="V86" s="9" t="s">
        <v>98</v>
      </c>
      <c r="W86" s="9" t="s">
        <v>98</v>
      </c>
      <c r="X86" s="9" t="s">
        <v>98</v>
      </c>
      <c r="AI86" s="14" t="s">
        <v>98</v>
      </c>
      <c r="AJ86" t="s">
        <v>98</v>
      </c>
      <c r="AK86" t="s">
        <v>98</v>
      </c>
      <c r="AL86" t="s">
        <v>98</v>
      </c>
      <c r="AM86" t="s">
        <v>98</v>
      </c>
      <c r="AN86" t="s">
        <v>98</v>
      </c>
      <c r="AO86" t="s">
        <v>98</v>
      </c>
      <c r="AP86" t="s">
        <v>98</v>
      </c>
      <c r="AQ86" t="s">
        <v>98</v>
      </c>
      <c r="AR86" t="s">
        <v>98</v>
      </c>
      <c r="AS86" t="s">
        <v>98</v>
      </c>
      <c r="AT86" t="s">
        <v>98</v>
      </c>
      <c r="AU86" t="s">
        <v>98</v>
      </c>
      <c r="AV86" t="s">
        <v>98</v>
      </c>
      <c r="AW86" t="s">
        <v>98</v>
      </c>
      <c r="AX86" t="s">
        <v>98</v>
      </c>
      <c r="AY86" t="s">
        <v>98</v>
      </c>
      <c r="AZ86" t="s">
        <v>98</v>
      </c>
      <c r="BA86" t="s">
        <v>98</v>
      </c>
      <c r="BB86" t="s">
        <v>98</v>
      </c>
      <c r="BC86" t="s">
        <v>98</v>
      </c>
      <c r="BD86" t="s">
        <v>98</v>
      </c>
      <c r="BE86" t="s">
        <v>98</v>
      </c>
      <c r="BF86" t="s">
        <v>98</v>
      </c>
      <c r="BG86" t="s">
        <v>98</v>
      </c>
      <c r="BH86" t="s">
        <v>98</v>
      </c>
      <c r="BI86" t="s">
        <v>98</v>
      </c>
      <c r="BJ86" t="s">
        <v>98</v>
      </c>
      <c r="BK86" t="s">
        <v>98</v>
      </c>
      <c r="BL86" t="s">
        <v>98</v>
      </c>
      <c r="BM86" t="s">
        <v>98</v>
      </c>
      <c r="BN86" t="s">
        <v>98</v>
      </c>
      <c r="BO86" t="s">
        <v>98</v>
      </c>
      <c r="BP86" t="s">
        <v>98</v>
      </c>
    </row>
    <row r="87" spans="1:87" x14ac:dyDescent="0.25">
      <c r="A87" t="s">
        <v>100</v>
      </c>
      <c r="E87" s="9" t="s">
        <v>101</v>
      </c>
      <c r="F87" s="9" t="s">
        <v>101</v>
      </c>
      <c r="G87" s="9" t="s">
        <v>101</v>
      </c>
      <c r="H87" s="9" t="s">
        <v>101</v>
      </c>
      <c r="I87" s="9" t="s">
        <v>101</v>
      </c>
      <c r="J87" s="9" t="s">
        <v>101</v>
      </c>
      <c r="K87" s="9" t="s">
        <v>101</v>
      </c>
      <c r="L87" s="9" t="s">
        <v>101</v>
      </c>
      <c r="M87" s="9" t="s">
        <v>101</v>
      </c>
      <c r="N87" s="9" t="s">
        <v>101</v>
      </c>
      <c r="O87" s="9" t="s">
        <v>101</v>
      </c>
      <c r="P87" s="9" t="s">
        <v>101</v>
      </c>
      <c r="Q87" s="9" t="s">
        <v>101</v>
      </c>
      <c r="R87" s="9" t="s">
        <v>101</v>
      </c>
      <c r="S87" s="9" t="s">
        <v>101</v>
      </c>
      <c r="T87" s="9" t="s">
        <v>101</v>
      </c>
      <c r="U87" s="9" t="s">
        <v>101</v>
      </c>
      <c r="V87" s="9" t="s">
        <v>101</v>
      </c>
      <c r="W87" s="9" t="s">
        <v>101</v>
      </c>
      <c r="X87" s="9" t="s">
        <v>101</v>
      </c>
      <c r="AI87" s="14" t="s">
        <v>101</v>
      </c>
      <c r="AJ87" t="s">
        <v>101</v>
      </c>
      <c r="AK87" t="s">
        <v>101</v>
      </c>
      <c r="AL87" t="s">
        <v>101</v>
      </c>
      <c r="AM87" t="s">
        <v>101</v>
      </c>
      <c r="AN87" t="s">
        <v>101</v>
      </c>
      <c r="AO87" t="s">
        <v>101</v>
      </c>
      <c r="AP87" t="s">
        <v>101</v>
      </c>
      <c r="AQ87" t="s">
        <v>101</v>
      </c>
      <c r="AR87" t="s">
        <v>101</v>
      </c>
      <c r="AS87" t="s">
        <v>101</v>
      </c>
      <c r="AT87" t="s">
        <v>101</v>
      </c>
      <c r="AU87" t="s">
        <v>101</v>
      </c>
      <c r="AV87" t="s">
        <v>101</v>
      </c>
      <c r="AW87" t="s">
        <v>101</v>
      </c>
      <c r="AX87" t="s">
        <v>101</v>
      </c>
      <c r="AY87" t="s">
        <v>101</v>
      </c>
      <c r="AZ87" t="s">
        <v>101</v>
      </c>
      <c r="BA87" t="s">
        <v>101</v>
      </c>
      <c r="BB87" t="s">
        <v>101</v>
      </c>
      <c r="BC87" t="s">
        <v>101</v>
      </c>
      <c r="BD87" t="s">
        <v>101</v>
      </c>
      <c r="BE87" t="s">
        <v>101</v>
      </c>
      <c r="BF87" t="s">
        <v>101</v>
      </c>
      <c r="BG87" t="s">
        <v>101</v>
      </c>
      <c r="BH87" t="s">
        <v>101</v>
      </c>
      <c r="BI87" t="s">
        <v>101</v>
      </c>
      <c r="BJ87" t="s">
        <v>101</v>
      </c>
      <c r="BK87" t="s">
        <v>101</v>
      </c>
      <c r="BL87" t="s">
        <v>101</v>
      </c>
      <c r="BM87" t="s">
        <v>101</v>
      </c>
      <c r="BN87" t="s">
        <v>101</v>
      </c>
      <c r="BO87" t="s">
        <v>101</v>
      </c>
      <c r="BP87" t="s">
        <v>101</v>
      </c>
    </row>
    <row r="88" spans="1:87" x14ac:dyDescent="0.25">
      <c r="A88" t="s">
        <v>102</v>
      </c>
      <c r="E88" s="9" t="s">
        <v>103</v>
      </c>
      <c r="F88" s="9" t="s">
        <v>103</v>
      </c>
      <c r="G88" s="9" t="s">
        <v>103</v>
      </c>
      <c r="H88" s="9" t="s">
        <v>103</v>
      </c>
      <c r="I88" s="9" t="s">
        <v>103</v>
      </c>
      <c r="J88" s="9" t="s">
        <v>103</v>
      </c>
      <c r="K88" s="9" t="s">
        <v>103</v>
      </c>
      <c r="L88" s="9" t="s">
        <v>103</v>
      </c>
      <c r="M88" s="9" t="s">
        <v>103</v>
      </c>
      <c r="N88" s="9" t="s">
        <v>103</v>
      </c>
      <c r="O88" s="9" t="s">
        <v>103</v>
      </c>
      <c r="P88" s="9" t="s">
        <v>103</v>
      </c>
      <c r="Q88" s="9" t="s">
        <v>103</v>
      </c>
      <c r="R88" s="9" t="s">
        <v>103</v>
      </c>
      <c r="S88" s="9" t="s">
        <v>103</v>
      </c>
      <c r="T88" s="9" t="s">
        <v>103</v>
      </c>
      <c r="U88" s="9" t="s">
        <v>103</v>
      </c>
      <c r="V88" s="9" t="s">
        <v>103</v>
      </c>
      <c r="W88" s="9" t="s">
        <v>103</v>
      </c>
      <c r="X88" s="9" t="s">
        <v>103</v>
      </c>
      <c r="AI88" s="14" t="s">
        <v>103</v>
      </c>
      <c r="AJ88" t="s">
        <v>103</v>
      </c>
      <c r="AK88" t="s">
        <v>103</v>
      </c>
      <c r="AL88" t="s">
        <v>103</v>
      </c>
      <c r="AM88" t="s">
        <v>103</v>
      </c>
      <c r="AN88" t="s">
        <v>103</v>
      </c>
      <c r="AO88" t="s">
        <v>103</v>
      </c>
      <c r="AP88" t="s">
        <v>103</v>
      </c>
      <c r="AQ88" t="s">
        <v>103</v>
      </c>
      <c r="AR88" t="s">
        <v>103</v>
      </c>
      <c r="AS88" t="s">
        <v>103</v>
      </c>
      <c r="AT88" t="s">
        <v>103</v>
      </c>
      <c r="AU88" t="s">
        <v>103</v>
      </c>
      <c r="AV88" t="s">
        <v>103</v>
      </c>
      <c r="AW88" t="s">
        <v>103</v>
      </c>
      <c r="AX88" t="s">
        <v>103</v>
      </c>
      <c r="AY88" t="s">
        <v>103</v>
      </c>
      <c r="AZ88" t="s">
        <v>103</v>
      </c>
      <c r="BA88" t="s">
        <v>103</v>
      </c>
      <c r="BB88" t="s">
        <v>103</v>
      </c>
      <c r="BC88" t="s">
        <v>103</v>
      </c>
      <c r="BD88" t="s">
        <v>103</v>
      </c>
      <c r="BE88" t="s">
        <v>103</v>
      </c>
      <c r="BF88" t="s">
        <v>103</v>
      </c>
      <c r="BG88" t="s">
        <v>103</v>
      </c>
      <c r="BH88" t="s">
        <v>103</v>
      </c>
      <c r="BI88" t="s">
        <v>103</v>
      </c>
      <c r="BJ88" t="s">
        <v>103</v>
      </c>
      <c r="BK88" t="s">
        <v>103</v>
      </c>
      <c r="BL88" t="s">
        <v>103</v>
      </c>
      <c r="BM88" t="s">
        <v>103</v>
      </c>
      <c r="BN88" t="s">
        <v>103</v>
      </c>
      <c r="BO88" t="s">
        <v>103</v>
      </c>
      <c r="BP88" t="s">
        <v>103</v>
      </c>
    </row>
    <row r="89" spans="1:87" x14ac:dyDescent="0.25">
      <c r="A89" t="s">
        <v>104</v>
      </c>
      <c r="E89" s="9" t="s">
        <v>105</v>
      </c>
      <c r="F89" s="9" t="s">
        <v>105</v>
      </c>
      <c r="G89" s="9" t="s">
        <v>105</v>
      </c>
      <c r="H89" s="9" t="s">
        <v>105</v>
      </c>
      <c r="I89" s="9" t="s">
        <v>105</v>
      </c>
      <c r="J89" s="9" t="s">
        <v>105</v>
      </c>
      <c r="K89" s="9" t="s">
        <v>105</v>
      </c>
      <c r="L89" s="9" t="s">
        <v>105</v>
      </c>
      <c r="M89" s="9" t="s">
        <v>105</v>
      </c>
      <c r="N89" s="9" t="s">
        <v>105</v>
      </c>
      <c r="O89" s="9" t="s">
        <v>105</v>
      </c>
      <c r="P89" s="9" t="s">
        <v>105</v>
      </c>
      <c r="Q89" s="9" t="s">
        <v>105</v>
      </c>
      <c r="R89" s="9" t="s">
        <v>105</v>
      </c>
      <c r="S89" s="9" t="s">
        <v>105</v>
      </c>
      <c r="T89" s="9" t="s">
        <v>105</v>
      </c>
      <c r="U89" s="9" t="s">
        <v>105</v>
      </c>
      <c r="V89" s="9" t="s">
        <v>105</v>
      </c>
      <c r="W89" s="9" t="s">
        <v>105</v>
      </c>
      <c r="X89" s="9" t="s">
        <v>105</v>
      </c>
      <c r="AI89" s="14" t="s">
        <v>105</v>
      </c>
      <c r="AJ89" t="s">
        <v>105</v>
      </c>
      <c r="AK89" t="s">
        <v>105</v>
      </c>
      <c r="AL89" t="s">
        <v>105</v>
      </c>
      <c r="AM89" t="s">
        <v>105</v>
      </c>
      <c r="AN89" t="s">
        <v>105</v>
      </c>
      <c r="AO89" t="s">
        <v>105</v>
      </c>
      <c r="AP89" t="s">
        <v>105</v>
      </c>
      <c r="AQ89" t="s">
        <v>105</v>
      </c>
      <c r="AR89" t="s">
        <v>105</v>
      </c>
      <c r="AS89" t="s">
        <v>105</v>
      </c>
      <c r="AT89" t="s">
        <v>105</v>
      </c>
      <c r="AU89" t="s">
        <v>105</v>
      </c>
      <c r="AV89" t="s">
        <v>105</v>
      </c>
      <c r="AW89" t="s">
        <v>105</v>
      </c>
      <c r="AX89" t="s">
        <v>105</v>
      </c>
      <c r="AY89" t="s">
        <v>105</v>
      </c>
      <c r="AZ89" t="s">
        <v>105</v>
      </c>
      <c r="BA89" t="s">
        <v>105</v>
      </c>
      <c r="BB89" t="s">
        <v>105</v>
      </c>
      <c r="BC89" t="s">
        <v>105</v>
      </c>
      <c r="BD89" t="s">
        <v>105</v>
      </c>
      <c r="BE89" t="s">
        <v>105</v>
      </c>
      <c r="BF89" t="s">
        <v>105</v>
      </c>
      <c r="BG89" t="s">
        <v>105</v>
      </c>
      <c r="BH89" t="s">
        <v>105</v>
      </c>
      <c r="BI89" t="s">
        <v>105</v>
      </c>
      <c r="BJ89" t="s">
        <v>105</v>
      </c>
      <c r="BK89" t="s">
        <v>105</v>
      </c>
      <c r="BL89" t="s">
        <v>105</v>
      </c>
      <c r="BM89" t="s">
        <v>105</v>
      </c>
      <c r="BN89" t="s">
        <v>105</v>
      </c>
      <c r="BO89" t="s">
        <v>105</v>
      </c>
      <c r="BP89" t="s">
        <v>105</v>
      </c>
    </row>
    <row r="91" spans="1:87" x14ac:dyDescent="0.25">
      <c r="A91" t="s">
        <v>145</v>
      </c>
      <c r="E91" s="9" t="s">
        <v>105</v>
      </c>
      <c r="F91" s="9" t="s">
        <v>105</v>
      </c>
      <c r="G91" s="9" t="s">
        <v>105</v>
      </c>
      <c r="H91" s="9" t="s">
        <v>105</v>
      </c>
      <c r="I91" s="9" t="s">
        <v>105</v>
      </c>
      <c r="J91" s="9" t="s">
        <v>105</v>
      </c>
      <c r="K91" s="9" t="s">
        <v>105</v>
      </c>
      <c r="L91" s="9" t="s">
        <v>105</v>
      </c>
      <c r="M91" s="9" t="s">
        <v>105</v>
      </c>
      <c r="N91" s="9" t="s">
        <v>105</v>
      </c>
      <c r="O91" s="9" t="s">
        <v>105</v>
      </c>
      <c r="P91" s="9" t="s">
        <v>105</v>
      </c>
      <c r="Q91" s="9" t="s">
        <v>105</v>
      </c>
      <c r="R91" s="9" t="s">
        <v>105</v>
      </c>
      <c r="S91" s="9" t="s">
        <v>105</v>
      </c>
      <c r="T91" s="9" t="s">
        <v>105</v>
      </c>
      <c r="U91" s="9" t="s">
        <v>105</v>
      </c>
      <c r="V91" s="9" t="s">
        <v>105</v>
      </c>
      <c r="W91" s="9" t="s">
        <v>105</v>
      </c>
      <c r="X91" s="9" t="s">
        <v>105</v>
      </c>
      <c r="AI91" s="14" t="s">
        <v>105</v>
      </c>
      <c r="AJ91" t="s">
        <v>105</v>
      </c>
      <c r="AK91" t="s">
        <v>105</v>
      </c>
      <c r="AL91" t="s">
        <v>105</v>
      </c>
      <c r="AM91" t="s">
        <v>105</v>
      </c>
      <c r="AN91" t="s">
        <v>105</v>
      </c>
      <c r="AO91" t="s">
        <v>105</v>
      </c>
      <c r="AP91" t="s">
        <v>105</v>
      </c>
      <c r="AQ91" t="s">
        <v>105</v>
      </c>
      <c r="AR91" t="s">
        <v>105</v>
      </c>
      <c r="AS91" t="s">
        <v>105</v>
      </c>
      <c r="AT91" t="s">
        <v>105</v>
      </c>
      <c r="AU91" t="s">
        <v>105</v>
      </c>
      <c r="AV91" t="s">
        <v>105</v>
      </c>
      <c r="AW91" t="s">
        <v>105</v>
      </c>
      <c r="AX91" t="s">
        <v>105</v>
      </c>
      <c r="AY91" t="s">
        <v>105</v>
      </c>
      <c r="AZ91" t="s">
        <v>105</v>
      </c>
      <c r="BA91" t="s">
        <v>105</v>
      </c>
      <c r="BB91" t="s">
        <v>105</v>
      </c>
      <c r="BC91" t="s">
        <v>105</v>
      </c>
      <c r="BD91" t="s">
        <v>105</v>
      </c>
      <c r="BE91" t="s">
        <v>105</v>
      </c>
      <c r="BF91" t="s">
        <v>105</v>
      </c>
      <c r="BG91" t="s">
        <v>105</v>
      </c>
      <c r="BH91" t="s">
        <v>105</v>
      </c>
      <c r="BI91" t="s">
        <v>105</v>
      </c>
      <c r="BJ91" t="s">
        <v>105</v>
      </c>
      <c r="BK91" t="s">
        <v>105</v>
      </c>
      <c r="BL91" t="s">
        <v>105</v>
      </c>
      <c r="BM91" t="s">
        <v>105</v>
      </c>
      <c r="BN91" t="s">
        <v>105</v>
      </c>
      <c r="BO91" t="s">
        <v>105</v>
      </c>
      <c r="BP91" t="s">
        <v>105</v>
      </c>
    </row>
    <row r="92" spans="1:87" x14ac:dyDescent="0.25">
      <c r="A92" t="s">
        <v>146</v>
      </c>
      <c r="E92" s="9" t="s">
        <v>105</v>
      </c>
      <c r="F92" s="9" t="s">
        <v>105</v>
      </c>
      <c r="G92" s="9" t="s">
        <v>105</v>
      </c>
      <c r="H92" s="9" t="s">
        <v>105</v>
      </c>
      <c r="I92" s="9" t="s">
        <v>105</v>
      </c>
      <c r="J92" s="9" t="s">
        <v>105</v>
      </c>
      <c r="K92" s="9" t="s">
        <v>105</v>
      </c>
      <c r="L92" s="9" t="s">
        <v>105</v>
      </c>
      <c r="M92" s="9" t="s">
        <v>105</v>
      </c>
      <c r="N92" s="9" t="s">
        <v>105</v>
      </c>
      <c r="O92" s="9" t="s">
        <v>105</v>
      </c>
      <c r="P92" s="9" t="s">
        <v>105</v>
      </c>
      <c r="Q92" s="9" t="s">
        <v>105</v>
      </c>
      <c r="R92" s="9" t="s">
        <v>105</v>
      </c>
      <c r="S92" s="9" t="s">
        <v>105</v>
      </c>
      <c r="T92" s="9" t="s">
        <v>105</v>
      </c>
      <c r="U92" s="9" t="s">
        <v>105</v>
      </c>
      <c r="V92" s="9" t="s">
        <v>105</v>
      </c>
      <c r="W92" s="9" t="s">
        <v>105</v>
      </c>
      <c r="X92" s="9" t="s">
        <v>105</v>
      </c>
      <c r="AI92" s="14" t="s">
        <v>105</v>
      </c>
      <c r="AJ92" t="s">
        <v>105</v>
      </c>
      <c r="AK92" t="s">
        <v>105</v>
      </c>
      <c r="AL92" t="s">
        <v>105</v>
      </c>
      <c r="AM92" t="s">
        <v>105</v>
      </c>
      <c r="AN92" t="s">
        <v>105</v>
      </c>
      <c r="AO92" t="s">
        <v>105</v>
      </c>
      <c r="AP92" t="s">
        <v>105</v>
      </c>
      <c r="AQ92" t="s">
        <v>105</v>
      </c>
      <c r="AR92" t="s">
        <v>105</v>
      </c>
      <c r="AS92" t="s">
        <v>105</v>
      </c>
      <c r="AT92" t="s">
        <v>105</v>
      </c>
      <c r="AU92" t="s">
        <v>105</v>
      </c>
      <c r="AV92" t="s">
        <v>105</v>
      </c>
      <c r="AW92" t="s">
        <v>105</v>
      </c>
      <c r="AX92" t="s">
        <v>105</v>
      </c>
      <c r="AY92" t="s">
        <v>105</v>
      </c>
      <c r="AZ92" t="s">
        <v>105</v>
      </c>
      <c r="BA92" t="s">
        <v>105</v>
      </c>
      <c r="BB92" t="s">
        <v>105</v>
      </c>
      <c r="BC92" t="s">
        <v>105</v>
      </c>
      <c r="BD92" t="s">
        <v>105</v>
      </c>
      <c r="BE92" t="s">
        <v>105</v>
      </c>
      <c r="BF92" t="s">
        <v>105</v>
      </c>
      <c r="BG92" t="s">
        <v>105</v>
      </c>
      <c r="BH92" t="s">
        <v>105</v>
      </c>
      <c r="BI92" t="s">
        <v>105</v>
      </c>
      <c r="BJ92" t="s">
        <v>105</v>
      </c>
      <c r="BK92" t="s">
        <v>105</v>
      </c>
      <c r="BL92" t="s">
        <v>105</v>
      </c>
      <c r="BM92" t="s">
        <v>105</v>
      </c>
      <c r="BN92" t="s">
        <v>105</v>
      </c>
      <c r="BO92" t="s">
        <v>105</v>
      </c>
      <c r="BP92" t="s">
        <v>105</v>
      </c>
    </row>
    <row r="93" spans="1:87" x14ac:dyDescent="0.25">
      <c r="A93" t="s">
        <v>106</v>
      </c>
      <c r="E93" s="9" t="s">
        <v>107</v>
      </c>
      <c r="F93" s="9" t="s">
        <v>107</v>
      </c>
      <c r="G93" s="9" t="s">
        <v>107</v>
      </c>
      <c r="H93" s="9" t="s">
        <v>107</v>
      </c>
      <c r="I93" s="9" t="s">
        <v>107</v>
      </c>
      <c r="J93" s="9" t="s">
        <v>107</v>
      </c>
      <c r="K93" s="9" t="s">
        <v>107</v>
      </c>
      <c r="L93" s="9" t="s">
        <v>107</v>
      </c>
      <c r="M93" s="9" t="s">
        <v>107</v>
      </c>
      <c r="N93" s="9" t="s">
        <v>107</v>
      </c>
      <c r="O93" s="9" t="s">
        <v>107</v>
      </c>
      <c r="P93" s="9" t="s">
        <v>107</v>
      </c>
      <c r="Q93" s="9" t="s">
        <v>107</v>
      </c>
      <c r="R93" s="9" t="s">
        <v>107</v>
      </c>
      <c r="S93" s="9" t="s">
        <v>107</v>
      </c>
      <c r="T93" s="9" t="s">
        <v>107</v>
      </c>
      <c r="U93" s="9" t="s">
        <v>107</v>
      </c>
      <c r="V93" s="9" t="s">
        <v>107</v>
      </c>
      <c r="W93" s="9" t="s">
        <v>107</v>
      </c>
      <c r="X93" s="9" t="s">
        <v>107</v>
      </c>
      <c r="AI93" s="14" t="s">
        <v>107</v>
      </c>
      <c r="AJ93" t="s">
        <v>107</v>
      </c>
      <c r="AK93" t="s">
        <v>107</v>
      </c>
      <c r="AL93" t="s">
        <v>107</v>
      </c>
      <c r="AM93" t="s">
        <v>107</v>
      </c>
      <c r="AN93" t="s">
        <v>107</v>
      </c>
      <c r="AO93" t="s">
        <v>107</v>
      </c>
      <c r="AP93" t="s">
        <v>107</v>
      </c>
      <c r="AQ93" t="s">
        <v>107</v>
      </c>
      <c r="AR93" t="s">
        <v>107</v>
      </c>
      <c r="AS93" t="s">
        <v>107</v>
      </c>
      <c r="AT93" t="s">
        <v>107</v>
      </c>
      <c r="AU93" t="s">
        <v>107</v>
      </c>
      <c r="AV93" t="s">
        <v>107</v>
      </c>
      <c r="AW93" t="s">
        <v>107</v>
      </c>
      <c r="AX93" t="s">
        <v>107</v>
      </c>
      <c r="AY93" t="s">
        <v>107</v>
      </c>
      <c r="AZ93" t="s">
        <v>107</v>
      </c>
      <c r="BA93" t="s">
        <v>107</v>
      </c>
      <c r="BB93" t="s">
        <v>107</v>
      </c>
      <c r="BC93" t="s">
        <v>107</v>
      </c>
      <c r="BD93" t="s">
        <v>107</v>
      </c>
      <c r="BE93" t="s">
        <v>107</v>
      </c>
      <c r="BF93" t="s">
        <v>107</v>
      </c>
      <c r="BG93" t="s">
        <v>107</v>
      </c>
      <c r="BH93" t="s">
        <v>107</v>
      </c>
      <c r="BI93" t="s">
        <v>107</v>
      </c>
      <c r="BJ93" t="s">
        <v>107</v>
      </c>
      <c r="BK93" t="s">
        <v>107</v>
      </c>
      <c r="BL93" t="s">
        <v>107</v>
      </c>
      <c r="BM93" t="s">
        <v>107</v>
      </c>
      <c r="BN93" t="s">
        <v>107</v>
      </c>
      <c r="BO93" t="s">
        <v>107</v>
      </c>
      <c r="BP93" t="s">
        <v>107</v>
      </c>
    </row>
    <row r="95" spans="1:87" x14ac:dyDescent="0.25">
      <c r="A95" t="s">
        <v>109</v>
      </c>
      <c r="E95" s="9" t="s">
        <v>181</v>
      </c>
      <c r="F95" s="9" t="s">
        <v>181</v>
      </c>
      <c r="G95" s="9" t="s">
        <v>181</v>
      </c>
      <c r="H95" s="9" t="s">
        <v>181</v>
      </c>
      <c r="I95" s="9" t="s">
        <v>181</v>
      </c>
      <c r="J95" s="9" t="s">
        <v>181</v>
      </c>
      <c r="K95" s="9" t="s">
        <v>181</v>
      </c>
      <c r="L95" s="9" t="s">
        <v>181</v>
      </c>
      <c r="M95" s="9" t="s">
        <v>181</v>
      </c>
      <c r="N95" s="9" t="s">
        <v>181</v>
      </c>
      <c r="O95" s="9" t="s">
        <v>181</v>
      </c>
      <c r="P95" s="9" t="s">
        <v>181</v>
      </c>
      <c r="Q95" s="9" t="s">
        <v>181</v>
      </c>
      <c r="R95" s="9" t="s">
        <v>181</v>
      </c>
      <c r="S95" s="9" t="s">
        <v>181</v>
      </c>
      <c r="T95" s="9" t="s">
        <v>181</v>
      </c>
      <c r="U95" s="9" t="s">
        <v>181</v>
      </c>
      <c r="V95" s="9" t="s">
        <v>181</v>
      </c>
      <c r="W95" s="9" t="s">
        <v>181</v>
      </c>
      <c r="X95" s="9" t="s">
        <v>181</v>
      </c>
      <c r="AI95" s="14" t="s">
        <v>110</v>
      </c>
      <c r="AJ95" t="s">
        <v>110</v>
      </c>
      <c r="AK95" t="s">
        <v>110</v>
      </c>
      <c r="AL95" t="s">
        <v>110</v>
      </c>
      <c r="AM95" t="s">
        <v>110</v>
      </c>
      <c r="AN95" t="s">
        <v>110</v>
      </c>
      <c r="AO95" t="s">
        <v>110</v>
      </c>
      <c r="AP95" t="s">
        <v>110</v>
      </c>
      <c r="AQ95" t="s">
        <v>110</v>
      </c>
      <c r="AR95" t="s">
        <v>110</v>
      </c>
      <c r="AS95" t="s">
        <v>110</v>
      </c>
      <c r="AT95" t="s">
        <v>110</v>
      </c>
      <c r="AU95" t="s">
        <v>110</v>
      </c>
      <c r="AV95" t="s">
        <v>110</v>
      </c>
      <c r="AW95" t="s">
        <v>110</v>
      </c>
      <c r="AX95" t="s">
        <v>110</v>
      </c>
      <c r="AY95" t="s">
        <v>110</v>
      </c>
      <c r="AZ95" t="s">
        <v>110</v>
      </c>
      <c r="BA95" t="s">
        <v>110</v>
      </c>
      <c r="BB95" t="s">
        <v>110</v>
      </c>
      <c r="BC95" t="s">
        <v>110</v>
      </c>
      <c r="BD95" t="s">
        <v>110</v>
      </c>
      <c r="BE95" t="s">
        <v>110</v>
      </c>
      <c r="BF95" t="s">
        <v>110</v>
      </c>
      <c r="BG95" t="s">
        <v>110</v>
      </c>
      <c r="BH95" t="s">
        <v>110</v>
      </c>
      <c r="BI95" t="s">
        <v>110</v>
      </c>
      <c r="BJ95" t="s">
        <v>110</v>
      </c>
      <c r="BK95" t="s">
        <v>110</v>
      </c>
      <c r="BL95" t="s">
        <v>110</v>
      </c>
      <c r="BM95" t="s">
        <v>110</v>
      </c>
      <c r="BN95" t="s">
        <v>110</v>
      </c>
      <c r="BO95" t="s">
        <v>110</v>
      </c>
      <c r="BP95" t="s">
        <v>110</v>
      </c>
    </row>
    <row r="96" spans="1:87" x14ac:dyDescent="0.25">
      <c r="A96" t="s">
        <v>108</v>
      </c>
      <c r="B96" s="11"/>
      <c r="C96" s="11"/>
      <c r="D96" s="11"/>
      <c r="E96" s="11" t="s">
        <v>168</v>
      </c>
      <c r="F96" s="11" t="s">
        <v>168</v>
      </c>
      <c r="G96" s="11" t="s">
        <v>168</v>
      </c>
      <c r="H96" s="11" t="s">
        <v>168</v>
      </c>
      <c r="I96" s="11" t="s">
        <v>168</v>
      </c>
      <c r="J96" s="11" t="s">
        <v>168</v>
      </c>
      <c r="K96" s="11" t="s">
        <v>168</v>
      </c>
      <c r="L96" s="11" t="s">
        <v>168</v>
      </c>
      <c r="M96" s="11" t="s">
        <v>168</v>
      </c>
      <c r="N96" s="11" t="s">
        <v>168</v>
      </c>
      <c r="O96" s="11" t="s">
        <v>168</v>
      </c>
      <c r="P96" s="11" t="s">
        <v>168</v>
      </c>
      <c r="Q96" s="11" t="s">
        <v>168</v>
      </c>
      <c r="R96" s="11" t="s">
        <v>168</v>
      </c>
      <c r="S96" s="11" t="s">
        <v>168</v>
      </c>
      <c r="T96" s="11" t="s">
        <v>168</v>
      </c>
      <c r="U96" s="11" t="s">
        <v>168</v>
      </c>
      <c r="V96" s="11" t="s">
        <v>168</v>
      </c>
      <c r="W96" s="11" t="s">
        <v>168</v>
      </c>
      <c r="X96" s="11" t="s">
        <v>168</v>
      </c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6" t="s">
        <v>168</v>
      </c>
      <c r="AJ96" s="11" t="s">
        <v>168</v>
      </c>
      <c r="AK96" s="11" t="s">
        <v>168</v>
      </c>
      <c r="AL96" s="11" t="s">
        <v>168</v>
      </c>
      <c r="AM96" s="11" t="s">
        <v>168</v>
      </c>
      <c r="AN96" s="11" t="s">
        <v>168</v>
      </c>
      <c r="AO96" s="11" t="s">
        <v>168</v>
      </c>
      <c r="AP96" s="11" t="s">
        <v>168</v>
      </c>
      <c r="AQ96" s="11" t="s">
        <v>168</v>
      </c>
      <c r="AR96" s="11" t="s">
        <v>168</v>
      </c>
      <c r="AS96" s="11" t="s">
        <v>168</v>
      </c>
      <c r="AT96" s="11" t="s">
        <v>168</v>
      </c>
      <c r="AU96" s="11" t="s">
        <v>168</v>
      </c>
      <c r="AV96" s="11" t="s">
        <v>168</v>
      </c>
      <c r="AW96" s="11" t="s">
        <v>168</v>
      </c>
      <c r="AX96" s="11" t="s">
        <v>168</v>
      </c>
      <c r="AY96" s="11" t="s">
        <v>168</v>
      </c>
      <c r="AZ96" s="11" t="s">
        <v>168</v>
      </c>
      <c r="BA96" s="11" t="s">
        <v>168</v>
      </c>
      <c r="BB96" s="11" t="s">
        <v>168</v>
      </c>
      <c r="BC96" s="11" t="s">
        <v>168</v>
      </c>
      <c r="BD96" s="11" t="s">
        <v>168</v>
      </c>
      <c r="BE96" s="11" t="s">
        <v>168</v>
      </c>
      <c r="BF96" s="11" t="s">
        <v>168</v>
      </c>
      <c r="BG96" s="11" t="s">
        <v>168</v>
      </c>
      <c r="BH96" s="11" t="s">
        <v>168</v>
      </c>
      <c r="BI96" s="11" t="s">
        <v>168</v>
      </c>
      <c r="BJ96" s="11" t="s">
        <v>168</v>
      </c>
      <c r="BK96" s="11" t="s">
        <v>168</v>
      </c>
      <c r="BL96" s="11" t="s">
        <v>168</v>
      </c>
      <c r="BM96" s="11" t="s">
        <v>168</v>
      </c>
      <c r="BN96" s="11" t="s">
        <v>168</v>
      </c>
      <c r="BO96" s="11" t="s">
        <v>168</v>
      </c>
      <c r="BP96" s="11" t="s">
        <v>168</v>
      </c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</row>
    <row r="118" spans="1:34" x14ac:dyDescent="0.25">
      <c r="A118" t="s">
        <v>188</v>
      </c>
    </row>
    <row r="119" spans="1:34" x14ac:dyDescent="0.25">
      <c r="A119" t="s">
        <v>189</v>
      </c>
    </row>
    <row r="121" spans="1:34" x14ac:dyDescent="0.25">
      <c r="A121" s="5" t="s">
        <v>180</v>
      </c>
    </row>
    <row r="122" spans="1:34" x14ac:dyDescent="0.25">
      <c r="A122" s="20" t="s">
        <v>243</v>
      </c>
      <c r="E122" s="20" t="s">
        <v>70</v>
      </c>
      <c r="F122" s="20" t="s">
        <v>70</v>
      </c>
      <c r="G122" s="20" t="s">
        <v>70</v>
      </c>
      <c r="H122" s="20" t="s">
        <v>70</v>
      </c>
      <c r="I122" s="20" t="s">
        <v>70</v>
      </c>
      <c r="J122" s="20" t="s">
        <v>70</v>
      </c>
      <c r="K122" s="20" t="s">
        <v>70</v>
      </c>
      <c r="L122" s="20" t="s">
        <v>70</v>
      </c>
      <c r="M122" s="20" t="s">
        <v>70</v>
      </c>
      <c r="N122" s="20" t="s">
        <v>70</v>
      </c>
      <c r="O122" s="20" t="s">
        <v>70</v>
      </c>
      <c r="P122" s="20" t="s">
        <v>70</v>
      </c>
      <c r="Q122" s="20" t="s">
        <v>70</v>
      </c>
      <c r="R122" s="20" t="s">
        <v>70</v>
      </c>
      <c r="S122" s="20" t="s">
        <v>70</v>
      </c>
      <c r="T122" s="20" t="s">
        <v>70</v>
      </c>
      <c r="U122" s="20" t="s">
        <v>70</v>
      </c>
      <c r="V122" s="20" t="s">
        <v>70</v>
      </c>
      <c r="W122" s="20" t="s">
        <v>70</v>
      </c>
      <c r="X122" s="20" t="s">
        <v>70</v>
      </c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</row>
    <row r="123" spans="1:34" x14ac:dyDescent="0.25">
      <c r="A123" s="20" t="s">
        <v>244</v>
      </c>
      <c r="E123" s="20" t="s">
        <v>71</v>
      </c>
      <c r="F123" s="20" t="s">
        <v>71</v>
      </c>
      <c r="G123" s="20" t="s">
        <v>71</v>
      </c>
      <c r="H123" s="20" t="s">
        <v>71</v>
      </c>
      <c r="I123" s="20" t="s">
        <v>71</v>
      </c>
      <c r="J123" s="20" t="s">
        <v>71</v>
      </c>
      <c r="K123" s="20" t="s">
        <v>71</v>
      </c>
      <c r="L123" s="20" t="s">
        <v>71</v>
      </c>
      <c r="M123" s="20" t="s">
        <v>71</v>
      </c>
      <c r="N123" s="20" t="s">
        <v>71</v>
      </c>
      <c r="O123" s="20" t="s">
        <v>71</v>
      </c>
      <c r="P123" s="20" t="s">
        <v>71</v>
      </c>
      <c r="Q123" s="20" t="s">
        <v>71</v>
      </c>
      <c r="R123" s="20" t="s">
        <v>71</v>
      </c>
      <c r="S123" s="20" t="s">
        <v>71</v>
      </c>
      <c r="T123" s="20" t="s">
        <v>71</v>
      </c>
      <c r="U123" s="20" t="s">
        <v>71</v>
      </c>
      <c r="V123" s="20" t="s">
        <v>71</v>
      </c>
      <c r="W123" s="20" t="s">
        <v>71</v>
      </c>
      <c r="X123" s="20" t="s">
        <v>71</v>
      </c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</row>
    <row r="124" spans="1:34" x14ac:dyDescent="0.25">
      <c r="A124" s="20" t="s">
        <v>245</v>
      </c>
      <c r="E124" s="20" t="s">
        <v>72</v>
      </c>
      <c r="F124" s="20" t="s">
        <v>72</v>
      </c>
      <c r="G124" s="20" t="s">
        <v>72</v>
      </c>
      <c r="H124" s="20" t="s">
        <v>72</v>
      </c>
      <c r="I124" s="20" t="s">
        <v>72</v>
      </c>
      <c r="J124" s="20" t="s">
        <v>72</v>
      </c>
      <c r="K124" s="20" t="s">
        <v>72</v>
      </c>
      <c r="L124" s="20" t="s">
        <v>72</v>
      </c>
      <c r="M124" s="20" t="s">
        <v>72</v>
      </c>
      <c r="N124" s="20" t="s">
        <v>72</v>
      </c>
      <c r="O124" s="20" t="s">
        <v>72</v>
      </c>
      <c r="P124" s="20" t="s">
        <v>72</v>
      </c>
      <c r="Q124" s="20" t="s">
        <v>72</v>
      </c>
      <c r="R124" s="20" t="s">
        <v>72</v>
      </c>
      <c r="S124" s="20" t="s">
        <v>72</v>
      </c>
      <c r="T124" s="20" t="s">
        <v>72</v>
      </c>
      <c r="U124" s="20" t="s">
        <v>72</v>
      </c>
      <c r="V124" s="20" t="s">
        <v>72</v>
      </c>
      <c r="W124" s="20" t="s">
        <v>72</v>
      </c>
      <c r="X124" s="20" t="s">
        <v>72</v>
      </c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</row>
    <row r="125" spans="1:34" x14ac:dyDescent="0.25">
      <c r="A125" s="20" t="s">
        <v>246</v>
      </c>
      <c r="E125" s="20">
        <v>200</v>
      </c>
      <c r="F125" s="20">
        <v>200</v>
      </c>
      <c r="G125" s="20">
        <v>200</v>
      </c>
      <c r="H125" s="20">
        <v>200</v>
      </c>
      <c r="I125" s="20">
        <v>200</v>
      </c>
      <c r="J125" s="20">
        <v>200</v>
      </c>
      <c r="K125" s="20">
        <v>200</v>
      </c>
      <c r="L125" s="20">
        <v>200</v>
      </c>
      <c r="M125" s="20">
        <v>200</v>
      </c>
      <c r="N125" s="20">
        <v>200</v>
      </c>
      <c r="O125" s="20">
        <v>200</v>
      </c>
      <c r="P125" s="20">
        <v>200</v>
      </c>
      <c r="Q125" s="20">
        <v>200</v>
      </c>
      <c r="R125" s="20">
        <v>200</v>
      </c>
      <c r="S125" s="20">
        <v>200</v>
      </c>
      <c r="T125" s="20">
        <v>200</v>
      </c>
      <c r="U125" s="20">
        <v>200</v>
      </c>
      <c r="V125" s="20">
        <v>200</v>
      </c>
      <c r="W125" s="20">
        <v>200</v>
      </c>
      <c r="X125" s="20">
        <v>200</v>
      </c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</row>
    <row r="126" spans="1:34" x14ac:dyDescent="0.25">
      <c r="A126" s="20" t="s">
        <v>247</v>
      </c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</row>
    <row r="127" spans="1:34" x14ac:dyDescent="0.25">
      <c r="A127" s="20" t="s">
        <v>248</v>
      </c>
      <c r="E127" s="20" t="s">
        <v>73</v>
      </c>
      <c r="F127" s="20" t="s">
        <v>73</v>
      </c>
      <c r="G127" s="20" t="s">
        <v>73</v>
      </c>
      <c r="H127" s="20" t="s">
        <v>73</v>
      </c>
      <c r="I127" s="20" t="s">
        <v>73</v>
      </c>
      <c r="J127" s="20" t="s">
        <v>73</v>
      </c>
      <c r="K127" s="20" t="s">
        <v>73</v>
      </c>
      <c r="L127" s="20" t="s">
        <v>73</v>
      </c>
      <c r="M127" s="20" t="s">
        <v>73</v>
      </c>
      <c r="N127" s="20" t="s">
        <v>73</v>
      </c>
      <c r="O127" s="20" t="s">
        <v>73</v>
      </c>
      <c r="P127" s="20" t="s">
        <v>73</v>
      </c>
      <c r="Q127" s="20" t="s">
        <v>73</v>
      </c>
      <c r="R127" s="20" t="s">
        <v>73</v>
      </c>
      <c r="S127" s="20" t="s">
        <v>73</v>
      </c>
      <c r="T127" s="20" t="s">
        <v>73</v>
      </c>
      <c r="U127" s="20" t="s">
        <v>73</v>
      </c>
      <c r="V127" s="20" t="s">
        <v>73</v>
      </c>
      <c r="W127" s="20" t="s">
        <v>73</v>
      </c>
      <c r="X127" s="20" t="s">
        <v>73</v>
      </c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</row>
    <row r="128" spans="1:34" x14ac:dyDescent="0.25">
      <c r="A128" s="6" t="s">
        <v>261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5" x14ac:dyDescent="0.25">
      <c r="A129" s="6" t="s">
        <v>262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5" x14ac:dyDescent="0.25">
      <c r="A130" s="6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5" x14ac:dyDescent="0.25">
      <c r="A131" s="5" t="s">
        <v>183</v>
      </c>
    </row>
    <row r="132" spans="1:35" x14ac:dyDescent="0.25">
      <c r="A132" s="20" t="s">
        <v>182</v>
      </c>
      <c r="E132" s="28" t="str">
        <f>TEXT(IF(E75="Supply Water", 1214, IF(E75="Own Boring", 500, IF(E75="Both",1714, IF(E75="Already Paid ",0,IF(E75="Not Applicable",0,))))),"0")</f>
        <v>500</v>
      </c>
      <c r="F132" s="28" t="str">
        <f t="shared" ref="F132:X132" si="4">TEXT(1214,"0")</f>
        <v>1214</v>
      </c>
      <c r="G132" s="28" t="str">
        <f t="shared" si="4"/>
        <v>1214</v>
      </c>
      <c r="H132" s="28" t="str">
        <f t="shared" si="4"/>
        <v>1214</v>
      </c>
      <c r="I132" s="28" t="str">
        <f t="shared" si="4"/>
        <v>1214</v>
      </c>
      <c r="J132" s="28" t="str">
        <f t="shared" si="4"/>
        <v>1214</v>
      </c>
      <c r="K132" s="28" t="str">
        <f t="shared" si="4"/>
        <v>1214</v>
      </c>
      <c r="L132" s="28" t="str">
        <f t="shared" si="4"/>
        <v>1214</v>
      </c>
      <c r="M132" s="28" t="str">
        <f t="shared" si="4"/>
        <v>1214</v>
      </c>
      <c r="N132" s="28" t="str">
        <f t="shared" si="4"/>
        <v>1214</v>
      </c>
      <c r="O132" s="28" t="str">
        <f t="shared" si="4"/>
        <v>1214</v>
      </c>
      <c r="P132" s="28" t="str">
        <f t="shared" si="4"/>
        <v>1214</v>
      </c>
      <c r="Q132" s="28" t="str">
        <f t="shared" si="4"/>
        <v>1214</v>
      </c>
      <c r="R132" s="28" t="str">
        <f t="shared" si="4"/>
        <v>1214</v>
      </c>
      <c r="S132" s="28" t="str">
        <f t="shared" si="4"/>
        <v>1214</v>
      </c>
      <c r="T132" s="28" t="str">
        <f t="shared" si="4"/>
        <v>1214</v>
      </c>
      <c r="U132" s="28" t="str">
        <f t="shared" si="4"/>
        <v>1214</v>
      </c>
      <c r="V132" s="28" t="str">
        <f t="shared" si="4"/>
        <v>1214</v>
      </c>
      <c r="W132" s="28" t="str">
        <f t="shared" si="4"/>
        <v>1214</v>
      </c>
      <c r="X132" s="28" t="str">
        <f t="shared" si="4"/>
        <v>1214</v>
      </c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</row>
    <row r="133" spans="1:35" x14ac:dyDescent="0.25">
      <c r="A133" s="20" t="s">
        <v>297</v>
      </c>
      <c r="E133" s="28" t="str">
        <f t="shared" ref="E133:X133" si="5">TEXT(500,"0")</f>
        <v>500</v>
      </c>
      <c r="F133" s="28" t="str">
        <f t="shared" si="5"/>
        <v>500</v>
      </c>
      <c r="G133" s="28" t="str">
        <f t="shared" si="5"/>
        <v>500</v>
      </c>
      <c r="H133" s="28" t="str">
        <f t="shared" si="5"/>
        <v>500</v>
      </c>
      <c r="I133" s="28" t="str">
        <f t="shared" si="5"/>
        <v>500</v>
      </c>
      <c r="J133" s="28" t="str">
        <f t="shared" si="5"/>
        <v>500</v>
      </c>
      <c r="K133" s="28" t="str">
        <f t="shared" si="5"/>
        <v>500</v>
      </c>
      <c r="L133" s="28" t="str">
        <f t="shared" si="5"/>
        <v>500</v>
      </c>
      <c r="M133" s="28" t="str">
        <f t="shared" si="5"/>
        <v>500</v>
      </c>
      <c r="N133" s="28" t="str">
        <f t="shared" si="5"/>
        <v>500</v>
      </c>
      <c r="O133" s="28" t="str">
        <f t="shared" si="5"/>
        <v>500</v>
      </c>
      <c r="P133" s="28" t="str">
        <f t="shared" si="5"/>
        <v>500</v>
      </c>
      <c r="Q133" s="28" t="str">
        <f t="shared" si="5"/>
        <v>500</v>
      </c>
      <c r="R133" s="28" t="str">
        <f t="shared" si="5"/>
        <v>500</v>
      </c>
      <c r="S133" s="28" t="str">
        <f t="shared" si="5"/>
        <v>500</v>
      </c>
      <c r="T133" s="28" t="str">
        <f t="shared" si="5"/>
        <v>500</v>
      </c>
      <c r="U133" s="28" t="str">
        <f t="shared" si="5"/>
        <v>500</v>
      </c>
      <c r="V133" s="28" t="str">
        <f t="shared" si="5"/>
        <v>500</v>
      </c>
      <c r="W133" s="28" t="str">
        <f t="shared" si="5"/>
        <v>500</v>
      </c>
      <c r="X133" s="28" t="str">
        <f t="shared" si="5"/>
        <v>500</v>
      </c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</row>
    <row r="134" spans="1:35" x14ac:dyDescent="0.25">
      <c r="A134" s="20" t="s">
        <v>298</v>
      </c>
      <c r="E134" s="28" t="str">
        <f t="shared" ref="E134:X134" si="6">TEXT(1714,"0")</f>
        <v>1714</v>
      </c>
      <c r="F134" s="28" t="str">
        <f t="shared" si="6"/>
        <v>1714</v>
      </c>
      <c r="G134" s="28" t="str">
        <f t="shared" si="6"/>
        <v>1714</v>
      </c>
      <c r="H134" s="28" t="str">
        <f t="shared" si="6"/>
        <v>1714</v>
      </c>
      <c r="I134" s="28" t="str">
        <f t="shared" si="6"/>
        <v>1714</v>
      </c>
      <c r="J134" s="28" t="str">
        <f t="shared" si="6"/>
        <v>1714</v>
      </c>
      <c r="K134" s="28" t="str">
        <f t="shared" si="6"/>
        <v>1714</v>
      </c>
      <c r="L134" s="28" t="str">
        <f t="shared" si="6"/>
        <v>1714</v>
      </c>
      <c r="M134" s="28" t="str">
        <f t="shared" si="6"/>
        <v>1714</v>
      </c>
      <c r="N134" s="28" t="str">
        <f t="shared" si="6"/>
        <v>1714</v>
      </c>
      <c r="O134" s="28" t="str">
        <f t="shared" si="6"/>
        <v>1714</v>
      </c>
      <c r="P134" s="28" t="str">
        <f t="shared" si="6"/>
        <v>1714</v>
      </c>
      <c r="Q134" s="28" t="str">
        <f t="shared" si="6"/>
        <v>1714</v>
      </c>
      <c r="R134" s="28" t="str">
        <f t="shared" si="6"/>
        <v>1714</v>
      </c>
      <c r="S134" s="28" t="str">
        <f t="shared" si="6"/>
        <v>1714</v>
      </c>
      <c r="T134" s="28" t="str">
        <f t="shared" si="6"/>
        <v>1714</v>
      </c>
      <c r="U134" s="28" t="str">
        <f t="shared" si="6"/>
        <v>1714</v>
      </c>
      <c r="V134" s="28" t="str">
        <f t="shared" si="6"/>
        <v>1714</v>
      </c>
      <c r="W134" s="28" t="str">
        <f t="shared" si="6"/>
        <v>1714</v>
      </c>
      <c r="X134" s="28" t="str">
        <f t="shared" si="6"/>
        <v>1714</v>
      </c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</row>
    <row r="135" spans="1:35" x14ac:dyDescent="0.25">
      <c r="A135" s="20" t="s">
        <v>299</v>
      </c>
      <c r="E135" s="28" t="str">
        <f t="shared" ref="E135:T136" si="7">TEXT(0,"0")</f>
        <v>0</v>
      </c>
      <c r="F135" s="28" t="str">
        <f t="shared" si="7"/>
        <v>0</v>
      </c>
      <c r="G135" s="28" t="str">
        <f t="shared" si="7"/>
        <v>0</v>
      </c>
      <c r="H135" s="28" t="str">
        <f t="shared" si="7"/>
        <v>0</v>
      </c>
      <c r="I135" s="28" t="str">
        <f t="shared" si="7"/>
        <v>0</v>
      </c>
      <c r="J135" s="28" t="str">
        <f t="shared" si="7"/>
        <v>0</v>
      </c>
      <c r="K135" s="28" t="str">
        <f t="shared" si="7"/>
        <v>0</v>
      </c>
      <c r="L135" s="28" t="str">
        <f t="shared" si="7"/>
        <v>0</v>
      </c>
      <c r="M135" s="28" t="str">
        <f t="shared" si="7"/>
        <v>0</v>
      </c>
      <c r="N135" s="28" t="str">
        <f t="shared" si="7"/>
        <v>0</v>
      </c>
      <c r="O135" s="28" t="str">
        <f t="shared" si="7"/>
        <v>0</v>
      </c>
      <c r="P135" s="28" t="str">
        <f t="shared" si="7"/>
        <v>0</v>
      </c>
      <c r="Q135" s="28" t="str">
        <f t="shared" si="7"/>
        <v>0</v>
      </c>
      <c r="R135" s="28" t="str">
        <f t="shared" si="7"/>
        <v>0</v>
      </c>
      <c r="S135" s="28" t="str">
        <f t="shared" si="7"/>
        <v>0</v>
      </c>
      <c r="T135" s="28" t="str">
        <f t="shared" si="7"/>
        <v>0</v>
      </c>
      <c r="U135" s="28" t="str">
        <f t="shared" ref="N135:X136" si="8">TEXT(0,"0")</f>
        <v>0</v>
      </c>
      <c r="V135" s="28" t="str">
        <f t="shared" si="8"/>
        <v>0</v>
      </c>
      <c r="W135" s="28" t="str">
        <f t="shared" si="8"/>
        <v>0</v>
      </c>
      <c r="X135" s="28" t="str">
        <f t="shared" si="8"/>
        <v>0</v>
      </c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</row>
    <row r="136" spans="1:35" x14ac:dyDescent="0.25">
      <c r="A136" s="20" t="s">
        <v>300</v>
      </c>
      <c r="E136" s="28" t="str">
        <f t="shared" si="7"/>
        <v>0</v>
      </c>
      <c r="F136" s="28" t="str">
        <f t="shared" si="7"/>
        <v>0</v>
      </c>
      <c r="G136" s="28" t="str">
        <f t="shared" si="7"/>
        <v>0</v>
      </c>
      <c r="H136" s="28" t="str">
        <f t="shared" si="7"/>
        <v>0</v>
      </c>
      <c r="I136" s="28" t="str">
        <f t="shared" si="7"/>
        <v>0</v>
      </c>
      <c r="J136" s="28" t="str">
        <f t="shared" si="7"/>
        <v>0</v>
      </c>
      <c r="K136" s="28" t="str">
        <f t="shared" si="7"/>
        <v>0</v>
      </c>
      <c r="L136" s="28" t="str">
        <f t="shared" si="7"/>
        <v>0</v>
      </c>
      <c r="M136" s="28" t="str">
        <f t="shared" si="7"/>
        <v>0</v>
      </c>
      <c r="N136" s="28" t="str">
        <f t="shared" si="8"/>
        <v>0</v>
      </c>
      <c r="O136" s="28" t="str">
        <f t="shared" si="8"/>
        <v>0</v>
      </c>
      <c r="P136" s="28" t="str">
        <f t="shared" si="8"/>
        <v>0</v>
      </c>
      <c r="Q136" s="28" t="str">
        <f t="shared" si="8"/>
        <v>0</v>
      </c>
      <c r="R136" s="28" t="str">
        <f t="shared" si="8"/>
        <v>0</v>
      </c>
      <c r="S136" s="28" t="str">
        <f t="shared" si="8"/>
        <v>0</v>
      </c>
      <c r="T136" s="28" t="str">
        <f t="shared" si="8"/>
        <v>0</v>
      </c>
      <c r="U136" s="28" t="str">
        <f t="shared" si="8"/>
        <v>0</v>
      </c>
      <c r="V136" s="28" t="str">
        <f t="shared" si="8"/>
        <v>0</v>
      </c>
      <c r="W136" s="28" t="str">
        <f t="shared" si="8"/>
        <v>0</v>
      </c>
      <c r="X136" s="28" t="str">
        <f t="shared" si="8"/>
        <v>0</v>
      </c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</row>
    <row r="138" spans="1:35" x14ac:dyDescent="0.25">
      <c r="A138" s="5" t="s">
        <v>184</v>
      </c>
    </row>
    <row r="139" spans="1:35" x14ac:dyDescent="0.25">
      <c r="A139" t="s">
        <v>185</v>
      </c>
      <c r="E139" s="9" t="s">
        <v>155</v>
      </c>
      <c r="F139" s="9" t="s">
        <v>155</v>
      </c>
      <c r="G139" s="9" t="s">
        <v>155</v>
      </c>
      <c r="H139" s="9" t="s">
        <v>155</v>
      </c>
      <c r="I139" s="9" t="s">
        <v>155</v>
      </c>
      <c r="J139" s="9" t="s">
        <v>155</v>
      </c>
      <c r="K139" s="9" t="s">
        <v>155</v>
      </c>
      <c r="L139" s="9" t="s">
        <v>155</v>
      </c>
      <c r="M139" s="9" t="s">
        <v>155</v>
      </c>
      <c r="N139" s="9" t="s">
        <v>155</v>
      </c>
      <c r="O139" s="9" t="s">
        <v>155</v>
      </c>
      <c r="P139" s="9" t="s">
        <v>155</v>
      </c>
      <c r="Q139" s="9" t="s">
        <v>155</v>
      </c>
      <c r="R139" s="9" t="s">
        <v>155</v>
      </c>
      <c r="S139" s="9" t="s">
        <v>155</v>
      </c>
      <c r="T139" s="9" t="s">
        <v>155</v>
      </c>
      <c r="U139" s="9" t="s">
        <v>155</v>
      </c>
      <c r="V139" s="9" t="s">
        <v>155</v>
      </c>
      <c r="W139" s="9" t="s">
        <v>155</v>
      </c>
      <c r="X139" s="9" t="s">
        <v>155</v>
      </c>
      <c r="AI139" s="14" t="s">
        <v>110</v>
      </c>
    </row>
    <row r="140" spans="1:35" x14ac:dyDescent="0.25">
      <c r="A140" t="s">
        <v>186</v>
      </c>
      <c r="E140" s="10">
        <v>223000260</v>
      </c>
      <c r="F140" s="10">
        <v>223000260</v>
      </c>
      <c r="G140" s="10">
        <v>223000260</v>
      </c>
      <c r="H140" s="10">
        <v>223000260</v>
      </c>
      <c r="I140" s="10">
        <v>223000260</v>
      </c>
      <c r="J140" s="10">
        <v>223000260</v>
      </c>
      <c r="K140" s="10">
        <v>223000260</v>
      </c>
      <c r="L140" s="10">
        <v>223000260</v>
      </c>
      <c r="M140" s="10">
        <v>223000260</v>
      </c>
      <c r="N140" s="10">
        <v>223000260</v>
      </c>
      <c r="O140" s="10">
        <v>223000260</v>
      </c>
      <c r="P140" s="10">
        <v>223000260</v>
      </c>
      <c r="Q140" s="10">
        <v>223000260</v>
      </c>
      <c r="R140" s="10">
        <v>223000260</v>
      </c>
      <c r="S140" s="10">
        <v>223000260</v>
      </c>
      <c r="T140" s="10">
        <v>223000260</v>
      </c>
      <c r="U140" s="10">
        <v>223000260</v>
      </c>
      <c r="V140" s="10">
        <v>223000260</v>
      </c>
      <c r="W140" s="10">
        <v>223000260</v>
      </c>
      <c r="X140" s="10">
        <v>223000260</v>
      </c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4">
        <v>223000260</v>
      </c>
    </row>
    <row r="141" spans="1:35" x14ac:dyDescent="0.25">
      <c r="A141" s="5" t="s">
        <v>195</v>
      </c>
    </row>
    <row r="142" spans="1:35" x14ac:dyDescent="0.25">
      <c r="A142" s="20" t="s">
        <v>187</v>
      </c>
      <c r="D142" s="35"/>
      <c r="E142" s="29" t="str">
        <f>TEXT(IF(PT_newAssessment_Cal_Data!B61="Residential",PT_newAssessment_Cal_Data!B111, IF(PT_newAssessment_Cal_Data!B61="Residential",PT_newAssessment_Cal_Data!B111, IF(PT_newAssessment_Cal_Data!B61="Residential",PT_newAssessment_Cal_Data!B111, IF(PT_newAssessment_Cal_Data!B61&lt;&gt;"Residential",PT_newAssessment_Cal_Data!B112, IF(PT_newAssessment_Cal_Data!B61&lt;&gt;"Residential",PT_newAssessment_Cal_Data!B112, IF(PT_newAssessment_Cal_Data!B61&lt;&gt;"Residential",PT_newAssessment_Cal_Data!B112))))))
+
IF(VALUE(PT_newAssessment_Data!E67)&lt;70, PT_newAssessment_Data!E177,IF(AND(VALUE(PT_newAssessment_Data!E67)&gt;=70,PT_newAssessment_Data!E70="Yes"), PT_newAssessment_Data!E178,IF(AND(VALUE(PT_newAssessment_Data!E67)&gt;=70,PT_newAssessment_Data!E70&lt;&gt;"Yes"), 0))),"0")</f>
        <v>490</v>
      </c>
      <c r="F142" s="29" t="str">
        <f>TEXT(IF(PT_newAssessment_Cal_Data!C61="Residential",PT_newAssessment_Cal_Data!C111, IF(PT_newAssessment_Cal_Data!C61="Residential",PT_newAssessment_Cal_Data!C111, IF(PT_newAssessment_Cal_Data!C61="Residential",PT_newAssessment_Cal_Data!C111, IF(PT_newAssessment_Cal_Data!C61&lt;&gt;"Residential",PT_newAssessment_Cal_Data!C112, IF(PT_newAssessment_Cal_Data!C61&lt;&gt;"Residential",PT_newAssessment_Cal_Data!C112, IF(PT_newAssessment_Cal_Data!C61&lt;&gt;"Residential",PT_newAssessment_Cal_Data!C112))))))
+
IF(VALUE(PT_newAssessment_Data!F67)&lt;70, PT_newAssessment_Data!F177,IF(AND(VALUE(PT_newAssessment_Data!F67)&gt;=70,PT_newAssessment_Data!F70="Yes"), PT_newAssessment_Data!F178,IF(AND(VALUE(PT_newAssessment_Data!F67)&gt;=70,PT_newAssessment_Data!F70&lt;&gt;"Yes"), 0))),"0")</f>
        <v>490</v>
      </c>
      <c r="G142" s="29" t="str">
        <f>TEXT(IF(PT_newAssessment_Cal_Data!D61="Residential",PT_newAssessment_Cal_Data!D111, IF(PT_newAssessment_Cal_Data!D61="Residential",PT_newAssessment_Cal_Data!D111, IF(PT_newAssessment_Cal_Data!D61="Residential",PT_newAssessment_Cal_Data!D111, IF(PT_newAssessment_Cal_Data!D61&lt;&gt;"Residential",PT_newAssessment_Cal_Data!D112, IF(PT_newAssessment_Cal_Data!D61&lt;&gt;"Residential",PT_newAssessment_Cal_Data!D112, IF(PT_newAssessment_Cal_Data!D61&lt;&gt;"Residential",PT_newAssessment_Cal_Data!D112))))))
+
IF(VALUE(PT_newAssessment_Data!G67)&lt;70, PT_newAssessment_Data!G177,IF(AND(VALUE(PT_newAssessment_Data!G67)&gt;=70,PT_newAssessment_Data!G70="Yes"), PT_newAssessment_Data!G178,IF(AND(VALUE(PT_newAssessment_Data!G67)&gt;=70,PT_newAssessment_Data!G70&lt;&gt;"Yes"), 0))),"0")</f>
        <v>368</v>
      </c>
      <c r="H142" s="29" t="str">
        <f>TEXT(IF(PT_newAssessment_Cal_Data!E61="Residential",PT_newAssessment_Cal_Data!E111, IF(PT_newAssessment_Cal_Data!E61="Residential",PT_newAssessment_Cal_Data!E111, IF(PT_newAssessment_Cal_Data!E61="Residential",PT_newAssessment_Cal_Data!E111, IF(PT_newAssessment_Cal_Data!E61&lt;&gt;"Residential",PT_newAssessment_Cal_Data!E112, IF(PT_newAssessment_Cal_Data!E61&lt;&gt;"Residential",PT_newAssessment_Cal_Data!E112, IF(PT_newAssessment_Cal_Data!E61&lt;&gt;"Residential",PT_newAssessment_Cal_Data!E112))))))
+
IF(VALUE(PT_newAssessment_Data!H67)&lt;70, PT_newAssessment_Data!H177,IF(AND(VALUE(PT_newAssessment_Data!H67)&gt;=70,PT_newAssessment_Data!H70="Yes"), PT_newAssessment_Data!H178,IF(AND(VALUE(PT_newAssessment_Data!H67)&gt;=70,PT_newAssessment_Data!H70&lt;&gt;"Yes"), 0))),"0")</f>
        <v>449</v>
      </c>
      <c r="I142" s="29" t="str">
        <f>TEXT(IF(PT_newAssessment_Cal_Data!F61="Residential",PT_newAssessment_Cal_Data!F111, IF(PT_newAssessment_Cal_Data!F61="Residential",PT_newAssessment_Cal_Data!F111, IF(PT_newAssessment_Cal_Data!F61="Residential",PT_newAssessment_Cal_Data!F111, IF(PT_newAssessment_Cal_Data!F61&lt;&gt;"Residential",PT_newAssessment_Cal_Data!F112, IF(PT_newAssessment_Cal_Data!F61&lt;&gt;"Residential",PT_newAssessment_Cal_Data!F112, IF(PT_newAssessment_Cal_Data!F61&lt;&gt;"Residential",PT_newAssessment_Cal_Data!F112))))))
+
IF(VALUE(PT_newAssessment_Data!I67)&lt;70, PT_newAssessment_Data!I177,IF(AND(VALUE(PT_newAssessment_Data!I67)&gt;=70,PT_newAssessment_Data!I70="Yes"), PT_newAssessment_Data!I178,IF(AND(VALUE(PT_newAssessment_Data!I67)&gt;=70,PT_newAssessment_Data!I70&lt;&gt;"Yes"), 0))),"0")</f>
        <v>854</v>
      </c>
      <c r="J142" s="29" t="str">
        <f>TEXT(IF(PT_newAssessment_Cal_Data!G61="Residential",PT_newAssessment_Cal_Data!G111, IF(PT_newAssessment_Cal_Data!G61="Residential",PT_newAssessment_Cal_Data!G111, IF(PT_newAssessment_Cal_Data!G61="Residential",PT_newAssessment_Cal_Data!G111, IF(PT_newAssessment_Cal_Data!G61&lt;&gt;"Residential",PT_newAssessment_Cal_Data!G112, IF(PT_newAssessment_Cal_Data!G61&lt;&gt;"Residential",PT_newAssessment_Cal_Data!G112, IF(PT_newAssessment_Cal_Data!G61&lt;&gt;"Residential",PT_newAssessment_Cal_Data!G112))))))
+
IF(VALUE(PT_newAssessment_Data!J67)&lt;70, PT_newAssessment_Data!J177,IF(AND(VALUE(PT_newAssessment_Data!J67)&gt;=70,PT_newAssessment_Data!J70="Yes"), PT_newAssessment_Data!J178,IF(AND(VALUE(PT_newAssessment_Data!J67)&gt;=70,PT_newAssessment_Data!J70&lt;&gt;"Yes"), 0))),"0")</f>
        <v>530</v>
      </c>
      <c r="K142" s="29" t="str">
        <f>TEXT(IF(PT_newAssessment_Cal_Data!H61="Residential",PT_newAssessment_Cal_Data!H111, IF(PT_newAssessment_Cal_Data!H61="Residential",PT_newAssessment_Cal_Data!H111, IF(PT_newAssessment_Cal_Data!H61="Residential",PT_newAssessment_Cal_Data!H111, IF(PT_newAssessment_Cal_Data!H61&lt;&gt;"Residential",PT_newAssessment_Cal_Data!H112, IF(PT_newAssessment_Cal_Data!H61&lt;&gt;"Residential",PT_newAssessment_Cal_Data!H112, IF(PT_newAssessment_Cal_Data!H61&lt;&gt;"Residential",PT_newAssessment_Cal_Data!H112))))))
+
IF(VALUE(PT_newAssessment_Data!K67)&lt;70, PT_newAssessment_Data!K177,IF(AND(VALUE(PT_newAssessment_Data!K67)&gt;=70,PT_newAssessment_Data!K70="Yes"), PT_newAssessment_Data!K178,IF(AND(VALUE(PT_newAssessment_Data!K67)&gt;=70,PT_newAssessment_Data!K70&lt;&gt;"Yes"), 0))),"0")</f>
        <v>422</v>
      </c>
      <c r="L142" s="29" t="str">
        <f>TEXT(IF(PT_newAssessment_Cal_Data!I61="Residential",PT_newAssessment_Cal_Data!I111, IF(PT_newAssessment_Cal_Data!I61="Residential",PT_newAssessment_Cal_Data!I111, IF(PT_newAssessment_Cal_Data!I61="Residential",PT_newAssessment_Cal_Data!I111, IF(PT_newAssessment_Cal_Data!I61&lt;&gt;"Residential",PT_newAssessment_Cal_Data!I112, IF(PT_newAssessment_Cal_Data!I61&lt;&gt;"Residential",PT_newAssessment_Cal_Data!I112, IF(PT_newAssessment_Cal_Data!I61&lt;&gt;"Residential",PT_newAssessment_Cal_Data!I112))))))
+
IF(VALUE(PT_newAssessment_Data!L67)&lt;70, PT_newAssessment_Data!L177,IF(AND(VALUE(PT_newAssessment_Data!L67)&gt;=70,PT_newAssessment_Data!L70="Yes"), PT_newAssessment_Data!L178,IF(AND(VALUE(PT_newAssessment_Data!L67)&gt;=70,PT_newAssessment_Data!L70&lt;&gt;"Yes"), 0))),"0")</f>
        <v>530</v>
      </c>
      <c r="M142" s="29" t="str">
        <f>TEXT(IF(PT_newAssessment_Cal_Data!J61="Residential",PT_newAssessment_Cal_Data!J111, IF(PT_newAssessment_Cal_Data!J61="Residential",PT_newAssessment_Cal_Data!J111, IF(PT_newAssessment_Cal_Data!J61="Residential",PT_newAssessment_Cal_Data!J111, IF(PT_newAssessment_Cal_Data!J61&lt;&gt;"Residential",PT_newAssessment_Cal_Data!J112, IF(PT_newAssessment_Cal_Data!J61&lt;&gt;"Residential",PT_newAssessment_Cal_Data!J112, IF(PT_newAssessment_Cal_Data!J61&lt;&gt;"Residential",PT_newAssessment_Cal_Data!J112))))))
+
IF(PT_newAssessment_Cal_Data!K61="Residential",PT_newAssessment_Cal_Data!K111, IF(PT_newAssessment_Cal_Data!K61="Residential",[1]T_newAssessment_Cal_Data!K111, IF(PT_newAssessment_Cal_Data!K61="Residential",PT_newAssessment_Cal_Data!K111, IF(PT_newAssessment_Cal_Data!K61&lt;&gt;"Residential",PT_newAssessment_Cal_Data!K112, IF(PT_newAssessment_Cal_Data!K61&lt;&gt;"Residential",PT_newAssessment_Cal_Data!K112, IF(PT_newAssessment_Cal_Data!K61&lt;&gt;"Residential",PT_newAssessment_Cal_Data!K112))))))
+
IF(PT_newAssessment_Cal_Data!L61="Residential",PT_newAssessment_Cal_Data!L111, IF(PT_newAssessment_Cal_Data!L61="Residential",PT_newAssessment_Cal_Data!L111, IF(PT_newAssessment_Cal_Data!L61="Residential",PT_newAssessment_Cal_Data!L111, IF(PT_newAssessment_Cal_Data!L61&lt;&gt;"Residential",PT_newAssessment_Cal_Data!L112, IF(PT_newAssessment_Cal_Data!L61&lt;&gt;"Residential",PT_newAssessment_Cal_Data!L112, IF(PT_newAssessment_Cal_Data!L61&lt;&gt;"Residential",PT_newAssessment_Cal_Data!L112))))))
+
IF(PT_newAssessment_Cal_Data!M61="Residential",PT_newAssessment_Cal_Data!M111, IF(PT_newAssessment_Cal_Data!M61="Residential",PT_newAssessment_Cal_Data!M111, IF(PT_newAssessment_Cal_Data!M61="Residential",PT_newAssessment_Cal_Data!M111, IF(PT_newAssessment_Cal_Data!M61&lt;&gt;"Residential",PT_newAssessment_Cal_Data!M112, IF(PT_newAssessment_Cal_Data!M61&lt;&gt;"Residential",PT_newAssessment_Cal_Data!M112, IF(PT_newAssessment_Cal_Data!M61&lt;&gt;"Residential",PT_newAssessment_Cal_Data!M112))))))
+
IF(PT_newAssessment_Cal_Data!N61="Residential",PT_newAssessment_Cal_Data!N111, IF(PT_newAssessment_Cal_Data!N61="Residential",PT_newAssessment_Cal_Data!N111, IF(PT_newAssessment_Cal_Data!N61="Residential",PT_newAssessment_Cal_Data!N111, IF(PT_newAssessment_Cal_Data!N61&lt;&gt;"Residential",PT_newAssessment_Cal_Data!N112, IF(PT_newAssessment_Cal_Data!N61&lt;&gt;"Residential",PT_newAssessment_Cal_Data!N112, IF(PT_newAssessment_Cal_Data!N61&lt;&gt;"Residential",PT_newAssessment_Cal_Data!N112))))))
+
IF(PT_newAssessment_Cal_Data!O61="Residential",PT_newAssessment_Cal_Data!O111, IF(PT_newAssessment_Cal_Data!O61="Residential",PT_newAssessment_Cal_Data!O111, IF(PT_newAssessment_Cal_Data!O61="Residential",PT_newAssessment_Cal_Data!O111, IF(PT_newAssessment_Cal_Data!O61&lt;&gt;"Residential",PT_newAssessment_Cal_Data!O112, IF(PT_newAssessment_Cal_Data!O61&lt;&gt;"Residential",PT_newAssessment_Cal_Data!O112, IF(PT_newAssessment_Cal_Data!O61&lt;&gt;"Residential",PT_newAssessment_Cal_Data!O112))))))
+
IF(PT_newAssessment_Cal_Data!P61="Residential",PT_newAssessment_Cal_Data!P111, IF(PT_newAssessment_Cal_Data!P61="Residential",PT_newAssessment_Cal_Data!P111, IF(PT_newAssessment_Cal_Data!P61="Residential",PT_newAssessment_Cal_Data!P111, IF(PT_newAssessment_Cal_Data!P61&lt;&gt;"Residential",PT_newAssessment_Cal_Data!P112, IF(PT_newAssessment_Cal_Data!P61&lt;&gt;"Residential",PT_newAssessment_Cal_Data!P112, IF(PT_newAssessment_Cal_Data!P61&lt;&gt;"Residential",PT_newAssessment_Cal_Data!P112))))))
+
IF(PT_newAssessment_Cal_Data!Q61="Residential",PT_newAssessment_Cal_Data!Q111, IF(PT_newAssessment_Cal_Data!Q61="Residential",PT_newAssessment_Cal_Data!Q111, IF(PT_newAssessment_Cal_Data!Q61="Residential",PT_newAssessment_Cal_Data!Q111, IF(PT_newAssessment_Cal_Data!Q61&lt;&gt;"Residential",PT_newAssessment_Cal_Data!Q112, IF(PT_newAssessment_Cal_Data!Q61&lt;&gt;"Residential",PT_newAssessment_Cal_Data!Q112, IF(PT_newAssessment_Cal_Data!Q61&lt;&gt;"Residential",PT_newAssessment_Cal_Data!Q112))))))
+
IF(VALUE(PT_newAssessment_Data!M67)&lt;70, PT_newAssessment_Data!M177,IF(AND(VALUE(PT_newAssessment_Data!M67)&gt;=70,PT_newAssessment_Data!M70="Yes"), PT_newAssessment_Data!M178,IF(AND(VALUE(PT_newAssessment_Data!M67)&gt;=70,PT_newAssessment_Data!M70&lt;&gt;"Yes"), 0))),"0")</f>
        <v>3730</v>
      </c>
      <c r="N142" s="29" t="str">
        <f>TEXT(IF(PT_newAssessment_Cal_Data!R61="Residential",PT_newAssessment_Cal_Data!R111, IF(PT_newAssessment_Cal_Data!R61="Residential",PT_newAssessment_Cal_Data!R111, IF(PT_newAssessment_Cal_Data!R61="Residential",PT_newAssessment_Cal_Data!R111, IF(PT_newAssessment_Cal_Data!R61&lt;&gt;"Residential",PT_newAssessment_Cal_Data!R112, IF(PT_newAssessment_Cal_Data!R61&lt;&gt;"Residential",PT_newAssessment_Cal_Data!R112, IF(PT_newAssessment_Cal_Data!R61&lt;&gt;"Residential",PT_newAssessment_Cal_Data!R112))))))
+
IF(VALUE(PT_newAssessment_Data!N67)&lt;70, PT_newAssessment_Data!N177,IF(AND(VALUE(PT_newAssessment_Data!N67)&gt;=70,PT_newAssessment_Data!N70="Yes"), PT_newAssessment_Data!N178,IF(AND(VALUE(PT_newAssessment_Data!N67)&gt;=70,PT_newAssessment_Data!N70&lt;&gt;"Yes"), 0))),"0")</f>
        <v>490</v>
      </c>
      <c r="O142" s="29" t="str">
        <f>TEXT(IF(PT_newAssessment_Cal_Data!S61="Residential",PT_newAssessment_Cal_Data!S111, IF(PT_newAssessment_Cal_Data!S61="Residential",PT_newAssessment_Cal_Data!S111, IF(PT_newAssessment_Cal_Data!S61="Residential",PT_newAssessment_Cal_Data!S111, IF(PT_newAssessment_Cal_Data!S61&lt;&gt;"Residential",PT_newAssessment_Cal_Data!S112, IF(PT_newAssessment_Cal_Data!S61&lt;&gt;"Residential",PT_newAssessment_Cal_Data!S112, IF(PT_newAssessment_Cal_Data!S61&lt;&gt;"Residential",PT_newAssessment_Cal_Data!S112))))))
+
IF(VALUE(PT_newAssessment_Data!O67)&lt;70, PT_newAssessment_Data!O177,IF(AND(VALUE(PT_newAssessment_Data!O67)&gt;=70,PT_newAssessment_Data!O70="Yes"), PT_newAssessment_Data!O178,IF(AND(VALUE(PT_newAssessment_Data!O67)&gt;=70,PT_newAssessment_Data!O70&lt;&gt;"Yes"), 0))),"0")</f>
        <v>490</v>
      </c>
      <c r="P142" s="29" t="str">
        <f>TEXT(IF(PT_newAssessment_Cal_Data!T61="Residential",PT_newAssessment_Cal_Data!T111, IF(PT_newAssessment_Cal_Data!T61="Residential",PT_newAssessment_Cal_Data!T111, IF(PT_newAssessment_Cal_Data!T61="Residential",PT_newAssessment_Cal_Data!T111, IF(PT_newAssessment_Cal_Data!T61&lt;&gt;"Residential",PT_newAssessment_Cal_Data!T112, IF(PT_newAssessment_Cal_Data!T61&lt;&gt;"Residential",PT_newAssessment_Cal_Data!T112, IF(PT_newAssessment_Cal_Data!T61&lt;&gt;"Residential",PT_newAssessment_Cal_Data!T112))))))
+
IF(VALUE(PT_newAssessment_Data!P67)&lt;70, PT_newAssessment_Data!P177,IF(AND(VALUE(PT_newAssessment_Data!P67)&gt;=70,PT_newAssessment_Data!P70="Yes"), PT_newAssessment_Data!P178,IF(AND(VALUE(PT_newAssessment_Data!P67)&gt;=70,PT_newAssessment_Data!P70&lt;&gt;"Yes"), 0))),"0")</f>
        <v>368</v>
      </c>
      <c r="Q142" s="29" t="str">
        <f>TEXT(IF(PT_newAssessment_Cal_Data!U61="Residential",PT_newAssessment_Cal_Data!U111, IF(PT_newAssessment_Cal_Data!U61="Residential",PT_newAssessment_Cal_Data!U111, IF(PT_newAssessment_Cal_Data!U61="Residential",PT_newAssessment_Cal_Data!U111, IF(PT_newAssessment_Cal_Data!U61&lt;&gt;"Residential",PT_newAssessment_Cal_Data!U112, IF(PT_newAssessment_Cal_Data!U61&lt;&gt;"Residential",PT_newAssessment_Cal_Data!U112, IF(PT_newAssessment_Cal_Data!U61&lt;&gt;"Residential",PT_newAssessment_Cal_Data!U112))))))
+
IF(VALUE(PT_newAssessment_Data!Q67)&lt;70, PT_newAssessment_Data!Q177,IF(AND(VALUE(PT_newAssessment_Data!Q67)&gt;=70,PT_newAssessment_Data!Q70="Yes"), PT_newAssessment_Data!Q178,IF(AND(VALUE(PT_newAssessment_Data!Q67)&gt;=70,PT_newAssessment_Data!Q70&lt;&gt;"Yes"), 0))),"0")</f>
        <v>449</v>
      </c>
      <c r="R142" s="29" t="str">
        <f>TEXT(IF(PT_newAssessment_Cal_Data!V61="Residential",PT_newAssessment_Cal_Data!V111, IF(PT_newAssessment_Cal_Data!V61="Residential",PT_newAssessment_Cal_Data!V111, IF(PT_newAssessment_Cal_Data!V61="Residential",PT_newAssessment_Cal_Data!V111, IF(PT_newAssessment_Cal_Data!V61&lt;&gt;"Residential",PT_newAssessment_Cal_Data!V112, IF(PT_newAssessment_Cal_Data!V61&lt;&gt;"Residential",PT_newAssessment_Cal_Data!V112, IF(PT_newAssessment_Cal_Data!V61&lt;&gt;"Residential",PT_newAssessment_Cal_Data!V112))))))
+
IF(VALUE(PT_newAssessment_Data!R67)&lt;70, PT_newAssessment_Data!R177,IF(AND(VALUE(PT_newAssessment_Data!R67)&gt;=70,PT_newAssessment_Data!R70="Yes"), PT_newAssessment_Data!R178,IF(AND(VALUE(PT_newAssessment_Data!R67)&gt;=70,PT_newAssessment_Data!R70&lt;&gt;"Yes"), 0))),"0")</f>
        <v>854</v>
      </c>
      <c r="S142" s="29" t="str">
        <f>TEXT(IF(PT_newAssessment_Cal_Data!W61="Residential",PT_newAssessment_Cal_Data!W111, IF(PT_newAssessment_Cal_Data!W61="Residential",PT_newAssessment_Cal_Data!W111, IF(PT_newAssessment_Cal_Data!W61="Residential",PT_newAssessment_Cal_Data!W111, IF(PT_newAssessment_Cal_Data!W61&lt;&gt;"Residential",PT_newAssessment_Cal_Data!W112, IF(PT_newAssessment_Cal_Data!W61&lt;&gt;"Residential",PT_newAssessment_Cal_Data!W112, IF(PT_newAssessment_Cal_Data!W61&lt;&gt;"Residential",PT_newAssessment_Cal_Data!W112))))))
+
IF(VALUE(PT_newAssessment_Data!S67)&lt;70, PT_newAssessment_Data!S177,IF(AND(VALUE(PT_newAssessment_Data!S67)&gt;=70,PT_newAssessment_Data!S70="Yes"), PT_newAssessment_Data!S178,IF(AND(VALUE(PT_newAssessment_Data!S67)&gt;=70,PT_newAssessment_Data!S70&lt;&gt;"Yes"), 0))),"0")</f>
        <v>530</v>
      </c>
      <c r="T142" s="29" t="str">
        <f>TEXT(IF(PT_newAssessment_Cal_Data!X61="Residential",PT_newAssessment_Cal_Data!X111, IF(PT_newAssessment_Cal_Data!X61="Residential",PT_newAssessment_Cal_Data!X111, IF(PT_newAssessment_Cal_Data!X61="Residential",PT_newAssessment_Cal_Data!X111, IF(PT_newAssessment_Cal_Data!X61&lt;&gt;"Residential",PT_newAssessment_Cal_Data!X112, IF(PT_newAssessment_Cal_Data!X61&lt;&gt;"Residential",PT_newAssessment_Cal_Data!X112, IF(PT_newAssessment_Cal_Data!X61&lt;&gt;"Residential",PT_newAssessment_Cal_Data!X112))))))
+
IF(VALUE(PT_newAssessment_Data!T67)&lt;70, PT_newAssessment_Data!T177,IF(AND(VALUE(PT_newAssessment_Data!T67)&gt;=70,PT_newAssessment_Data!T70="Yes"), PT_newAssessment_Data!T178,IF(AND(VALUE(PT_newAssessment_Data!T67)&gt;=70,PT_newAssessment_Data!T70&lt;&gt;"Yes"), 0))),"0")</f>
        <v>422</v>
      </c>
      <c r="U142" s="29" t="str">
        <f>TEXT(IF(PT_newAssessment_Cal_Data!Y61="Residential",PT_newAssessment_Cal_Data!Y111, IF(PT_newAssessment_Cal_Data!Y61="Residential",PT_newAssessment_Cal_Data!Y111, IF(PT_newAssessment_Cal_Data!Y61="Residential",PT_newAssessment_Cal_Data!Y111, IF(PT_newAssessment_Cal_Data!Y61&lt;&gt;"Residential",PT_newAssessment_Cal_Data!Y112, IF(PT_newAssessment_Cal_Data!Y61&lt;&gt;"Residential",PT_newAssessment_Cal_Data!Y112, IF(PT_newAssessment_Cal_Data!Y61&lt;&gt;"Residential",PT_newAssessment_Cal_Data!Y112))))))
+
IF(VALUE(PT_newAssessment_Data!U67)&lt;70, PT_newAssessment_Data!U177,IF(AND(VALUE(PT_newAssessment_Data!U67)&gt;=70,PT_newAssessment_Data!U70="Yes"), PT_newAssessment_Data!U178,IF(AND(VALUE(PT_newAssessment_Data!U67)&gt;=70,PT_newAssessment_Data!U70&lt;&gt;"Yes"), 0))),"0")</f>
        <v>530</v>
      </c>
      <c r="V142" s="29" t="e">
        <f>TEXT(IF(PT_newAssessment_Cal_Data!Z61="Residential",PT_newAssessment_Cal_Data!Z111, IF(PT_newAssessment_Cal_Data!Z61="Residential",PT_newAssessment_Cal_Data!Z111, IF(PT_newAssessment_Cal_Data!Z61="Residential",PT_newAssessment_Cal_Data!Z111, IF(PT_newAssessment_Cal_Data!Z61&lt;&gt;"Residential",PT_newAssessment_Cal_Data!Z112, IF(PT_newAssessment_Cal_Data!Z61&lt;&gt;"Residential",PT_newAssessment_Cal_Data!Z112, IF(PT_newAssessment_Cal_Data!Z61&lt;&gt;"Residential",PT_newAssessment_Cal_Data!Z112))))))
+
IF(PT_newAssessment_Cal_Data!AA61="Residential",PT_newAssessment_Cal_Data!AA111, IF(PT_newAssessment_Cal_Data!AA61="Residential",PT_newAssessment_Cal_Data!AA111, IF(PT_newAssessment_Cal_Data!AA61="Residential",PT_newAssessment_Cal_Data!AA111, IF(PT_newAssessment_Cal_Data!AA61&lt;&gt;"Residential",PT_newAssessment_Cal_Data!AA112, IF(PT_newAssessment_Cal_Data!AA61&lt;&gt;"Residential",PT_newAssessment_Cal_Data!AA112, IF(PT_newAssessment_Cal_Data!AA61&lt;&gt;"Residential",PT_newAssessment_Cal_Data!AA112))))))
+
IF(PT_newAssessment_Cal_Data!AB61="Residential",PT_newAssessment_Cal_Data!AB111, IF(PT_newAssessment_Cal_Data!AB61="Residential",PT_newAssessment_Cal_Data!AB111, IF(PT_newAssessment_Cal_Data!AB61="Residential",PT_newAssessment_Cal_Data!AB111, IF(PT_newAssessment_Cal_Data!AB61&lt;&gt;"Residential",PT_newAssessment_Cal_Data!AB112, IF(PT_newAssessment_Cal_Data!AB61&lt;&gt;"Residential",PT_newAssessment_Cal_Data!AB112, IF(PT_newAssessment_Cal_Data!AB61&lt;&gt;"Residential",PT_newAssessment_Cal_Data!AB112))))))
+
IF(PT_newAssessment_Cal_Data!AC61="Residential",PT_newAssessment_Cal_Data!AC111, IF(PT_newAssessment_Cal_Data!AC61="Residential",PT_newAssessment_Cal_Data!AC111, IF(PT_newAssessment_Cal_Data!AC61="Residential",PT_newAssessment_Cal_Data!AC111, IF(PT_newAssessment_Cal_Data!AC61&lt;&gt;"Residential",PT_newAssessment_Cal_Data!AC112, IF(PT_newAssessment_Cal_Data!AC61&lt;&gt;"Residential",PT_newAssessment_Cal_Data!AC112, IF(PT_newAssessment_Cal_Data!AC61&lt;&gt;"Residential",PT_newAssessment_Cal_Data!AC112))))))
+
IF(PT_newAssessment_Cal_Data!AD61="Residential",PT_newAssessment_Cal_Data!AD111, IF(PT_newAssessment_Cal_Data!AD61="Residential",PT_newAssessment_Cal_Data!AD111, IF(PT_newAssessment_Cal_Data!AD61="Residential",PT_newAssessment_Cal_Data!AD111, IF(PT_newAssessment_Cal_Data!AD61&lt;&gt;"Residential",PT_newAssessment_Cal_Data!AD112, IF(PT_newAssessment_Cal_Data!AD61&lt;&gt;"Residential",PT_newAssessment_Cal_Data!AD112, IF(PT_newAssessment_Cal_Data!AD61&lt;&gt;"Residential",PT_newAssessment_Cal_Data!AD112))))))
+
IF(PT_newAssessment_Cal_Data!AE61="Residential",PT_newAssessment_Cal_Data!AE111, IF(PT_newAssessment_Cal_Data!AE61="Residential",PT_newAssessment_Cal_Data!AE111, IF(PT_newAssessment_Cal_Data!AE61="Residential",PT_newAssessment_Cal_Data!AE111, IF(PT_newAssessment_Cal_Data!AE61&lt;&gt;"Residential",PT_newAssessment_Cal_Data!AE112, IF(PT_newAssessment_Cal_Data!AE61&lt;&gt;"Residential",PT_newAssessment_Cal_Data!AE112, IF(PT_newAssessment_Cal_Data!AE61&lt;&gt;"Residential",PT_newAssessment_Cal_Data!AE112))))))
+
IF(PT_newAssessment_Cal_Data!AF61="Residential",PT_newAssessment_Cal_Data!AF111, IF(PT_newAssessment_Cal_Data!AF61="Residential",PT_newAssessment_Cal_Data!AF111, IF(PT_newAssessment_Cal_Data!AF61="Residential",PT_newAssessment_Cal_Data!AF111, IF(PT_newAssessment_Cal_Data!AF61&lt;&gt;"Residential",PT_newAssessment_Cal_Data!AF112, IF(PT_newAssessment_Cal_Data!AF61&lt;&gt;"Residential",PT_newAssessment_Cal_Data!AF112, IF(PT_newAssessment_Cal_Data!AF61&lt;&gt;"Residential",PT_newAssessment_Cal_Data!AF112))))))
+
IF(PT_newAssessment_Cal_Data!AG61="Residential",PT_newAssessment_Cal_Data!AG111, IF(PT_newAssessment_Cal_Data!AG61="Residential",PT_newAssessment_Cal_Data!AG111, IF(PT_newAssessment_Cal_Data!AG61="Residential",PT_newAssessment_Cal_Data!AG111, IF(PT_newAssessment_Cal_Data!AG61&lt;&gt;"Residential",PT_newAssessment_Cal_Data!AG112, IF(PT_newAssessment_Cal_Data!AG61&lt;&gt;"Residential",PT_newAssessment_Cal_Data!AG112, IF(PT_newAssessment_Cal_Data!AG61&lt;&gt;"Residential",PT_newAssessment_Cal_Data!AG112))))))
+
IF(VALUE(PT_newAssessment_Data!V67)&lt;70, PT_newAssessment_Data!V177,IF(AND(VALUE(PT_newAssessment_Data!V67)&gt;=70,PT_newAssessment_Data!V70="Yes"), PT_newAssessment_Data!V178,IF(AND(VALUE(PT_newAssessment_Data!V67)&gt;=70,PT_newAssessment_Data!V70&lt;&gt;"Yes"), 0))),"0")</f>
        <v>#DIV/0!</v>
      </c>
      <c r="W142" s="29" t="e">
        <f>TEXT(IF(PT_newAssessment_Cal_Data!AA61="Residential",PT_newAssessment_Cal_Data!AA111, IF(PT_newAssessment_Cal_Data!AA61="Residential",PT_newAssessment_Cal_Data!AA111, IF(PT_newAssessment_Cal_Data!AA61="Residential",PT_newAssessment_Cal_Data!AA111, IF(PT_newAssessment_Cal_Data!AA61&lt;&gt;"Residential",PT_newAssessment_Cal_Data!AA112, IF(PT_newAssessment_Cal_Data!AA61&lt;&gt;"Residential",PT_newAssessment_Cal_Data!AA112, IF(PT_newAssessment_Cal_Data!AA61&lt;&gt;"Residential",PT_newAssessment_Cal_Data!AA112))))))
+
IF(VALUE(PT_newAssessment_Data!W67)&lt;70, PT_newAssessment_Data!W177,IF(AND(VALUE(PT_newAssessment_Data!W67)&gt;=70,PT_newAssessment_Data!W70="Yes"), PT_newAssessment_Data!W178,IF(AND(VALUE(PT_newAssessment_Data!W67)&gt;=70,PT_newAssessment_Data!W70&lt;&gt;"Yes"), 0))),"0")</f>
        <v>#DIV/0!</v>
      </c>
      <c r="X142" s="29" t="str">
        <f>TEXT(IF(PT_newAssessment_Cal_Data!AB61="Residential",PT_newAssessment_Cal_Data!AB111, IF(PT_newAssessment_Cal_Data!AB61="Residential",PT_newAssessment_Cal_Data!AB111, IF(PT_newAssessment_Cal_Data!AB61="Residential",PT_newAssessment_Cal_Data!AB111, IF(PT_newAssessment_Cal_Data!AB61&lt;&gt;"Residential",PT_newAssessment_Cal_Data!AB112, IF(PT_newAssessment_Cal_Data!AB61&lt;&gt;"Residential",PT_newAssessment_Cal_Data!AB112, IF(PT_newAssessment_Cal_Data!AB61&lt;&gt;"Residential",PT_newAssessment_Cal_Data!AB112))))))
+
IF(PT_newAssessment_Cal_Data!AC61="Residential",PT_newAssessment_Cal_Data!AC111, IF(PT_newAssessment_Cal_Data!AC61="Residential",PT_newAssessment_Cal_Data!AC111, IF(PT_newAssessment_Cal_Data!AC61="Residential",PT_newAssessment_Cal_Data!AC111, IF(PT_newAssessment_Cal_Data!AC61&lt;&gt;"Residential",PT_newAssessment_Cal_Data!AC112, IF(PT_newAssessment_Cal_Data!AC61&lt;&gt;"Residential",PT_newAssessment_Cal_Data!AC112, IF(PT_newAssessment_Cal_Data!AC61&lt;&gt;"Residential",PT_newAssessment_Cal_Data!AC112))))))
+
IF(PT_newAssessment_Cal_Data!AD61="Residential",PT_newAssessment_Cal_Data!AD111, IF(PT_newAssessment_Cal_Data!AD61="Residential",PT_newAssessment_Cal_Data!AD111, IF(PT_newAssessment_Cal_Data!AD61="Residential",PT_newAssessment_Cal_Data!AD111, IF(PT_newAssessment_Cal_Data!AD61&lt;&gt;"Residential",PT_newAssessment_Cal_Data!AD112, IF(PT_newAssessment_Cal_Data!AD61&lt;&gt;"Residential",PT_newAssessment_Cal_Data!AD112, IF(PT_newAssessment_Cal_Data!AD61&lt;&gt;"Residential",PT_newAssessment_Cal_Data!AD112))))))
+
IF(PT_newAssessment_Cal_Data!AE61="Residential",PT_newAssessment_Cal_Data!AE111, IF(PT_newAssessment_Cal_Data!AE61="Residential",PT_newAssessment_Cal_Data!AE111, IF(PT_newAssessment_Cal_Data!AE61="Residential",PT_newAssessment_Cal_Data!AE111, IF(PT_newAssessment_Cal_Data!AE61&lt;&gt;"Residential",PT_newAssessment_Cal_Data!AE112, IF(PT_newAssessment_Cal_Data!AE61&lt;&gt;"Residential",PT_newAssessment_Cal_Data!AE112, IF(PT_newAssessment_Cal_Data!AE61&lt;&gt;"Residential",PT_newAssessment_Cal_Data!AE112))))))
+
IF(PT_newAssessment_Cal_Data!AF61="Residential",PT_newAssessment_Cal_Data!AF111, IF(PT_newAssessment_Cal_Data!AF61="Residential",PT_newAssessment_Cal_Data!AF111, IF(PT_newAssessment_Cal_Data!AF61="Residential",PT_newAssessment_Cal_Data!AF111, IF(PT_newAssessment_Cal_Data!AF61&lt;&gt;"Residential",PT_newAssessment_Cal_Data!AF112, IF(PT_newAssessment_Cal_Data!AF61&lt;&gt;"Residential",PT_newAssessment_Cal_Data!AF112, IF(PT_newAssessment_Cal_Data!AF61&lt;&gt;"Residential",PT_newAssessment_Cal_Data!AF112))))))
+
IF(PT_newAssessment_Cal_Data!AG61="Residential",PT_newAssessment_Cal_Data!AG111, IF(PT_newAssessment_Cal_Data!AG61="Residential",PT_newAssessment_Cal_Data!AG111, IF(PT_newAssessment_Cal_Data!AG61="Residential",PT_newAssessment_Cal_Data!AG111, IF(PT_newAssessment_Cal_Data!AG61&lt;&gt;"Residential",PT_newAssessment_Cal_Data!AG112, IF(PT_newAssessment_Cal_Data!AG61&lt;&gt;"Residential",PT_newAssessment_Cal_Data!AG112, IF(PT_newAssessment_Cal_Data!AG61&lt;&gt;"Residential",PT_newAssessment_Cal_Data!AG112))))))
+
IF(PT_newAssessment_Cal_Data!AH61="Residential",PT_newAssessment_Cal_Data!AH111, IF(PT_newAssessment_Cal_Data!AH61="Residential",PT_newAssessment_Cal_Data!AH111, IF(PT_newAssessment_Cal_Data!AH61="Residential",PT_newAssessment_Cal_Data!AH111, IF(PT_newAssessment_Cal_Data!AH61&lt;&gt;"Residential",PT_newAssessment_Cal_Data!AH112, IF(PT_newAssessment_Cal_Data!AH61&lt;&gt;"Residential",PT_newAssessment_Cal_Data!AH112, IF(PT_newAssessment_Cal_Data!AH61&lt;&gt;"Residential",PT_newAssessment_Cal_Data!AH112))))))
+
IF(PT_newAssessment_Cal_Data!AI61="Residential",PT_newAssessment_Cal_Data!AI111, IF(PT_newAssessment_Cal_Data!AI61="Residential",PT_newAssessment_Cal_Data!AI111, IF(PT_newAssessment_Cal_Data!AI61="Residential",PT_newAssessment_Cal_Data!AI111, IF(PT_newAssessment_Cal_Data!AI61&lt;&gt;"Residential",PT_newAssessment_Cal_Data!AI112, IF(PT_newAssessment_Cal_Data!AI61&lt;&gt;"Residential",PT_newAssessment_Cal_Data!AI112, IF(PT_newAssessment_Cal_Data!AI61&lt;&gt;"Residential",PT_newAssessment_Cal_Data!AI112))))))
+
IF(VALUE(PT_newAssessment_Data!X67)&lt;70, PT_newAssessment_Data!X177,IF(AND(VALUE(PT_newAssessment_Data!X67)&gt;=70,PT_newAssessment_Data!X70="Yes"), PT_newAssessment_Data!X178,IF(AND(VALUE(PT_newAssessment_Data!X67)&gt;=70,PT_newAssessment_Data!X70&lt;&gt;"Yes"), 0))),"0")</f>
        <v>3797</v>
      </c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</row>
    <row r="143" spans="1:35" x14ac:dyDescent="0.25">
      <c r="A143" s="20" t="s">
        <v>285</v>
      </c>
      <c r="E143" s="26" t="str">
        <f>TEXT(PT_newAssessment_Cal_Data!E111+PT_newAssessment_Data!E178,"0")</f>
        <v>305</v>
      </c>
      <c r="F143" s="26" t="str">
        <f>TEXT(PT_newAssessment_Cal_Data!F111+PT_newAssessment_Data!F178,"0")</f>
        <v>659</v>
      </c>
      <c r="G143" s="26" t="str">
        <f>TEXT(PT_newAssessment_Cal_Data!G111+PT_newAssessment_Data!G178,"0")</f>
        <v>376</v>
      </c>
      <c r="H143" s="26" t="str">
        <f>TEXT(PT_newAssessment_Cal_Data!J111+PT_newAssessment_Data!H178,"0")</f>
        <v>281</v>
      </c>
      <c r="I143" s="26" t="str">
        <f>TEXT(PT_newAssessment_Cal_Data!K111+PT_newAssessment_Data!I178,"0")</f>
        <v>376</v>
      </c>
      <c r="J143" s="26" t="str">
        <f>TEXT(PT_newAssessment_Cal_Data!L111+PT_newAssessment_Data!J178,"0")</f>
        <v>517</v>
      </c>
      <c r="K143" s="26" t="str">
        <f>TEXT(PT_newAssessment_Cal_Data!M111+PT_newAssessment_Data!K178,"0")</f>
        <v>730</v>
      </c>
      <c r="L143" s="26" t="str">
        <f>TEXT(PT_newAssessment_Cal_Data!N111+PT_newAssessment_Data!L178,"0")</f>
        <v>659</v>
      </c>
      <c r="M143" s="26" t="str">
        <f>TEXT(PT_newAssessment_Cal_Data!O111+PT_newAssessment_Data!M178,"0")</f>
        <v>943</v>
      </c>
      <c r="N143" s="26" t="str">
        <f>TEXT(PT_newAssessment_Cal_Data!N111+PT_newAssessment_Data!N178,"0")</f>
        <v>659</v>
      </c>
      <c r="O143" s="26" t="str">
        <f>TEXT(PT_newAssessment_Cal_Data!O111+PT_newAssessment_Data!O178,"0")</f>
        <v>943</v>
      </c>
      <c r="P143" s="26" t="str">
        <f>TEXT(PT_newAssessment_Cal_Data!P111+PT_newAssessment_Data!P178,"0")</f>
        <v>168</v>
      </c>
      <c r="Q143" s="26" t="str">
        <f>TEXT(PT_newAssessment_Cal_Data!S111+PT_newAssessment_Data!Q178,"0")</f>
        <v>376</v>
      </c>
      <c r="R143" s="26" t="str">
        <f>TEXT(PT_newAssessment_Cal_Data!T111+PT_newAssessment_Data!R178,"0")</f>
        <v>234</v>
      </c>
      <c r="S143" s="26" t="str">
        <f>TEXT(PT_newAssessment_Cal_Data!U111+PT_newAssessment_Data!S178,"0")</f>
        <v>305</v>
      </c>
      <c r="T143" s="26" t="str">
        <f>TEXT(PT_newAssessment_Cal_Data!V111+PT_newAssessment_Data!T178,"0")</f>
        <v>659</v>
      </c>
      <c r="U143" s="26" t="str">
        <f>TEXT(PT_newAssessment_Cal_Data!W111+PT_newAssessment_Data!U178,"0")</f>
        <v>376</v>
      </c>
      <c r="V143" s="26" t="str">
        <f>TEXT(PT_newAssessment_Cal_Data!X111+PT_newAssessment_Data!V178,"0")</f>
        <v>281</v>
      </c>
      <c r="W143" s="26" t="str">
        <f>TEXT(PT_newAssessment_Cal_Data!Y111+PT_newAssessment_Data!W178,"0")</f>
        <v>376</v>
      </c>
      <c r="X143" s="26" t="str">
        <f>TEXT(PT_newAssessment_Cal_Data!Z111+PT_newAssessment_Data!X178,"0")</f>
        <v>281</v>
      </c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</row>
    <row r="145" spans="1:35" x14ac:dyDescent="0.25">
      <c r="A145" s="20" t="s">
        <v>286</v>
      </c>
      <c r="E145" s="29" t="str">
        <f>TEXT(PT_newAssessment_Cal_Data!E112+PT_newAssessment_Data!E177,"0")</f>
        <v>449</v>
      </c>
      <c r="F145" s="29" t="str">
        <f>TEXT(PT_newAssessment_Cal_Data!F112+PT_newAssessment_Data!F177,"0")</f>
        <v>854</v>
      </c>
      <c r="G145" s="29" t="str">
        <f>TEXT(PT_newAssessment_Cal_Data!G112+PT_newAssessment_Data!G177,"0")</f>
        <v>530</v>
      </c>
      <c r="H145" s="29" t="str">
        <f>TEXT(PT_newAssessment_Cal_Data!J112+PT_newAssessment_Data!H177,"0")</f>
        <v>422</v>
      </c>
      <c r="I145" s="29" t="str">
        <f>TEXT(PT_newAssessment_Cal_Data!K112+PT_newAssessment_Data!I177,"0")</f>
        <v>530</v>
      </c>
      <c r="J145" s="29" t="str">
        <f>TEXT(PT_newAssessment_Cal_Data!L112+PT_newAssessment_Data!J177,"0")</f>
        <v>692</v>
      </c>
      <c r="K145" s="29" t="str">
        <f>TEXT(PT_newAssessment_Cal_Data!M112+PT_newAssessment_Data!K177,"0")</f>
        <v>935</v>
      </c>
      <c r="L145" s="29" t="str">
        <f>TEXT(PT_newAssessment_Cal_Data!N112+PT_newAssessment_Data!L177,"0")</f>
        <v>854</v>
      </c>
      <c r="M145" s="29" t="str">
        <f>TEXT(PT_newAssessment_Cal_Data!O112+PT_newAssessment_Data!M177,"0")</f>
        <v>1178</v>
      </c>
      <c r="N145" s="29" t="str">
        <f>TEXT(PT_newAssessment_Cal_Data!N112+PT_newAssessment_Data!N177,"0")</f>
        <v>854</v>
      </c>
      <c r="O145" s="29" t="str">
        <f>TEXT(PT_newAssessment_Cal_Data!O112+PT_newAssessment_Data!O177,"0")</f>
        <v>1178</v>
      </c>
      <c r="P145" s="29" t="str">
        <f>TEXT(PT_newAssessment_Cal_Data!P112+PT_newAssessment_Data!P177,"0")</f>
        <v>292</v>
      </c>
      <c r="Q145" s="29" t="str">
        <f>TEXT(PT_newAssessment_Cal_Data!S112+PT_newAssessment_Data!Q177,"0")</f>
        <v>530</v>
      </c>
      <c r="R145" s="29" t="str">
        <f>TEXT(PT_newAssessment_Cal_Data!T112+PT_newAssessment_Data!R177,"0")</f>
        <v>368</v>
      </c>
      <c r="S145" s="29" t="str">
        <f>TEXT(PT_newAssessment_Cal_Data!U112+PT_newAssessment_Data!S177,"0")</f>
        <v>449</v>
      </c>
      <c r="T145" s="29" t="str">
        <f>TEXT(PT_newAssessment_Cal_Data!V112+PT_newAssessment_Data!T177,"0")</f>
        <v>854</v>
      </c>
      <c r="U145" s="29" t="str">
        <f>TEXT(PT_newAssessment_Cal_Data!W112+PT_newAssessment_Data!U177,"0")</f>
        <v>530</v>
      </c>
      <c r="V145" s="29" t="str">
        <f>TEXT(PT_newAssessment_Cal_Data!X112+PT_newAssessment_Data!V177,"0")</f>
        <v>216</v>
      </c>
      <c r="W145" s="29" t="str">
        <f>TEXT(PT_newAssessment_Cal_Data!Y112+PT_newAssessment_Data!W177,"0")</f>
        <v>324</v>
      </c>
      <c r="X145" s="29" t="str">
        <f>TEXT(PT_newAssessment_Cal_Data!Z112+PT_newAssessment_Data!X177,"0")</f>
        <v>422</v>
      </c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</row>
    <row r="146" spans="1:35" x14ac:dyDescent="0.25">
      <c r="A146" s="20" t="s">
        <v>287</v>
      </c>
      <c r="E146" s="26" t="str">
        <f>TEXT(PT_newAssessment_Cal_Data!E112+PT_newAssessment_Data!E178,"0")</f>
        <v>335</v>
      </c>
      <c r="F146" s="26" t="str">
        <f>TEXT(PT_newAssessment_Cal_Data!F112+PT_newAssessment_Data!F178,"0")</f>
        <v>740</v>
      </c>
      <c r="G146" s="26" t="str">
        <f>TEXT(PT_newAssessment_Cal_Data!G112+PT_newAssessment_Data!G178,"0")</f>
        <v>416</v>
      </c>
      <c r="H146" s="26" t="str">
        <f>TEXT(PT_newAssessment_Cal_Data!J112+PT_newAssessment_Data!H178,"0")</f>
        <v>308</v>
      </c>
      <c r="I146" s="26" t="str">
        <f>TEXT(PT_newAssessment_Cal_Data!K112+PT_newAssessment_Data!I178,"0")</f>
        <v>416</v>
      </c>
      <c r="J146" s="26" t="str">
        <f>TEXT(PT_newAssessment_Cal_Data!L112+PT_newAssessment_Data!J178,"0")</f>
        <v>578</v>
      </c>
      <c r="K146" s="26" t="str">
        <f>TEXT(PT_newAssessment_Cal_Data!M112+PT_newAssessment_Data!K178,"0")</f>
        <v>821</v>
      </c>
      <c r="L146" s="26" t="str">
        <f>TEXT(PT_newAssessment_Cal_Data!N112+PT_newAssessment_Data!L178,"0")</f>
        <v>740</v>
      </c>
      <c r="M146" s="26" t="str">
        <f>TEXT(PT_newAssessment_Cal_Data!O112+PT_newAssessment_Data!M178,"0")</f>
        <v>1064</v>
      </c>
      <c r="N146" s="26" t="str">
        <f>TEXT(PT_newAssessment_Cal_Data!N112+PT_newAssessment_Data!N178,"0")</f>
        <v>740</v>
      </c>
      <c r="O146" s="26" t="str">
        <f>TEXT(PT_newAssessment_Cal_Data!O112+PT_newAssessment_Data!O178,"0")</f>
        <v>1064</v>
      </c>
      <c r="P146" s="26" t="str">
        <f>TEXT(PT_newAssessment_Cal_Data!P112+PT_newAssessment_Data!P178,"0")</f>
        <v>178</v>
      </c>
      <c r="Q146" s="26" t="str">
        <f>TEXT(PT_newAssessment_Cal_Data!S112+PT_newAssessment_Data!Q178,"0")</f>
        <v>416</v>
      </c>
      <c r="R146" s="26" t="str">
        <f>TEXT(PT_newAssessment_Cal_Data!T112+PT_newAssessment_Data!R178,"0")</f>
        <v>254</v>
      </c>
      <c r="S146" s="26" t="str">
        <f>TEXT(PT_newAssessment_Cal_Data!U112+PT_newAssessment_Data!S178,"0")</f>
        <v>335</v>
      </c>
      <c r="T146" s="26" t="str">
        <f>TEXT(PT_newAssessment_Cal_Data!V112+PT_newAssessment_Data!T178,"0")</f>
        <v>740</v>
      </c>
      <c r="U146" s="26" t="str">
        <f>TEXT(PT_newAssessment_Cal_Data!W112+PT_newAssessment_Data!U178,"0")</f>
        <v>416</v>
      </c>
      <c r="V146" s="26" t="str">
        <f>TEXT(PT_newAssessment_Cal_Data!X112+PT_newAssessment_Data!V178,"0")</f>
        <v>308</v>
      </c>
      <c r="W146" s="26" t="str">
        <f>TEXT(PT_newAssessment_Cal_Data!Y112+PT_newAssessment_Data!W178,"0")</f>
        <v>416</v>
      </c>
      <c r="X146" s="26" t="str">
        <f>TEXT(PT_newAssessment_Cal_Data!Z112+PT_newAssessment_Data!X178,"0")</f>
        <v>308</v>
      </c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/>
    </row>
    <row r="147" spans="1:35" x14ac:dyDescent="0.25">
      <c r="A147" s="5" t="s">
        <v>196</v>
      </c>
      <c r="AI147"/>
    </row>
    <row r="148" spans="1:35" x14ac:dyDescent="0.25">
      <c r="A148" s="20" t="s">
        <v>190</v>
      </c>
      <c r="D148" s="35"/>
      <c r="E148" s="26" t="str">
        <f>TEXT(IF(E268="Yes",PT_newAssessment_Data!E142*0.05,0),"0")</f>
        <v>0</v>
      </c>
      <c r="F148" s="26" t="str">
        <f>TEXT(IF(F268="Yes",PT_newAssessment_Data!F142*0.05,0),"0")</f>
        <v>0</v>
      </c>
      <c r="G148" s="26" t="str">
        <f>TEXT(IF(G268="Yes",PT_newAssessment_Data!G142*0.05,0),"0")</f>
        <v>0</v>
      </c>
      <c r="H148" s="26" t="str">
        <f>TEXT(IF(H268="Yes",PT_newAssessment_Data!H142*0.05,0),"0")</f>
        <v>0</v>
      </c>
      <c r="I148" s="26" t="str">
        <f>TEXT(IF(I268="Yes",PT_newAssessment_Data!I142*0.05,0),"0")</f>
        <v>0</v>
      </c>
      <c r="J148" s="26" t="str">
        <f>TEXT(IF(J268="Yes",PT_newAssessment_Data!J142*0.05,0),"0")</f>
        <v>0</v>
      </c>
      <c r="K148" s="26" t="str">
        <f>TEXT(IF(K268="Yes",PT_newAssessment_Data!K142*0.05,0),"0")</f>
        <v>0</v>
      </c>
      <c r="L148" s="26" t="str">
        <f>TEXT(IF(L268="Yes",PT_newAssessment_Data!L142*0.05,0),"0")</f>
        <v>0</v>
      </c>
      <c r="M148" s="26" t="str">
        <f>TEXT(IF(M268="Yes",PT_newAssessment_Data!M142*0.05,0),"0")</f>
        <v>0</v>
      </c>
      <c r="N148" s="26" t="str">
        <f>TEXT(IF(N268="Yes",PT_newAssessment_Data!N142*0.05,0),"0")</f>
        <v>0</v>
      </c>
      <c r="O148" s="26" t="str">
        <f>TEXT(IF(O268="Yes",PT_newAssessment_Data!O142*0.05,0),"0")</f>
        <v>0</v>
      </c>
      <c r="P148" s="26" t="str">
        <f>TEXT(IF(P268="Yes",PT_newAssessment_Data!P142*0.05,0),"0")</f>
        <v>0</v>
      </c>
      <c r="Q148" s="26" t="str">
        <f>TEXT(IF(Q268="Yes",PT_newAssessment_Data!Q142*0.05,0),"0")</f>
        <v>0</v>
      </c>
      <c r="R148" s="26" t="str">
        <f>TEXT(IF(R268="Yes",PT_newAssessment_Data!R142*0.05,0),"0")</f>
        <v>0</v>
      </c>
      <c r="S148" s="26" t="str">
        <f>TEXT(IF(S268="Yes",PT_newAssessment_Data!S142*0.05,0),"0")</f>
        <v>0</v>
      </c>
      <c r="T148" s="26" t="str">
        <f>TEXT(IF(T268="Yes",PT_newAssessment_Data!T142*0.05,0),"0")</f>
        <v>0</v>
      </c>
      <c r="U148" s="26" t="str">
        <f>TEXT(IF(U268="Yes",PT_newAssessment_Data!U142*0.05,0),"0")</f>
        <v>0</v>
      </c>
      <c r="V148" s="26" t="str">
        <f>TEXT(IF(V268="Yes",PT_newAssessment_Data!V142*0.05,0),"0")</f>
        <v>0</v>
      </c>
      <c r="W148" s="26" t="str">
        <f>TEXT(IF(W268="Yes",PT_newAssessment_Data!W142*0.05,0),"0")</f>
        <v>0</v>
      </c>
      <c r="X148" s="26" t="str">
        <f>TEXT(IF(X268="Yes",PT_newAssessment_Data!X142*0.05,0),"0")</f>
        <v>0</v>
      </c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/>
    </row>
    <row r="149" spans="1:35" x14ac:dyDescent="0.25">
      <c r="A149" s="20" t="s">
        <v>288</v>
      </c>
      <c r="E149" s="26" t="str">
        <f>TEXT(PT_newAssessment_Data!E143*0.05,"0")</f>
        <v>15</v>
      </c>
      <c r="F149" s="26" t="str">
        <f>TEXT(PT_newAssessment_Data!F143*0.05,"0")</f>
        <v>33</v>
      </c>
      <c r="G149" s="26" t="str">
        <f>TEXT(PT_newAssessment_Data!G143*0.05,"0")</f>
        <v>19</v>
      </c>
      <c r="H149" s="26" t="str">
        <f>TEXT(PT_newAssessment_Data!H143*0.05,"0")</f>
        <v>14</v>
      </c>
      <c r="I149" s="26" t="str">
        <f>TEXT(PT_newAssessment_Data!I143*0.05,"0")</f>
        <v>19</v>
      </c>
      <c r="J149" s="26" t="str">
        <f>TEXT(PT_newAssessment_Data!J143*0.05,"0")</f>
        <v>26</v>
      </c>
      <c r="K149" s="26" t="str">
        <f>TEXT(PT_newAssessment_Data!K143*0.05,"0")</f>
        <v>37</v>
      </c>
      <c r="L149" s="26" t="str">
        <f>TEXT(PT_newAssessment_Data!L143*0.05,"0")</f>
        <v>33</v>
      </c>
      <c r="M149" s="26" t="str">
        <f>TEXT(PT_newAssessment_Data!M143*0.05,"0")</f>
        <v>47</v>
      </c>
      <c r="N149" s="26" t="str">
        <f>TEXT(PT_newAssessment_Data!N143*0.05,"0")</f>
        <v>33</v>
      </c>
      <c r="O149" s="26" t="str">
        <f>TEXT(PT_newAssessment_Data!O143*0.05,"0")</f>
        <v>47</v>
      </c>
      <c r="P149" s="26" t="str">
        <f>TEXT(PT_newAssessment_Data!P143*0.05,"0")</f>
        <v>8</v>
      </c>
      <c r="Q149" s="26" t="str">
        <f>TEXT(PT_newAssessment_Data!Q143*0.05,"0")</f>
        <v>19</v>
      </c>
      <c r="R149" s="26" t="str">
        <f>TEXT(PT_newAssessment_Data!R143*0.05,"0")</f>
        <v>12</v>
      </c>
      <c r="S149" s="26" t="str">
        <f>TEXT(PT_newAssessment_Data!S143*0.05,"0")</f>
        <v>15</v>
      </c>
      <c r="T149" s="26" t="str">
        <f>TEXT(PT_newAssessment_Data!T143*0.05,"0")</f>
        <v>33</v>
      </c>
      <c r="U149" s="26" t="str">
        <f>TEXT(PT_newAssessment_Data!U143*0.05,"0")</f>
        <v>19</v>
      </c>
      <c r="V149" s="26" t="str">
        <f>TEXT(PT_newAssessment_Data!V143*0.05,"0")</f>
        <v>14</v>
      </c>
      <c r="W149" s="26" t="str">
        <f>TEXT(PT_newAssessment_Data!W143*0.05,"0")</f>
        <v>19</v>
      </c>
      <c r="X149" s="26" t="str">
        <f>TEXT(PT_newAssessment_Data!X143*0.05,"0")</f>
        <v>14</v>
      </c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/>
    </row>
    <row r="151" spans="1:35" x14ac:dyDescent="0.25">
      <c r="A151" s="20" t="s">
        <v>289</v>
      </c>
      <c r="E151" s="26" t="str">
        <f>TEXT(PT_newAssessment_Data!E145*0.05,"0")</f>
        <v>22</v>
      </c>
      <c r="F151" s="26" t="str">
        <f>TEXT(PT_newAssessment_Data!F145*0.05,"0")</f>
        <v>43</v>
      </c>
      <c r="G151" s="26" t="str">
        <f>TEXT(PT_newAssessment_Data!G145*0.05,"0")</f>
        <v>27</v>
      </c>
      <c r="H151" s="26" t="str">
        <f>TEXT(PT_newAssessment_Data!H145*0.05,"0")</f>
        <v>21</v>
      </c>
      <c r="I151" s="26" t="str">
        <f>TEXT(PT_newAssessment_Data!I145*0.05,"0")</f>
        <v>27</v>
      </c>
      <c r="J151" s="26" t="str">
        <f>TEXT(PT_newAssessment_Data!J145*0.05,"0")</f>
        <v>35</v>
      </c>
      <c r="K151" s="26" t="str">
        <f>TEXT(PT_newAssessment_Data!K145*0.05,"0")</f>
        <v>47</v>
      </c>
      <c r="L151" s="26" t="str">
        <f>TEXT(PT_newAssessment_Data!L145*0.05,"0")</f>
        <v>43</v>
      </c>
      <c r="M151" s="26" t="str">
        <f>TEXT(PT_newAssessment_Data!M145*0.05,"0")</f>
        <v>59</v>
      </c>
      <c r="N151" s="26" t="str">
        <f>TEXT(PT_newAssessment_Data!N145*0.05,"0")</f>
        <v>43</v>
      </c>
      <c r="O151" s="26" t="str">
        <f>TEXT(PT_newAssessment_Data!O145*0.05,"0")</f>
        <v>59</v>
      </c>
      <c r="P151" s="26" t="str">
        <f>TEXT(PT_newAssessment_Data!P145*0.05,"0")</f>
        <v>15</v>
      </c>
      <c r="Q151" s="26" t="str">
        <f>TEXT(PT_newAssessment_Data!Q145*0.05,"0")</f>
        <v>27</v>
      </c>
      <c r="R151" s="26" t="str">
        <f>TEXT(PT_newAssessment_Data!R145*0.05,"0")</f>
        <v>18</v>
      </c>
      <c r="S151" s="26" t="str">
        <f>TEXT(PT_newAssessment_Data!S145*0.05,"0")</f>
        <v>22</v>
      </c>
      <c r="T151" s="26" t="str">
        <f>TEXT(PT_newAssessment_Data!T145*0.05,"0")</f>
        <v>43</v>
      </c>
      <c r="U151" s="26" t="str">
        <f>TEXT(PT_newAssessment_Data!U145*0.05,"0")</f>
        <v>27</v>
      </c>
      <c r="V151" s="26" t="str">
        <f>TEXT(PT_newAssessment_Data!V145*0.05,"0")</f>
        <v>11</v>
      </c>
      <c r="W151" s="26" t="str">
        <f>TEXT(PT_newAssessment_Data!W145*0.05,"0")</f>
        <v>16</v>
      </c>
      <c r="X151" s="26" t="str">
        <f>TEXT(PT_newAssessment_Data!X145*0.05,"0")</f>
        <v>21</v>
      </c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/>
    </row>
    <row r="152" spans="1:35" x14ac:dyDescent="0.25">
      <c r="A152" s="20" t="s">
        <v>290</v>
      </c>
      <c r="E152" s="26" t="str">
        <f>TEXT(PT_newAssessment_Data!E146*0.05,"0")</f>
        <v>17</v>
      </c>
      <c r="F152" s="26" t="str">
        <f>TEXT(PT_newAssessment_Data!F146*0.05,"0")</f>
        <v>37</v>
      </c>
      <c r="G152" s="26" t="str">
        <f>TEXT(PT_newAssessment_Data!G146*0.05,"0")</f>
        <v>21</v>
      </c>
      <c r="H152" s="26" t="str">
        <f>TEXT(PT_newAssessment_Data!H146*0.05,"0")</f>
        <v>15</v>
      </c>
      <c r="I152" s="26" t="str">
        <f>TEXT(PT_newAssessment_Data!I146*0.05,"0")</f>
        <v>21</v>
      </c>
      <c r="J152" s="26" t="str">
        <f>TEXT(PT_newAssessment_Data!J146*0.05,"0")</f>
        <v>29</v>
      </c>
      <c r="K152" s="26" t="str">
        <f>TEXT(PT_newAssessment_Data!K146*0.05,"0")</f>
        <v>41</v>
      </c>
      <c r="L152" s="26" t="str">
        <f>TEXT(PT_newAssessment_Data!L146*0.05,"0")</f>
        <v>37</v>
      </c>
      <c r="M152" s="26" t="str">
        <f>TEXT(PT_newAssessment_Data!M146*0.05,"0")</f>
        <v>53</v>
      </c>
      <c r="N152" s="26" t="str">
        <f>TEXT(PT_newAssessment_Data!N146*0.05,"0")</f>
        <v>37</v>
      </c>
      <c r="O152" s="26" t="str">
        <f>TEXT(PT_newAssessment_Data!O146*0.05,"0")</f>
        <v>53</v>
      </c>
      <c r="P152" s="26" t="str">
        <f>TEXT(PT_newAssessment_Data!P146*0.05,"0")</f>
        <v>9</v>
      </c>
      <c r="Q152" s="26" t="str">
        <f>TEXT(PT_newAssessment_Data!Q146*0.05,"0")</f>
        <v>21</v>
      </c>
      <c r="R152" s="26" t="str">
        <f>TEXT(PT_newAssessment_Data!R146*0.05,"0")</f>
        <v>13</v>
      </c>
      <c r="S152" s="26" t="str">
        <f>TEXT(PT_newAssessment_Data!S146*0.05,"0")</f>
        <v>17</v>
      </c>
      <c r="T152" s="26" t="str">
        <f>TEXT(PT_newAssessment_Data!T146*0.05,"0")</f>
        <v>37</v>
      </c>
      <c r="U152" s="26" t="str">
        <f>TEXT(PT_newAssessment_Data!U146*0.05,"0")</f>
        <v>21</v>
      </c>
      <c r="V152" s="26" t="str">
        <f>TEXT(PT_newAssessment_Data!V146*0.05,"0")</f>
        <v>15</v>
      </c>
      <c r="W152" s="26" t="str">
        <f>TEXT(PT_newAssessment_Data!W146*0.05,"0")</f>
        <v>21</v>
      </c>
      <c r="X152" s="26" t="str">
        <f>TEXT(PT_newAssessment_Data!X146*0.05,"0")</f>
        <v>15</v>
      </c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/>
    </row>
    <row r="153" spans="1:35" x14ac:dyDescent="0.25">
      <c r="A153" s="5" t="s">
        <v>197</v>
      </c>
      <c r="AI153"/>
    </row>
    <row r="154" spans="1:35" x14ac:dyDescent="0.25">
      <c r="A154" s="20" t="s">
        <v>193</v>
      </c>
      <c r="E154" s="31">
        <v>1.5</v>
      </c>
      <c r="F154" s="31">
        <v>1.5</v>
      </c>
      <c r="G154" s="31">
        <v>1.5</v>
      </c>
      <c r="H154" s="31">
        <v>1.5</v>
      </c>
      <c r="I154" s="31">
        <v>1.5</v>
      </c>
      <c r="J154" s="31">
        <v>1.5</v>
      </c>
      <c r="K154" s="31">
        <v>1.5</v>
      </c>
      <c r="L154" s="31">
        <v>1.5</v>
      </c>
      <c r="M154" s="31">
        <v>1.5</v>
      </c>
      <c r="N154" s="31">
        <v>1.5</v>
      </c>
      <c r="O154" s="31">
        <v>1.5</v>
      </c>
      <c r="P154" s="31">
        <v>1.5</v>
      </c>
      <c r="Q154" s="31">
        <v>1.5</v>
      </c>
      <c r="R154" s="31">
        <v>1.5</v>
      </c>
      <c r="S154" s="31">
        <v>1.5</v>
      </c>
      <c r="T154" s="31">
        <v>1.5</v>
      </c>
      <c r="U154" s="31">
        <v>1.5</v>
      </c>
      <c r="V154" s="31">
        <v>1.5</v>
      </c>
      <c r="W154" s="31">
        <v>1.5</v>
      </c>
      <c r="X154" s="31">
        <v>1.5</v>
      </c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/>
    </row>
    <row r="155" spans="1:35" x14ac:dyDescent="0.25">
      <c r="A155" s="20" t="s">
        <v>192</v>
      </c>
      <c r="E155" s="31">
        <f t="shared" ref="E155:V155" si="9">E154/100</f>
        <v>1.4999999999999999E-2</v>
      </c>
      <c r="F155" s="31">
        <f t="shared" si="9"/>
        <v>1.4999999999999999E-2</v>
      </c>
      <c r="G155" s="31">
        <f t="shared" si="9"/>
        <v>1.4999999999999999E-2</v>
      </c>
      <c r="H155" s="31">
        <f t="shared" si="9"/>
        <v>1.4999999999999999E-2</v>
      </c>
      <c r="I155" s="31">
        <f t="shared" si="9"/>
        <v>1.4999999999999999E-2</v>
      </c>
      <c r="J155" s="31">
        <f t="shared" si="9"/>
        <v>1.4999999999999999E-2</v>
      </c>
      <c r="K155" s="31">
        <f t="shared" si="9"/>
        <v>1.4999999999999999E-2</v>
      </c>
      <c r="L155" s="31">
        <f t="shared" si="9"/>
        <v>1.4999999999999999E-2</v>
      </c>
      <c r="M155" s="31">
        <f t="shared" si="9"/>
        <v>1.4999999999999999E-2</v>
      </c>
      <c r="N155" s="31">
        <f t="shared" si="9"/>
        <v>1.4999999999999999E-2</v>
      </c>
      <c r="O155" s="31">
        <f t="shared" si="9"/>
        <v>1.4999999999999999E-2</v>
      </c>
      <c r="P155" s="31">
        <f t="shared" si="9"/>
        <v>1.4999999999999999E-2</v>
      </c>
      <c r="Q155" s="31">
        <f t="shared" si="9"/>
        <v>1.4999999999999999E-2</v>
      </c>
      <c r="R155" s="31">
        <f t="shared" si="9"/>
        <v>1.4999999999999999E-2</v>
      </c>
      <c r="S155" s="31">
        <f t="shared" si="9"/>
        <v>1.4999999999999999E-2</v>
      </c>
      <c r="T155" s="31">
        <f t="shared" si="9"/>
        <v>1.4999999999999999E-2</v>
      </c>
      <c r="U155" s="31">
        <f t="shared" si="9"/>
        <v>1.4999999999999999E-2</v>
      </c>
      <c r="V155" s="31">
        <f t="shared" si="9"/>
        <v>1.4999999999999999E-2</v>
      </c>
      <c r="W155" s="31">
        <f t="shared" ref="W155:X155" si="10">W154/100</f>
        <v>1.4999999999999999E-2</v>
      </c>
      <c r="X155" s="31">
        <f t="shared" si="10"/>
        <v>1.4999999999999999E-2</v>
      </c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/>
    </row>
    <row r="156" spans="1:35" x14ac:dyDescent="0.25">
      <c r="A156" s="20" t="s">
        <v>194</v>
      </c>
      <c r="E156" s="31">
        <v>2</v>
      </c>
      <c r="F156" s="31">
        <v>2</v>
      </c>
      <c r="G156" s="31">
        <v>2</v>
      </c>
      <c r="H156" s="31">
        <v>2</v>
      </c>
      <c r="I156" s="31">
        <v>2</v>
      </c>
      <c r="J156" s="31">
        <v>2</v>
      </c>
      <c r="K156" s="31">
        <v>2</v>
      </c>
      <c r="L156" s="31">
        <v>2</v>
      </c>
      <c r="M156" s="31">
        <v>2</v>
      </c>
      <c r="N156" s="31">
        <v>2</v>
      </c>
      <c r="O156" s="31">
        <v>2</v>
      </c>
      <c r="P156" s="31">
        <v>2</v>
      </c>
      <c r="Q156" s="31">
        <v>2</v>
      </c>
      <c r="R156" s="31">
        <v>2</v>
      </c>
      <c r="S156" s="31">
        <v>2</v>
      </c>
      <c r="T156" s="31">
        <v>2</v>
      </c>
      <c r="U156" s="31">
        <v>2</v>
      </c>
      <c r="V156" s="31">
        <v>2</v>
      </c>
      <c r="W156" s="31">
        <v>2</v>
      </c>
      <c r="X156" s="31">
        <v>2</v>
      </c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/>
    </row>
    <row r="158" spans="1:35" x14ac:dyDescent="0.25">
      <c r="A158" s="20" t="s">
        <v>191</v>
      </c>
      <c r="D158" s="35"/>
      <c r="E158" s="26" t="str">
        <f>TEXT(PT_newAssessment_Data!E142*PT_newAssessment_Data!E155*PT_newAssessment_Data!E156,"0")</f>
        <v>15</v>
      </c>
      <c r="F158" s="26" t="str">
        <f>TEXT(PT_newAssessment_Data!F142*PT_newAssessment_Data!F155*PT_newAssessment_Data!F156,"0")</f>
        <v>15</v>
      </c>
      <c r="G158" s="26" t="str">
        <f>TEXT(PT_newAssessment_Data!G142*PT_newAssessment_Data!G155*PT_newAssessment_Data!G156,"0")</f>
        <v>11</v>
      </c>
      <c r="H158" s="26" t="str">
        <f>TEXT(PT_newAssessment_Data!H142*PT_newAssessment_Data!H155*PT_newAssessment_Data!H156,"0")</f>
        <v>13</v>
      </c>
      <c r="I158" s="26" t="str">
        <f>TEXT(PT_newAssessment_Data!I142*PT_newAssessment_Data!I155*PT_newAssessment_Data!I156,"0")</f>
        <v>26</v>
      </c>
      <c r="J158" s="26" t="str">
        <f>TEXT(PT_newAssessment_Data!J142*PT_newAssessment_Data!J155*PT_newAssessment_Data!J156,"0")</f>
        <v>16</v>
      </c>
      <c r="K158" s="26" t="str">
        <f>TEXT(PT_newAssessment_Data!K142*PT_newAssessment_Data!K155*PT_newAssessment_Data!K156,"0")</f>
        <v>13</v>
      </c>
      <c r="L158" s="26" t="str">
        <f>TEXT(PT_newAssessment_Data!L142*PT_newAssessment_Data!L155*PT_newAssessment_Data!L156,"0")</f>
        <v>16</v>
      </c>
      <c r="M158" s="26" t="str">
        <f>TEXT(PT_newAssessment_Data!M142*PT_newAssessment_Data!M155*PT_newAssessment_Data!M156,"0")</f>
        <v>112</v>
      </c>
      <c r="N158" s="26" t="str">
        <f>TEXT(PT_newAssessment_Data!N142*PT_newAssessment_Data!N155*PT_newAssessment_Data!N156,"0")</f>
        <v>15</v>
      </c>
      <c r="O158" s="26" t="str">
        <f>TEXT(PT_newAssessment_Data!O142*PT_newAssessment_Data!O155*PT_newAssessment_Data!O156,"0")</f>
        <v>15</v>
      </c>
      <c r="P158" s="26" t="str">
        <f>TEXT(PT_newAssessment_Data!P142*PT_newAssessment_Data!P155*PT_newAssessment_Data!P156,"0")</f>
        <v>11</v>
      </c>
      <c r="Q158" s="26" t="str">
        <f>TEXT(PT_newAssessment_Data!Q142*PT_newAssessment_Data!Q155*PT_newAssessment_Data!Q156,"0")</f>
        <v>13</v>
      </c>
      <c r="R158" s="26" t="str">
        <f>TEXT(PT_newAssessment_Data!R142*PT_newAssessment_Data!R155*PT_newAssessment_Data!R156,"0")</f>
        <v>26</v>
      </c>
      <c r="S158" s="26" t="str">
        <f>TEXT(PT_newAssessment_Data!S142*PT_newAssessment_Data!S155*PT_newAssessment_Data!S156,"0")</f>
        <v>16</v>
      </c>
      <c r="T158" s="26" t="str">
        <f>TEXT(PT_newAssessment_Data!T142*PT_newAssessment_Data!T155*PT_newAssessment_Data!T156,"0")</f>
        <v>13</v>
      </c>
      <c r="U158" s="26" t="str">
        <f>TEXT(PT_newAssessment_Data!U142*PT_newAssessment_Data!U155*PT_newAssessment_Data!U156,"0")</f>
        <v>16</v>
      </c>
      <c r="V158" s="26" t="e">
        <f>TEXT(PT_newAssessment_Data!V142*PT_newAssessment_Data!V155*PT_newAssessment_Data!V156,"0")</f>
        <v>#DIV/0!</v>
      </c>
      <c r="W158" s="26" t="e">
        <f>TEXT(PT_newAssessment_Data!W142*PT_newAssessment_Data!W155*PT_newAssessment_Data!W156,"0")</f>
        <v>#DIV/0!</v>
      </c>
      <c r="X158" s="26" t="str">
        <f>TEXT(PT_newAssessment_Data!X142*PT_newAssessment_Data!X155*PT_newAssessment_Data!X156,"0")</f>
        <v>114</v>
      </c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/>
    </row>
    <row r="159" spans="1:35" x14ac:dyDescent="0.25">
      <c r="A159" s="20" t="s">
        <v>291</v>
      </c>
      <c r="E159" s="26" t="str">
        <f>TEXT(PT_newAssessment_Data!E149*PT_newAssessment_Data!E155*PT_newAssessment_Data!E156,"0")</f>
        <v>0</v>
      </c>
      <c r="F159" s="26" t="str">
        <f>TEXT(PT_newAssessment_Data!F149*PT_newAssessment_Data!F155*PT_newAssessment_Data!F156,"0")</f>
        <v>1</v>
      </c>
      <c r="G159" s="26" t="str">
        <f>TEXT(PT_newAssessment_Data!G149*PT_newAssessment_Data!G155*PT_newAssessment_Data!G156,"0")</f>
        <v>1</v>
      </c>
      <c r="H159" s="26" t="str">
        <f>TEXT(PT_newAssessment_Data!H149*PT_newAssessment_Data!H155*PT_newAssessment_Data!H156,"0")</f>
        <v>0</v>
      </c>
      <c r="I159" s="26" t="str">
        <f>TEXT(PT_newAssessment_Data!I149*PT_newAssessment_Data!I155*PT_newAssessment_Data!I156,"0")</f>
        <v>1</v>
      </c>
      <c r="J159" s="26" t="str">
        <f>TEXT(PT_newAssessment_Data!J149*PT_newAssessment_Data!J155*PT_newAssessment_Data!J156,"0")</f>
        <v>1</v>
      </c>
      <c r="K159" s="26" t="str">
        <f>TEXT(PT_newAssessment_Data!K149*PT_newAssessment_Data!K155*PT_newAssessment_Data!K156,"0")</f>
        <v>1</v>
      </c>
      <c r="L159" s="26" t="str">
        <f>TEXT(PT_newAssessment_Data!L149*PT_newAssessment_Data!L155*PT_newAssessment_Data!L156,"0")</f>
        <v>1</v>
      </c>
      <c r="M159" s="26" t="str">
        <f>TEXT(PT_newAssessment_Data!M149*PT_newAssessment_Data!M155*PT_newAssessment_Data!M156,"0")</f>
        <v>1</v>
      </c>
      <c r="N159" s="26" t="str">
        <f>TEXT(PT_newAssessment_Data!N149*PT_newAssessment_Data!N155*PT_newAssessment_Data!N156,"0")</f>
        <v>1</v>
      </c>
      <c r="O159" s="26" t="str">
        <f>TEXT(PT_newAssessment_Data!O149*PT_newAssessment_Data!O155*PT_newAssessment_Data!O156,"0")</f>
        <v>1</v>
      </c>
      <c r="P159" s="26" t="str">
        <f>TEXT(PT_newAssessment_Data!P149*PT_newAssessment_Data!P155*PT_newAssessment_Data!P156,"0")</f>
        <v>0</v>
      </c>
      <c r="Q159" s="26" t="str">
        <f>TEXT(PT_newAssessment_Data!Q149*PT_newAssessment_Data!Q155*PT_newAssessment_Data!Q156,"0")</f>
        <v>1</v>
      </c>
      <c r="R159" s="26" t="str">
        <f>TEXT(PT_newAssessment_Data!R149*PT_newAssessment_Data!R155*PT_newAssessment_Data!R156,"0")</f>
        <v>0</v>
      </c>
      <c r="S159" s="26" t="str">
        <f>TEXT(PT_newAssessment_Data!S149*PT_newAssessment_Data!S155*PT_newAssessment_Data!S156,"0")</f>
        <v>0</v>
      </c>
      <c r="T159" s="26" t="str">
        <f>TEXT(PT_newAssessment_Data!T149*PT_newAssessment_Data!T155*PT_newAssessment_Data!T156,"0")</f>
        <v>1</v>
      </c>
      <c r="U159" s="26" t="str">
        <f>TEXT(PT_newAssessment_Data!U149*PT_newAssessment_Data!U155*PT_newAssessment_Data!U156,"0")</f>
        <v>1</v>
      </c>
      <c r="V159" s="26" t="str">
        <f>TEXT(PT_newAssessment_Data!V149*PT_newAssessment_Data!V155*PT_newAssessment_Data!V156,"0")</f>
        <v>0</v>
      </c>
      <c r="W159" s="26" t="str">
        <f>TEXT(PT_newAssessment_Data!W149*PT_newAssessment_Data!W155*PT_newAssessment_Data!W156,"0")</f>
        <v>1</v>
      </c>
      <c r="X159" s="26" t="str">
        <f>TEXT(PT_newAssessment_Data!X149*PT_newAssessment_Data!X155*PT_newAssessment_Data!X156,"0")</f>
        <v>0</v>
      </c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/>
    </row>
    <row r="161" spans="1:35" x14ac:dyDescent="0.25">
      <c r="A161" s="20" t="s">
        <v>292</v>
      </c>
      <c r="E161" s="26" t="str">
        <f>TEXT(PT_newAssessment_Data!E151*PT_newAssessment_Data!E155*PT_newAssessment_Data!E156,"0")</f>
        <v>1</v>
      </c>
      <c r="F161" s="26" t="str">
        <f>TEXT(PT_newAssessment_Data!F151*PT_newAssessment_Data!F155*PT_newAssessment_Data!F156,"0")</f>
        <v>1</v>
      </c>
      <c r="G161" s="26" t="str">
        <f>TEXT(PT_newAssessment_Data!G151*PT_newAssessment_Data!G155*PT_newAssessment_Data!G156,"0")</f>
        <v>1</v>
      </c>
      <c r="H161" s="26" t="str">
        <f>TEXT(PT_newAssessment_Data!H151*PT_newAssessment_Data!H155*PT_newAssessment_Data!H156,"0")</f>
        <v>1</v>
      </c>
      <c r="I161" s="26" t="str">
        <f>TEXT(PT_newAssessment_Data!I151*PT_newAssessment_Data!I155*PT_newAssessment_Data!I156,"0")</f>
        <v>1</v>
      </c>
      <c r="J161" s="26" t="str">
        <f>TEXT(PT_newAssessment_Data!J151*PT_newAssessment_Data!J155*PT_newAssessment_Data!J156,"0")</f>
        <v>1</v>
      </c>
      <c r="K161" s="26" t="str">
        <f>TEXT(PT_newAssessment_Data!K151*PT_newAssessment_Data!K155*PT_newAssessment_Data!K156,"0")</f>
        <v>1</v>
      </c>
      <c r="L161" s="26" t="str">
        <f>TEXT(PT_newAssessment_Data!L151*PT_newAssessment_Data!L155*PT_newAssessment_Data!L156,"0")</f>
        <v>1</v>
      </c>
      <c r="M161" s="26" t="str">
        <f>TEXT(PT_newAssessment_Data!M151*PT_newAssessment_Data!M155*PT_newAssessment_Data!M156,"0")</f>
        <v>2</v>
      </c>
      <c r="N161" s="26" t="str">
        <f>TEXT(PT_newAssessment_Data!N151*PT_newAssessment_Data!N155*PT_newAssessment_Data!N156,"0")</f>
        <v>1</v>
      </c>
      <c r="O161" s="26" t="str">
        <f>TEXT(PT_newAssessment_Data!O151*PT_newAssessment_Data!O155*PT_newAssessment_Data!O156,"0")</f>
        <v>2</v>
      </c>
      <c r="P161" s="26" t="str">
        <f>TEXT(PT_newAssessment_Data!P151*PT_newAssessment_Data!P155*PT_newAssessment_Data!P156,"0")</f>
        <v>0</v>
      </c>
      <c r="Q161" s="26" t="str">
        <f>TEXT(PT_newAssessment_Data!Q151*PT_newAssessment_Data!Q155*PT_newAssessment_Data!Q156,"0")</f>
        <v>1</v>
      </c>
      <c r="R161" s="26" t="str">
        <f>TEXT(PT_newAssessment_Data!R151*PT_newAssessment_Data!R155*PT_newAssessment_Data!R156,"0")</f>
        <v>1</v>
      </c>
      <c r="S161" s="26" t="str">
        <f>TEXT(PT_newAssessment_Data!S151*PT_newAssessment_Data!S155*PT_newAssessment_Data!S156,"0")</f>
        <v>1</v>
      </c>
      <c r="T161" s="26" t="str">
        <f>TEXT(PT_newAssessment_Data!T151*PT_newAssessment_Data!T155*PT_newAssessment_Data!T156,"0")</f>
        <v>1</v>
      </c>
      <c r="U161" s="26" t="str">
        <f>TEXT(PT_newAssessment_Data!U151*PT_newAssessment_Data!U155*PT_newAssessment_Data!U156,"0")</f>
        <v>1</v>
      </c>
      <c r="V161" s="26" t="str">
        <f>TEXT(PT_newAssessment_Data!V151*PT_newAssessment_Data!V155*PT_newAssessment_Data!V156,"0")</f>
        <v>0</v>
      </c>
      <c r="W161" s="26" t="str">
        <f>TEXT(PT_newAssessment_Data!W151*PT_newAssessment_Data!W155*PT_newAssessment_Data!W156,"0")</f>
        <v>0</v>
      </c>
      <c r="X161" s="26" t="str">
        <f>TEXT(PT_newAssessment_Data!X151*PT_newAssessment_Data!X155*PT_newAssessment_Data!X156,"0")</f>
        <v>1</v>
      </c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/>
    </row>
    <row r="162" spans="1:35" x14ac:dyDescent="0.25">
      <c r="A162" s="20" t="s">
        <v>293</v>
      </c>
      <c r="E162" s="26" t="str">
        <f>TEXT(PT_newAssessment_Data!E152*PT_newAssessment_Data!E155*PT_newAssessment_Data!E156,"0")</f>
        <v>1</v>
      </c>
      <c r="F162" s="26" t="str">
        <f>TEXT(PT_newAssessment_Data!F152*PT_newAssessment_Data!F155*PT_newAssessment_Data!F156,"0")</f>
        <v>1</v>
      </c>
      <c r="G162" s="26" t="str">
        <f>TEXT(PT_newAssessment_Data!G152*PT_newAssessment_Data!G155*PT_newAssessment_Data!G156,"0")</f>
        <v>1</v>
      </c>
      <c r="H162" s="26" t="str">
        <f>TEXT(PT_newAssessment_Data!H152*PT_newAssessment_Data!H155*PT_newAssessment_Data!H156,"0")</f>
        <v>0</v>
      </c>
      <c r="I162" s="26" t="str">
        <f>TEXT(PT_newAssessment_Data!I152*PT_newAssessment_Data!I155*PT_newAssessment_Data!I156,"0")</f>
        <v>1</v>
      </c>
      <c r="J162" s="26" t="str">
        <f>TEXT(PT_newAssessment_Data!J152*PT_newAssessment_Data!J155*PT_newAssessment_Data!J156,"0")</f>
        <v>1</v>
      </c>
      <c r="K162" s="26" t="str">
        <f>TEXT(PT_newAssessment_Data!K152*PT_newAssessment_Data!K155*PT_newAssessment_Data!K156,"0")</f>
        <v>1</v>
      </c>
      <c r="L162" s="26" t="str">
        <f>TEXT(PT_newAssessment_Data!L152*PT_newAssessment_Data!L155*PT_newAssessment_Data!L156,"0")</f>
        <v>1</v>
      </c>
      <c r="M162" s="26" t="str">
        <f>TEXT(PT_newAssessment_Data!M152*PT_newAssessment_Data!M155*PT_newAssessment_Data!M156,"0")</f>
        <v>2</v>
      </c>
      <c r="N162" s="26" t="str">
        <f>TEXT(PT_newAssessment_Data!N152*PT_newAssessment_Data!N155*PT_newAssessment_Data!N156,"0")</f>
        <v>1</v>
      </c>
      <c r="O162" s="26" t="str">
        <f>TEXT(PT_newAssessment_Data!O152*PT_newAssessment_Data!O155*PT_newAssessment_Data!O156,"0")</f>
        <v>2</v>
      </c>
      <c r="P162" s="26" t="str">
        <f>TEXT(PT_newAssessment_Data!P152*PT_newAssessment_Data!P155*PT_newAssessment_Data!P156,"0")</f>
        <v>0</v>
      </c>
      <c r="Q162" s="26" t="str">
        <f>TEXT(PT_newAssessment_Data!Q152*PT_newAssessment_Data!Q155*PT_newAssessment_Data!Q156,"0")</f>
        <v>1</v>
      </c>
      <c r="R162" s="26" t="str">
        <f>TEXT(PT_newAssessment_Data!R152*PT_newAssessment_Data!R155*PT_newAssessment_Data!R156,"0")</f>
        <v>0</v>
      </c>
      <c r="S162" s="26" t="str">
        <f>TEXT(PT_newAssessment_Data!S152*PT_newAssessment_Data!S155*PT_newAssessment_Data!S156,"0")</f>
        <v>1</v>
      </c>
      <c r="T162" s="26" t="str">
        <f>TEXT(PT_newAssessment_Data!T152*PT_newAssessment_Data!T155*PT_newAssessment_Data!T156,"0")</f>
        <v>1</v>
      </c>
      <c r="U162" s="26" t="str">
        <f>TEXT(PT_newAssessment_Data!U152*PT_newAssessment_Data!U155*PT_newAssessment_Data!U156,"0")</f>
        <v>1</v>
      </c>
      <c r="V162" s="26" t="str">
        <f>TEXT(PT_newAssessment_Data!V152*PT_newAssessment_Data!V155*PT_newAssessment_Data!V156,"0")</f>
        <v>0</v>
      </c>
      <c r="W162" s="26" t="str">
        <f>TEXT(PT_newAssessment_Data!W152*PT_newAssessment_Data!W155*PT_newAssessment_Data!W156,"0")</f>
        <v>1</v>
      </c>
      <c r="X162" s="26" t="str">
        <f>TEXT(PT_newAssessment_Data!X152*PT_newAssessment_Data!X155*PT_newAssessment_Data!X156,"0")</f>
        <v>0</v>
      </c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/>
    </row>
    <row r="164" spans="1:35" x14ac:dyDescent="0.25">
      <c r="A164" s="5" t="s">
        <v>198</v>
      </c>
      <c r="AI164"/>
    </row>
    <row r="165" spans="1:35" x14ac:dyDescent="0.25">
      <c r="A165" s="20" t="s">
        <v>199</v>
      </c>
      <c r="E165" s="26" t="str">
        <f ca="1">TEXT(IF(TODAY()-PT_newAssessment_Data!E51&gt;=90,IF(PT_newAssessment_Cal_Data!B61="Residential",2000,5000),0),"0")</f>
        <v>0</v>
      </c>
      <c r="F165" s="26" t="str">
        <f ca="1">TEXT(IF(TODAY()-PT_newAssessment_Data!F51&gt;=90,IF(PT_newAssessment_Cal_Data!C61="Residential",2000,5000),0),"0")</f>
        <v>2000</v>
      </c>
      <c r="G165" s="26" t="str">
        <f ca="1">TEXT(IF(TODAY()-PT_newAssessment_Data!G51&gt;=90,IF(PT_newAssessment_Cal_Data!D61="Residential",2000,5000),0),"0")</f>
        <v>5000</v>
      </c>
      <c r="H165" s="26" t="str">
        <f ca="1">TEXT(IF(TODAY()-PT_newAssessment_Data!H51&gt;=90,IF(PT_newAssessment_Cal_Data!E61="Residential",2000,5000),0),"0")</f>
        <v>5000</v>
      </c>
      <c r="I165" s="26" t="str">
        <f ca="1">TEXT(IF(TODAY()-PT_newAssessment_Data!I51&gt;=90,IF(PT_newAssessment_Cal_Data!F61="Residential",2000,5000),0),"0")</f>
        <v>5000</v>
      </c>
      <c r="J165" s="26" t="str">
        <f ca="1">TEXT(IF(TODAY()-PT_newAssessment_Data!J51&gt;=90,IF(PT_newAssessment_Cal_Data!G61="Residential",2000,5000),0),"0")</f>
        <v>5000</v>
      </c>
      <c r="K165" s="26" t="str">
        <f ca="1">TEXT(IF(TODAY()-PT_newAssessment_Data!K51&gt;=90,IF(PT_newAssessment_Cal_Data!J61="Residential",2000,5000),0),"0")</f>
        <v>2000</v>
      </c>
      <c r="L165" s="26" t="str">
        <f ca="1">TEXT(IF(TODAY()-PT_newAssessment_Data!L51&gt;=90,IF(PT_newAssessment_Cal_Data!K61="Residential",2000,5000),0),"0")</f>
        <v>2000</v>
      </c>
      <c r="M165" s="26" t="str">
        <f ca="1">TEXT(IF(TODAY()-PT_newAssessment_Data!M51&gt;=90,IF(PT_newAssessment_Cal_Data!L61="Residential",2000,5000),0),"0")</f>
        <v>0</v>
      </c>
      <c r="N165" s="26" t="str">
        <f ca="1">TEXT(IF(TODAY()-PT_newAssessment_Data!N51&gt;=90,IF(PT_newAssessment_Cal_Data!K61="Residential",2000,5000),0),"0")</f>
        <v>2000</v>
      </c>
      <c r="O165" s="26" t="str">
        <f ca="1">TEXT(IF(TODAY()-PT_newAssessment_Data!O51&gt;=90,IF(PT_newAssessment_Cal_Data!L61="Residential",2000,5000),0),"0")</f>
        <v>5000</v>
      </c>
      <c r="P165" s="26" t="str">
        <f ca="1">TEXT(IF(TODAY()-PT_newAssessment_Data!P51&gt;=90,IF(PT_newAssessment_Cal_Data!M61="Residential",2000,5000),0),"0")</f>
        <v>5000</v>
      </c>
      <c r="Q165" s="26" t="str">
        <f ca="1">TEXT(IF(TODAY()-PT_newAssessment_Data!Q51&gt;=90,IF(PT_newAssessment_Cal_Data!N61="Residential",2000,5000),0),"0")</f>
        <v>5000</v>
      </c>
      <c r="R165" s="26" t="str">
        <f ca="1">TEXT(IF(TODAY()-PT_newAssessment_Data!R51&gt;=90,IF(PT_newAssessment_Cal_Data!O61="Residential",2000,5000),0),"0")</f>
        <v>5000</v>
      </c>
      <c r="S165" s="26" t="str">
        <f ca="1">TEXT(IF(TODAY()-PT_newAssessment_Data!S51&gt;=90,IF(PT_newAssessment_Cal_Data!P61="Residential",2000,5000),0),"0")</f>
        <v>5000</v>
      </c>
      <c r="T165" s="26" t="str">
        <f ca="1">TEXT(IF(TODAY()-PT_newAssessment_Data!T51&gt;=90,IF(PT_newAssessment_Cal_Data!S61="Residential",2000,5000),0),"0")</f>
        <v>2000</v>
      </c>
      <c r="U165" s="26" t="str">
        <f ca="1">TEXT(IF(TODAY()-PT_newAssessment_Data!U51&gt;=90,IF(PT_newAssessment_Cal_Data!T61="Residential",2000,5000),0),"0")</f>
        <v>5000</v>
      </c>
      <c r="V165" s="26" t="str">
        <f ca="1">TEXT(IF(TODAY()-PT_newAssessment_Data!V51&gt;=90,IF(PT_newAssessment_Cal_Data!U61="Residential",2000,5000),0),"0")</f>
        <v>5000</v>
      </c>
      <c r="W165" s="26" t="str">
        <f ca="1">TEXT(IF(TODAY()-PT_newAssessment_Data!W51&gt;=90,IF(PT_newAssessment_Cal_Data!V61="Residential",2000,5000),0),"0")</f>
        <v>5000</v>
      </c>
      <c r="X165" s="26" t="str">
        <f ca="1">TEXT(IF(TODAY()-PT_newAssessment_Data!X51&gt;=90,IF(PT_newAssessment_Cal_Data!W61="Residential",2000,5000),0),"0")</f>
        <v>5000</v>
      </c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/>
    </row>
    <row r="168" spans="1:35" x14ac:dyDescent="0.25">
      <c r="A168" s="5" t="s">
        <v>200</v>
      </c>
      <c r="AI168"/>
    </row>
    <row r="169" spans="1:35" x14ac:dyDescent="0.25">
      <c r="A169" s="20" t="s">
        <v>201</v>
      </c>
      <c r="D169" s="35"/>
      <c r="E169" s="29" t="str">
        <f ca="1">TEXT(PT_newAssessment_Data!E142-PT_newAssessment_Data!E148+E267+PT_newAssessment_Data!E158+PT_newAssessment_Data!E165+PT_newAssessment_Data!E132,"0")</f>
        <v>1005</v>
      </c>
      <c r="F169" s="29" t="str">
        <f ca="1">TEXT(PT_newAssessment_Data!F142-PT_newAssessment_Data!F148+F267+PT_newAssessment_Data!F158+PT_newAssessment_Data!F165+PT_newAssessment_Data!F132,"0")</f>
        <v>3744</v>
      </c>
      <c r="G169" s="29" t="str">
        <f ca="1">TEXT(PT_newAssessment_Data!G142-PT_newAssessment_Data!G148+G267+PT_newAssessment_Data!G158+PT_newAssessment_Data!G165+PT_newAssessment_Data!G132,"0")</f>
        <v>6611</v>
      </c>
      <c r="H169" s="29" t="str">
        <f ca="1">TEXT(PT_newAssessment_Data!H142-PT_newAssessment_Data!H148+H267+PT_newAssessment_Data!H158+PT_newAssessment_Data!H165+PT_newAssessment_Data!H132,"0")</f>
        <v>6698</v>
      </c>
      <c r="I169" s="29" t="str">
        <f ca="1">TEXT(PT_newAssessment_Data!I142-PT_newAssessment_Data!I148+I267+PT_newAssessment_Data!I158+PT_newAssessment_Data!I165+PT_newAssessment_Data!I132,"0")</f>
        <v>7137</v>
      </c>
      <c r="J169" s="29" t="str">
        <f ca="1">TEXT(PT_newAssessment_Data!J142-PT_newAssessment_Data!J148+J267+PT_newAssessment_Data!J158+PT_newAssessment_Data!J165+PT_newAssessment_Data!J132,"0")</f>
        <v>6787</v>
      </c>
      <c r="K169" s="29" t="str">
        <f ca="1">TEXT(PT_newAssessment_Data!K142-PT_newAssessment_Data!K148+K267+PT_newAssessment_Data!K158+PT_newAssessment_Data!K165+PT_newAssessment_Data!K132,"0")</f>
        <v>3670</v>
      </c>
      <c r="L169" s="29" t="str">
        <f ca="1">TEXT(PT_newAssessment_Data!L142-PT_newAssessment_Data!L148+L267+PT_newAssessment_Data!L158+PT_newAssessment_Data!L165+PT_newAssessment_Data!L132,"0")</f>
        <v>3787</v>
      </c>
      <c r="M169" s="29" t="str">
        <f ca="1">TEXT(PT_newAssessment_Data!M142-PT_newAssessment_Data!M148+M267+PT_newAssessment_Data!M158+PT_newAssessment_Data!M165+PT_newAssessment_Data!M132,"0")</f>
        <v>5243</v>
      </c>
      <c r="N169" s="29" t="str">
        <f ca="1">TEXT(PT_newAssessment_Data!N142-PT_newAssessment_Data!N148+N267+PT_newAssessment_Data!N158+PT_newAssessment_Data!N165+PT_newAssessment_Data!N132,"0")</f>
        <v>3744</v>
      </c>
      <c r="O169" s="29" t="str">
        <f ca="1">TEXT(PT_newAssessment_Data!O142-PT_newAssessment_Data!O148+O267+PT_newAssessment_Data!O158+PT_newAssessment_Data!O165+PT_newAssessment_Data!O132,"0")</f>
        <v>6744</v>
      </c>
      <c r="P169" s="29" t="str">
        <f ca="1">TEXT(PT_newAssessment_Data!P142-PT_newAssessment_Data!P148+P267+PT_newAssessment_Data!P158+PT_newAssessment_Data!P165+PT_newAssessment_Data!P132,"0")</f>
        <v>6611</v>
      </c>
      <c r="Q169" s="29" t="str">
        <f ca="1">TEXT(PT_newAssessment_Data!Q142-PT_newAssessment_Data!Q148+Q267+PT_newAssessment_Data!Q158+PT_newAssessment_Data!Q165+PT_newAssessment_Data!Q132,"0")</f>
        <v>6698</v>
      </c>
      <c r="R169" s="29" t="str">
        <f ca="1">TEXT(PT_newAssessment_Data!R142-PT_newAssessment_Data!R148+R267+PT_newAssessment_Data!R158+PT_newAssessment_Data!R165+PT_newAssessment_Data!R132,"0")</f>
        <v>7137</v>
      </c>
      <c r="S169" s="29" t="str">
        <f ca="1">TEXT(PT_newAssessment_Data!S142-PT_newAssessment_Data!S148+S267+PT_newAssessment_Data!S158+PT_newAssessment_Data!S165+PT_newAssessment_Data!S132,"0")</f>
        <v>6787</v>
      </c>
      <c r="T169" s="29" t="str">
        <f ca="1">TEXT(PT_newAssessment_Data!T142-PT_newAssessment_Data!T148+T267+PT_newAssessment_Data!T158+PT_newAssessment_Data!T165+PT_newAssessment_Data!T132,"0")</f>
        <v>3670</v>
      </c>
      <c r="U169" s="29" t="str">
        <f ca="1">TEXT(PT_newAssessment_Data!U142-PT_newAssessment_Data!U148+U267+PT_newAssessment_Data!U158+PT_newAssessment_Data!U165+PT_newAssessment_Data!U132,"0")</f>
        <v>6787</v>
      </c>
      <c r="V169" s="29" t="e">
        <f ca="1">TEXT(PT_newAssessment_Data!V142-PT_newAssessment_Data!V148+V267+PT_newAssessment_Data!V158+PT_newAssessment_Data!V165+PT_newAssessment_Data!V132,"0")</f>
        <v>#DIV/0!</v>
      </c>
      <c r="W169" s="29" t="e">
        <f ca="1">TEXT(PT_newAssessment_Data!W142-PT_newAssessment_Data!W148+W267+PT_newAssessment_Data!W158+PT_newAssessment_Data!W165+PT_newAssessment_Data!W132,"0")</f>
        <v>#DIV/0!</v>
      </c>
      <c r="X169" s="29" t="str">
        <f ca="1">TEXT(PT_newAssessment_Data!X142-PT_newAssessment_Data!X148+X267+PT_newAssessment_Data!X158+PT_newAssessment_Data!X165+PT_newAssessment_Data!X132,"0")</f>
        <v>10315</v>
      </c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/>
    </row>
    <row r="170" spans="1:35" x14ac:dyDescent="0.25">
      <c r="A170" s="20" t="s">
        <v>294</v>
      </c>
      <c r="E170" s="29" t="str">
        <f ca="1">TEXT(PT_newAssessment_Cal_Data!E111+PT_newAssessment_Data!E143+PT_newAssessment_Data!E149+PT_newAssessment_Data!E159+PT_newAssessment_Data!E165,"0")</f>
        <v>533</v>
      </c>
      <c r="F170" s="29" t="str">
        <f ca="1">TEXT(PT_newAssessment_Cal_Data!F111+PT_newAssessment_Data!F143+PT_newAssessment_Data!F149+PT_newAssessment_Data!F159+PT_newAssessment_Data!F165,"0")</f>
        <v>3260</v>
      </c>
      <c r="G170" s="29" t="str">
        <f ca="1">TEXT(PT_newAssessment_Cal_Data!G111+PT_newAssessment_Data!G143+PT_newAssessment_Data!G149+PT_newAssessment_Data!G159+PT_newAssessment_Data!G165,"0")</f>
        <v>5680</v>
      </c>
      <c r="H170" s="29" t="str">
        <f ca="1">TEXT(PT_newAssessment_Cal_Data!J111+PT_newAssessment_Data!H143+PT_newAssessment_Data!H149+PT_newAssessment_Data!H159+PT_newAssessment_Data!H165,"0")</f>
        <v>5484</v>
      </c>
      <c r="I170" s="29" t="str">
        <f ca="1">TEXT(PT_newAssessment_Cal_Data!K111+PT_newAssessment_Data!I143+PT_newAssessment_Data!I149+PT_newAssessment_Data!I159+PT_newAssessment_Data!I165,"0")</f>
        <v>5680</v>
      </c>
      <c r="J170" s="29" t="str">
        <f ca="1">TEXT(PT_newAssessment_Cal_Data!L111+PT_newAssessment_Data!J143+PT_newAssessment_Data!J149+PT_newAssessment_Data!J159+PT_newAssessment_Data!J165,"0")</f>
        <v>5969</v>
      </c>
      <c r="K170" s="29" t="str">
        <f ca="1">TEXT(PT_newAssessment_Cal_Data!M111+PT_newAssessment_Data!K143+PT_newAssessment_Data!K149+PT_newAssessment_Data!K159+PT_newAssessment_Data!K165,"0")</f>
        <v>3406</v>
      </c>
      <c r="L170" s="29" t="str">
        <f ca="1">TEXT(PT_newAssessment_Cal_Data!N111+PT_newAssessment_Data!L143+PT_newAssessment_Data!L149+PT_newAssessment_Data!L159+PT_newAssessment_Data!L165,"0")</f>
        <v>3260</v>
      </c>
      <c r="M170" s="29" t="str">
        <f ca="1">TEXT(PT_newAssessment_Cal_Data!O111+PT_newAssessment_Data!M143+PT_newAssessment_Data!M149+PT_newAssessment_Data!M159+PT_newAssessment_Data!M165,"0")</f>
        <v>1842</v>
      </c>
      <c r="N170" s="29" t="str">
        <f ca="1">TEXT(PT_newAssessment_Cal_Data!N111+PT_newAssessment_Data!N143+PT_newAssessment_Data!N149+PT_newAssessment_Data!N159+PT_newAssessment_Data!N165,"0")</f>
        <v>3260</v>
      </c>
      <c r="O170" s="29" t="str">
        <f ca="1">TEXT(PT_newAssessment_Cal_Data!O111+PT_newAssessment_Data!O143+PT_newAssessment_Data!O149+PT_newAssessment_Data!O159+PT_newAssessment_Data!O165,"0")</f>
        <v>6842</v>
      </c>
      <c r="P170" s="29" t="str">
        <f ca="1">TEXT(PT_newAssessment_Cal_Data!P111+PT_newAssessment_Data!P143+PT_newAssessment_Data!P149+PT_newAssessment_Data!P159+PT_newAssessment_Data!P165,"0")</f>
        <v>5252</v>
      </c>
      <c r="Q170" s="29" t="str">
        <f ca="1">TEXT(PT_newAssessment_Cal_Data!S111+PT_newAssessment_Data!Q143+PT_newAssessment_Data!Q149+PT_newAssessment_Data!Q159+PT_newAssessment_Data!Q165,"0")</f>
        <v>5680</v>
      </c>
      <c r="R170" s="29" t="str">
        <f ca="1">TEXT(PT_newAssessment_Cal_Data!T111+PT_newAssessment_Data!R143+PT_newAssessment_Data!R149+PT_newAssessment_Data!R159+PT_newAssessment_Data!R165,"0")</f>
        <v>5388</v>
      </c>
      <c r="S170" s="29" t="str">
        <f ca="1">TEXT(PT_newAssessment_Cal_Data!U111+PT_newAssessment_Data!S143+PT_newAssessment_Data!S149+PT_newAssessment_Data!S159+PT_newAssessment_Data!S165,"0")</f>
        <v>5533</v>
      </c>
      <c r="T170" s="29" t="str">
        <f ca="1">TEXT(PT_newAssessment_Cal_Data!V111+PT_newAssessment_Data!T143+PT_newAssessment_Data!T149+PT_newAssessment_Data!T159+PT_newAssessment_Data!T165,"0")</f>
        <v>3260</v>
      </c>
      <c r="U170" s="29" t="str">
        <f ca="1">TEXT(PT_newAssessment_Cal_Data!W111+PT_newAssessment_Data!U143+PT_newAssessment_Data!U149+PT_newAssessment_Data!U159+PT_newAssessment_Data!U165,"0")</f>
        <v>5680</v>
      </c>
      <c r="V170" s="29" t="str">
        <f ca="1">TEXT(PT_newAssessment_Cal_Data!X111+PT_newAssessment_Data!V143+PT_newAssessment_Data!V149+PT_newAssessment_Data!V159+PT_newAssessment_Data!V165,"0")</f>
        <v>5484</v>
      </c>
      <c r="W170" s="29" t="str">
        <f ca="1">TEXT(PT_newAssessment_Cal_Data!Y111+PT_newAssessment_Data!W143+PT_newAssessment_Data!W149+PT_newAssessment_Data!W159+PT_newAssessment_Data!W165,"0")</f>
        <v>5680</v>
      </c>
      <c r="X170" s="29" t="str">
        <f ca="1">TEXT(PT_newAssessment_Cal_Data!Z111+PT_newAssessment_Data!X143+PT_newAssessment_Data!X149+PT_newAssessment_Data!X159+PT_newAssessment_Data!X165,"0")</f>
        <v>5484</v>
      </c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/>
    </row>
    <row r="172" spans="1:35" x14ac:dyDescent="0.25">
      <c r="A172" s="20" t="s">
        <v>295</v>
      </c>
      <c r="E172" s="26" t="str">
        <f ca="1">TEXT(PT_newAssessment_Cal_Data!E112+PT_newAssessment_Data!E148+PT_newAssessment_Data!E161+PT_newAssessment_Data!E165,"0")</f>
        <v>244</v>
      </c>
      <c r="F172" s="26" t="str">
        <f ca="1">TEXT(PT_newAssessment_Cal_Data!F112+PT_newAssessment_Data!F148+PT_newAssessment_Data!F161+PT_newAssessment_Data!F165,"0")</f>
        <v>2649</v>
      </c>
      <c r="G172" s="26" t="str">
        <f ca="1">TEXT(PT_newAssessment_Cal_Data!G112+PT_newAssessment_Data!G148+PT_newAssessment_Data!G161+PT_newAssessment_Data!G165,"0")</f>
        <v>5325</v>
      </c>
      <c r="H172" s="26" t="str">
        <f ca="1">TEXT(PT_newAssessment_Cal_Data!J112+PT_newAssessment_Data!H148+PT_newAssessment_Data!H161+PT_newAssessment_Data!H165,"0")</f>
        <v>5217</v>
      </c>
      <c r="I172" s="26" t="str">
        <f ca="1">TEXT(PT_newAssessment_Cal_Data!K112+PT_newAssessment_Data!I148+PT_newAssessment_Data!I161+PT_newAssessment_Data!I165,"0")</f>
        <v>5325</v>
      </c>
      <c r="J172" s="26" t="str">
        <f ca="1">TEXT(PT_newAssessment_Cal_Data!L112+PT_newAssessment_Data!J148+PT_newAssessment_Data!J161+PT_newAssessment_Data!J165,"0")</f>
        <v>5487</v>
      </c>
      <c r="K172" s="26" t="str">
        <f ca="1">TEXT(PT_newAssessment_Cal_Data!M112+PT_newAssessment_Data!K148+PT_newAssessment_Data!K161+PT_newAssessment_Data!K165,"0")</f>
        <v>2730</v>
      </c>
      <c r="L172" s="26" t="str">
        <f ca="1">TEXT(PT_newAssessment_Cal_Data!N112+PT_newAssessment_Data!L148+PT_newAssessment_Data!L161+PT_newAssessment_Data!L165,"0")</f>
        <v>2649</v>
      </c>
      <c r="M172" s="26" t="str">
        <f ca="1">TEXT(PT_newAssessment_Cal_Data!O112+PT_newAssessment_Data!M148+PT_newAssessment_Data!M161+PT_newAssessment_Data!M165,"0")</f>
        <v>974</v>
      </c>
      <c r="N172" s="26" t="str">
        <f ca="1">TEXT(PT_newAssessment_Cal_Data!N112+PT_newAssessment_Data!N148+PT_newAssessment_Data!N161+PT_newAssessment_Data!N165,"0")</f>
        <v>2649</v>
      </c>
      <c r="O172" s="26" t="str">
        <f ca="1">TEXT(PT_newAssessment_Cal_Data!O112+PT_newAssessment_Data!O148+PT_newAssessment_Data!O161+PT_newAssessment_Data!O165,"0")</f>
        <v>5974</v>
      </c>
      <c r="P172" s="26" t="str">
        <f ca="1">TEXT(PT_newAssessment_Cal_Data!P112+PT_newAssessment_Data!P148+PT_newAssessment_Data!P161+PT_newAssessment_Data!P165,"0")</f>
        <v>5086</v>
      </c>
      <c r="Q172" s="26" t="str">
        <f ca="1">TEXT(PT_newAssessment_Cal_Data!S112+PT_newAssessment_Data!Q148+PT_newAssessment_Data!Q161+PT_newAssessment_Data!Q165,"0")</f>
        <v>5325</v>
      </c>
      <c r="R172" s="26" t="str">
        <f ca="1">TEXT(PT_newAssessment_Cal_Data!T112+PT_newAssessment_Data!R148+PT_newAssessment_Data!R161+PT_newAssessment_Data!R165,"0")</f>
        <v>5163</v>
      </c>
      <c r="S172" s="26" t="str">
        <f ca="1">TEXT(PT_newAssessment_Cal_Data!U112+PT_newAssessment_Data!S148+PT_newAssessment_Data!S161+PT_newAssessment_Data!S165,"0")</f>
        <v>5244</v>
      </c>
      <c r="T172" s="26" t="str">
        <f ca="1">TEXT(PT_newAssessment_Cal_Data!V112+PT_newAssessment_Data!T148+PT_newAssessment_Data!T161+PT_newAssessment_Data!T165,"0")</f>
        <v>2649</v>
      </c>
      <c r="U172" s="26" t="str">
        <f ca="1">TEXT(PT_newAssessment_Cal_Data!W112+PT_newAssessment_Data!U148+PT_newAssessment_Data!U161+PT_newAssessment_Data!U165,"0")</f>
        <v>5325</v>
      </c>
      <c r="V172" s="26" t="str">
        <f ca="1">TEXT(PT_newAssessment_Cal_Data!X112+PT_newAssessment_Data!V148+PT_newAssessment_Data!V161+PT_newAssessment_Data!V165,"0")</f>
        <v>5216</v>
      </c>
      <c r="W172" s="26" t="str">
        <f ca="1">TEXT(PT_newAssessment_Cal_Data!Y112+PT_newAssessment_Data!W148+PT_newAssessment_Data!W161+PT_newAssessment_Data!W165,"0")</f>
        <v>5324</v>
      </c>
      <c r="X172" s="26" t="str">
        <f ca="1">TEXT(PT_newAssessment_Cal_Data!Z112+PT_newAssessment_Data!X148+PT_newAssessment_Data!X161+PT_newAssessment_Data!X165,"0")</f>
        <v>5217</v>
      </c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/>
    </row>
    <row r="173" spans="1:35" x14ac:dyDescent="0.25">
      <c r="A173" s="20" t="s">
        <v>296</v>
      </c>
      <c r="E173" s="26" t="str">
        <f ca="1">TEXT(PT_newAssessment_Cal_Data!E112+PT_newAssessment_Data!E146+PT_newAssessment_Data!E152+PT_newAssessment_Data!E162+PT_newAssessment_Data!E165,"0")</f>
        <v>596</v>
      </c>
      <c r="F173" s="26" t="str">
        <f ca="1">TEXT(PT_newAssessment_Cal_Data!F112+PT_newAssessment_Data!F146+PT_newAssessment_Data!F152+PT_newAssessment_Data!F162+PT_newAssessment_Data!F165,"0")</f>
        <v>3426</v>
      </c>
      <c r="G173" s="26" t="str">
        <f ca="1">TEXT(PT_newAssessment_Cal_Data!G112+PT_newAssessment_Data!G146+PT_newAssessment_Data!G152+PT_newAssessment_Data!G162+PT_newAssessment_Data!G165,"0")</f>
        <v>5762</v>
      </c>
      <c r="H173" s="26" t="str">
        <f ca="1">TEXT(PT_newAssessment_Cal_Data!J112+PT_newAssessment_Data!H146+PT_newAssessment_Data!H152+PT_newAssessment_Data!H162+PT_newAssessment_Data!H165,"0")</f>
        <v>5539</v>
      </c>
      <c r="I173" s="26" t="str">
        <f ca="1">TEXT(PT_newAssessment_Cal_Data!K112+PT_newAssessment_Data!I146+PT_newAssessment_Data!I152+PT_newAssessment_Data!I162+PT_newAssessment_Data!I165,"0")</f>
        <v>5762</v>
      </c>
      <c r="J173" s="26" t="str">
        <f ca="1">TEXT(PT_newAssessment_Cal_Data!L112+PT_newAssessment_Data!J146+PT_newAssessment_Data!J152+PT_newAssessment_Data!J162+PT_newAssessment_Data!J165,"0")</f>
        <v>6094</v>
      </c>
      <c r="K173" s="26" t="str">
        <f ca="1">TEXT(PT_newAssessment_Cal_Data!M112+PT_newAssessment_Data!K146+PT_newAssessment_Data!K152+PT_newAssessment_Data!K162+PT_newAssessment_Data!K165,"0")</f>
        <v>3592</v>
      </c>
      <c r="L173" s="26" t="str">
        <f ca="1">TEXT(PT_newAssessment_Cal_Data!N112+PT_newAssessment_Data!L146+PT_newAssessment_Data!L152+PT_newAssessment_Data!L162+PT_newAssessment_Data!L165,"0")</f>
        <v>3426</v>
      </c>
      <c r="M173" s="26" t="str">
        <f ca="1">TEXT(PT_newAssessment_Cal_Data!O112+PT_newAssessment_Data!M146+PT_newAssessment_Data!M152+PT_newAssessment_Data!M162+PT_newAssessment_Data!M165,"0")</f>
        <v>2091</v>
      </c>
      <c r="N173" s="26" t="str">
        <f ca="1">TEXT(PT_newAssessment_Cal_Data!N112+PT_newAssessment_Data!N146+PT_newAssessment_Data!N152+PT_newAssessment_Data!N162+PT_newAssessment_Data!N165,"0")</f>
        <v>3426</v>
      </c>
      <c r="O173" s="26" t="str">
        <f ca="1">TEXT(PT_newAssessment_Cal_Data!O112+PT_newAssessment_Data!O146+PT_newAssessment_Data!O152+PT_newAssessment_Data!O162+PT_newAssessment_Data!O165,"0")</f>
        <v>7091</v>
      </c>
      <c r="P173" s="26" t="str">
        <f ca="1">TEXT(PT_newAssessment_Cal_Data!P112+PT_newAssessment_Data!P146+PT_newAssessment_Data!P152+PT_newAssessment_Data!P162+PT_newAssessment_Data!P165,"0")</f>
        <v>5273</v>
      </c>
      <c r="Q173" s="26" t="str">
        <f ca="1">TEXT(PT_newAssessment_Cal_Data!S112+PT_newAssessment_Data!Q146+PT_newAssessment_Data!Q152+PT_newAssessment_Data!Q162+PT_newAssessment_Data!Q165,"0")</f>
        <v>5762</v>
      </c>
      <c r="R173" s="26" t="str">
        <f ca="1">TEXT(PT_newAssessment_Cal_Data!T112+PT_newAssessment_Data!R146+PT_newAssessment_Data!R152+PT_newAssessment_Data!R162+PT_newAssessment_Data!R165,"0")</f>
        <v>5429</v>
      </c>
      <c r="S173" s="26" t="str">
        <f ca="1">TEXT(PT_newAssessment_Cal_Data!U112+PT_newAssessment_Data!S146+PT_newAssessment_Data!S152+PT_newAssessment_Data!S162+PT_newAssessment_Data!S165,"0")</f>
        <v>5596</v>
      </c>
      <c r="T173" s="26" t="str">
        <f ca="1">TEXT(PT_newAssessment_Cal_Data!V112+PT_newAssessment_Data!T146+PT_newAssessment_Data!T152+PT_newAssessment_Data!T162+PT_newAssessment_Data!T165,"0")</f>
        <v>3426</v>
      </c>
      <c r="U173" s="26" t="str">
        <f ca="1">TEXT(PT_newAssessment_Cal_Data!W112+PT_newAssessment_Data!U146+PT_newAssessment_Data!U152+PT_newAssessment_Data!U162+PT_newAssessment_Data!U165,"0")</f>
        <v>5762</v>
      </c>
      <c r="V173" s="26" t="str">
        <f ca="1">TEXT(PT_newAssessment_Cal_Data!X112+PT_newAssessment_Data!V146+PT_newAssessment_Data!V152+PT_newAssessment_Data!V162+PT_newAssessment_Data!V165,"0")</f>
        <v>5539</v>
      </c>
      <c r="W173" s="26" t="str">
        <f ca="1">TEXT(PT_newAssessment_Cal_Data!Y112+PT_newAssessment_Data!W146+PT_newAssessment_Data!W152+PT_newAssessment_Data!W162+PT_newAssessment_Data!W165,"0")</f>
        <v>5762</v>
      </c>
      <c r="X173" s="26" t="str">
        <f ca="1">TEXT(PT_newAssessment_Cal_Data!Z112+PT_newAssessment_Data!X146+PT_newAssessment_Data!X152+PT_newAssessment_Data!X162+PT_newAssessment_Data!X165,"0")</f>
        <v>5539</v>
      </c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/>
    </row>
    <row r="174" spans="1:35" x14ac:dyDescent="0.25">
      <c r="A174" s="18"/>
      <c r="AI174"/>
    </row>
    <row r="175" spans="1:35" x14ac:dyDescent="0.25">
      <c r="A175" s="19" t="s">
        <v>203</v>
      </c>
      <c r="AI175"/>
    </row>
    <row r="176" spans="1:35" x14ac:dyDescent="0.25">
      <c r="A176" s="20" t="s">
        <v>204</v>
      </c>
      <c r="E176" s="26">
        <v>0.36</v>
      </c>
      <c r="F176" s="26">
        <v>0.36</v>
      </c>
      <c r="G176" s="26">
        <v>0.36</v>
      </c>
      <c r="H176" s="26">
        <v>0.36</v>
      </c>
      <c r="I176" s="26">
        <v>0.36</v>
      </c>
      <c r="J176" s="26">
        <v>0.36</v>
      </c>
      <c r="K176" s="26">
        <v>0.36</v>
      </c>
      <c r="L176" s="26">
        <v>0.36</v>
      </c>
      <c r="M176" s="26">
        <v>0.36</v>
      </c>
      <c r="N176" s="26">
        <v>0.36</v>
      </c>
      <c r="O176" s="26">
        <v>0.36</v>
      </c>
      <c r="P176" s="26">
        <v>0.36</v>
      </c>
      <c r="Q176" s="26">
        <v>0.36</v>
      </c>
      <c r="R176" s="26">
        <v>0.36</v>
      </c>
      <c r="S176" s="26">
        <v>0.36</v>
      </c>
      <c r="T176" s="26">
        <v>0.36</v>
      </c>
      <c r="U176" s="26">
        <v>0.36</v>
      </c>
      <c r="V176" s="26">
        <v>0.36</v>
      </c>
      <c r="W176" s="26">
        <v>0.36</v>
      </c>
      <c r="X176" s="26">
        <v>0.36</v>
      </c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/>
    </row>
    <row r="177" spans="1:35" x14ac:dyDescent="0.25">
      <c r="A177" s="20" t="s">
        <v>205</v>
      </c>
      <c r="D177" s="35"/>
      <c r="E177" s="26" t="str">
        <f>TEXT(PT_newAssessment_Data!E68*E176,"0")</f>
        <v>206</v>
      </c>
      <c r="F177" s="26" t="str">
        <f>TEXT(PT_newAssessment_Data!F68*F176,"0")</f>
        <v>206</v>
      </c>
      <c r="G177" s="26" t="str">
        <f>TEXT(PT_newAssessment_Data!G68*G176,"0")</f>
        <v>206</v>
      </c>
      <c r="H177" s="26" t="str">
        <f>TEXT(PT_newAssessment_Data!H68*H176,"0")</f>
        <v>206</v>
      </c>
      <c r="I177" s="26" t="str">
        <f>TEXT(PT_newAssessment_Data!I68*I176,"0")</f>
        <v>206</v>
      </c>
      <c r="J177" s="26" t="str">
        <f>TEXT(PT_newAssessment_Data!J68*J176,"0")</f>
        <v>206</v>
      </c>
      <c r="K177" s="26" t="str">
        <f>TEXT(PT_newAssessment_Data!K68*K176,"0")</f>
        <v>206</v>
      </c>
      <c r="L177" s="26" t="str">
        <f>TEXT(PT_newAssessment_Data!L68*L176,"0")</f>
        <v>206</v>
      </c>
      <c r="M177" s="26" t="str">
        <f>TEXT(PT_newAssessment_Data!M68*M176,"0")</f>
        <v>206</v>
      </c>
      <c r="N177" s="26" t="str">
        <f>TEXT(PT_newAssessment_Data!N68*N176,"0")</f>
        <v>206</v>
      </c>
      <c r="O177" s="26" t="str">
        <f>TEXT(PT_newAssessment_Data!O68*O176,"0")</f>
        <v>206</v>
      </c>
      <c r="P177" s="26" t="str">
        <f>TEXT(PT_newAssessment_Data!P68*P176,"0")</f>
        <v>206</v>
      </c>
      <c r="Q177" s="26" t="str">
        <f>TEXT(PT_newAssessment_Data!Q68*Q176,"0")</f>
        <v>206</v>
      </c>
      <c r="R177" s="26" t="str">
        <f>TEXT(PT_newAssessment_Data!R68*R176,"0")</f>
        <v>206</v>
      </c>
      <c r="S177" s="26" t="str">
        <f>TEXT(PT_newAssessment_Data!S68*S176,"0")</f>
        <v>206</v>
      </c>
      <c r="T177" s="26" t="str">
        <f>TEXT(PT_newAssessment_Data!T68*T176,"0")</f>
        <v>206</v>
      </c>
      <c r="U177" s="26" t="str">
        <f>TEXT(PT_newAssessment_Data!U68*U176,"0")</f>
        <v>206</v>
      </c>
      <c r="V177" s="26" t="str">
        <f>TEXT(PT_newAssessment_Data!V68*V176,"0")</f>
        <v>0</v>
      </c>
      <c r="W177" s="26" t="str">
        <f>TEXT(PT_newAssessment_Data!W68*W176,"0")</f>
        <v>0</v>
      </c>
      <c r="X177" s="26" t="str">
        <f>TEXT(PT_newAssessment_Data!X68*X176,"0")</f>
        <v>206</v>
      </c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/>
    </row>
    <row r="178" spans="1:35" x14ac:dyDescent="0.25">
      <c r="A178" s="20" t="s">
        <v>206</v>
      </c>
      <c r="D178" s="35"/>
      <c r="E178" s="26" t="str">
        <f>TEXT(PT_newAssessment_Data!E71*E176,"0")</f>
        <v>92</v>
      </c>
      <c r="F178" s="26" t="str">
        <f>TEXT(PT_newAssessment_Data!F71*F176,"0")</f>
        <v>92</v>
      </c>
      <c r="G178" s="26" t="str">
        <f>TEXT(PT_newAssessment_Data!G71*G176,"0")</f>
        <v>92</v>
      </c>
      <c r="H178" s="26" t="str">
        <f>TEXT(PT_newAssessment_Data!H71*H176,"0")</f>
        <v>92</v>
      </c>
      <c r="I178" s="26" t="str">
        <f>TEXT(PT_newAssessment_Data!I71*I176,"0")</f>
        <v>92</v>
      </c>
      <c r="J178" s="26" t="str">
        <f>TEXT(PT_newAssessment_Data!J71*J176,"0")</f>
        <v>92</v>
      </c>
      <c r="K178" s="26" t="str">
        <f>TEXT(PT_newAssessment_Data!K71*K176,"0")</f>
        <v>92</v>
      </c>
      <c r="L178" s="26" t="str">
        <f>TEXT(PT_newAssessment_Data!L71*L176,"0")</f>
        <v>92</v>
      </c>
      <c r="M178" s="26" t="str">
        <f>TEXT(PT_newAssessment_Data!M71*M176,"0")</f>
        <v>92</v>
      </c>
      <c r="N178" s="26" t="str">
        <f>TEXT(PT_newAssessment_Data!N71*N176,"0")</f>
        <v>92</v>
      </c>
      <c r="O178" s="26" t="str">
        <f>TEXT(PT_newAssessment_Data!O71*O176,"0")</f>
        <v>92</v>
      </c>
      <c r="P178" s="26" t="str">
        <f>TEXT(PT_newAssessment_Data!P71*P176,"0")</f>
        <v>92</v>
      </c>
      <c r="Q178" s="26" t="str">
        <f>TEXT(PT_newAssessment_Data!Q71*Q176,"0")</f>
        <v>92</v>
      </c>
      <c r="R178" s="26" t="str">
        <f>TEXT(PT_newAssessment_Data!R71*R176,"0")</f>
        <v>92</v>
      </c>
      <c r="S178" s="26" t="str">
        <f>TEXT(PT_newAssessment_Data!S71*S176,"0")</f>
        <v>92</v>
      </c>
      <c r="T178" s="26" t="str">
        <f>TEXT(PT_newAssessment_Data!T71*T176,"0")</f>
        <v>92</v>
      </c>
      <c r="U178" s="26" t="str">
        <f>TEXT(PT_newAssessment_Data!U71*U176,"0")</f>
        <v>92</v>
      </c>
      <c r="V178" s="26" t="str">
        <f>TEXT(PT_newAssessment_Data!V71*V176,"0")</f>
        <v>92</v>
      </c>
      <c r="W178" s="26" t="str">
        <f>TEXT(PT_newAssessment_Data!W71*W176,"0")</f>
        <v>92</v>
      </c>
      <c r="X178" s="26" t="str">
        <f>TEXT(PT_newAssessment_Data!X71*X176,"0")</f>
        <v>92</v>
      </c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/>
    </row>
    <row r="179" spans="1:35" x14ac:dyDescent="0.25">
      <c r="A179" s="18"/>
      <c r="F179"/>
      <c r="G179"/>
      <c r="H179"/>
      <c r="I179"/>
      <c r="J179"/>
      <c r="K179"/>
      <c r="L179"/>
      <c r="M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</row>
    <row r="180" spans="1:35" x14ac:dyDescent="0.25">
      <c r="A180" s="19" t="s">
        <v>208</v>
      </c>
      <c r="F180"/>
      <c r="G180"/>
      <c r="H180"/>
      <c r="I180"/>
      <c r="J180"/>
      <c r="K180"/>
      <c r="L180"/>
      <c r="M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</row>
    <row r="181" spans="1:35" x14ac:dyDescent="0.25">
      <c r="A181" s="20" t="s">
        <v>207</v>
      </c>
      <c r="E181" s="29" t="str">
        <f>TEXT(PT_newAssessment_Data!E142-PT_newAssessment_Data!E148+PT_newAssessment_Data!E158,"0")</f>
        <v>505</v>
      </c>
      <c r="F181" s="29" t="str">
        <f>TEXT(PT_newAssessment_Data!F142-PT_newAssessment_Data!F148+PT_newAssessment_Data!F158,"0")</f>
        <v>505</v>
      </c>
      <c r="G181" s="29" t="str">
        <f>TEXT(PT_newAssessment_Data!G142-PT_newAssessment_Data!G148+PT_newAssessment_Data!G158,"0")</f>
        <v>379</v>
      </c>
      <c r="H181" s="29" t="str">
        <f>TEXT(PT_newAssessment_Data!H142-PT_newAssessment_Data!H148+PT_newAssessment_Data!H158,"0")</f>
        <v>462</v>
      </c>
      <c r="I181" s="29" t="str">
        <f>TEXT(PT_newAssessment_Data!I142-PT_newAssessment_Data!I148+PT_newAssessment_Data!I158,"0")</f>
        <v>880</v>
      </c>
      <c r="J181" s="29" t="str">
        <f>TEXT(PT_newAssessment_Data!J142-PT_newAssessment_Data!J148+PT_newAssessment_Data!J158,"0")</f>
        <v>546</v>
      </c>
      <c r="K181" s="29" t="str">
        <f>TEXT(PT_newAssessment_Data!K142-PT_newAssessment_Data!K148+PT_newAssessment_Data!K158,"0")</f>
        <v>435</v>
      </c>
      <c r="L181" s="29" t="str">
        <f>TEXT(PT_newAssessment_Data!L142-PT_newAssessment_Data!L148+PT_newAssessment_Data!L158,"0")</f>
        <v>546</v>
      </c>
      <c r="M181" s="29" t="str">
        <f>TEXT(PT_newAssessment_Data!M142-PT_newAssessment_Data!M148+PT_newAssessment_Data!M158,"0")</f>
        <v>3842</v>
      </c>
      <c r="N181" s="29" t="str">
        <f>TEXT(PT_newAssessment_Data!N142-PT_newAssessment_Data!N148+PT_newAssessment_Data!N158,"0")</f>
        <v>505</v>
      </c>
      <c r="O181" s="29" t="str">
        <f>TEXT(PT_newAssessment_Data!O142-PT_newAssessment_Data!O148+PT_newAssessment_Data!O158,"0")</f>
        <v>505</v>
      </c>
      <c r="P181" s="29" t="str">
        <f>TEXT(PT_newAssessment_Data!P142-PT_newAssessment_Data!P148+PT_newAssessment_Data!P158,"0")</f>
        <v>379</v>
      </c>
      <c r="Q181" s="29" t="str">
        <f>TEXT(PT_newAssessment_Data!Q142-PT_newAssessment_Data!Q148+PT_newAssessment_Data!Q158,"0")</f>
        <v>462</v>
      </c>
      <c r="R181" s="29" t="str">
        <f>TEXT(PT_newAssessment_Data!R142-PT_newAssessment_Data!R148+PT_newAssessment_Data!R158,"0")</f>
        <v>880</v>
      </c>
      <c r="S181" s="29" t="str">
        <f>TEXT(PT_newAssessment_Data!S142-PT_newAssessment_Data!S148+PT_newAssessment_Data!S158,"0")</f>
        <v>546</v>
      </c>
      <c r="T181" s="29" t="str">
        <f>TEXT(PT_newAssessment_Data!T142-PT_newAssessment_Data!T148+PT_newAssessment_Data!T158,"0")</f>
        <v>435</v>
      </c>
      <c r="U181" s="29" t="str">
        <f>TEXT(PT_newAssessment_Data!U142-PT_newAssessment_Data!U148+PT_newAssessment_Data!U158,"0")</f>
        <v>546</v>
      </c>
      <c r="V181" s="29" t="e">
        <f>TEXT(PT_newAssessment_Data!V142-PT_newAssessment_Data!V148+PT_newAssessment_Data!V158,"0")</f>
        <v>#DIV/0!</v>
      </c>
      <c r="W181" s="29" t="e">
        <f>TEXT(PT_newAssessment_Data!W142-PT_newAssessment_Data!W148+PT_newAssessment_Data!W158,"0")</f>
        <v>#DIV/0!</v>
      </c>
      <c r="X181" s="29" t="str">
        <f>TEXT(PT_newAssessment_Data!X142-PT_newAssessment_Data!X148+PT_newAssessment_Data!X158,"0")</f>
        <v>3911</v>
      </c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/>
    </row>
    <row r="183" spans="1:35" x14ac:dyDescent="0.25">
      <c r="A183" s="5" t="s">
        <v>233</v>
      </c>
      <c r="F183"/>
      <c r="G183"/>
      <c r="H183"/>
      <c r="I183"/>
      <c r="J183"/>
      <c r="K183"/>
      <c r="L183"/>
      <c r="M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</row>
    <row r="184" spans="1:35" x14ac:dyDescent="0.25">
      <c r="A184" s="20" t="s">
        <v>209</v>
      </c>
      <c r="E184" s="26" t="str">
        <f>TEXT(IF(PT_newAssessment_Cal_Data!B64="Govt. Establishment",PT_newAssessment_Cal_Data!E111,0),"0")</f>
        <v>0</v>
      </c>
      <c r="F184" s="26" t="str">
        <f>TEXT(IF(PT_newAssessment_Cal_Data!C64="Govt. Establishment",PT_newAssessment_Cal_Data!F111,0),"0")</f>
        <v>0</v>
      </c>
      <c r="G184" s="26" t="str">
        <f>TEXT(IF(PT_newAssessment_Cal_Data!D64="Govt. Establishment",PT_newAssessment_Cal_Data!G111,0),"0")</f>
        <v>284</v>
      </c>
      <c r="H184" s="26" t="str">
        <f>TEXT(IF(PT_newAssessment_Cal_Data!E64="Govt. Establishment",PT_newAssessment_Cal_Data!J111,0),"0")</f>
        <v>189</v>
      </c>
      <c r="I184" s="26" t="str">
        <f>TEXT(IF(PT_newAssessment_Cal_Data!F64="Govt. Establishment",PT_newAssessment_Cal_Data!K111,0),"0")</f>
        <v>0</v>
      </c>
      <c r="J184" s="26" t="str">
        <f>TEXT(IF(PT_newAssessment_Cal_Data!G64="Govt. Establishment",PT_newAssessment_Cal_Data!L111,0),"0")</f>
        <v>0</v>
      </c>
      <c r="K184" s="26" t="str">
        <f>TEXT(IF(PT_newAssessment_Cal_Data!J64="Govt. Establishment",PT_newAssessment_Cal_Data!M111,0),"0")</f>
        <v>0</v>
      </c>
      <c r="L184" s="26" t="str">
        <f>TEXT(IF(PT_newAssessment_Cal_Data!K64="Govt. Establishment",PT_newAssessment_Cal_Data!N111,0),"0")</f>
        <v>0</v>
      </c>
      <c r="M184" s="26" t="str">
        <f>TEXT(IF(PT_newAssessment_Cal_Data!L64="Govt. Establishment",PT_newAssessment_Cal_Data!O111,0),"0")</f>
        <v>851</v>
      </c>
      <c r="N184" s="26" t="str">
        <f>TEXT(IF(PT_newAssessment_Cal_Data!K64="Govt. Establishment",PT_newAssessment_Cal_Data!N111,0),"0")</f>
        <v>0</v>
      </c>
      <c r="O184" s="26" t="str">
        <f>TEXT(IF(PT_newAssessment_Cal_Data!L64="Govt. Establishment",PT_newAssessment_Cal_Data!O111,0),"0")</f>
        <v>851</v>
      </c>
      <c r="P184" s="26" t="str">
        <f>TEXT(IF(PT_newAssessment_Cal_Data!M64="Govt. Establishment",PT_newAssessment_Cal_Data!P111,0),"0")</f>
        <v>76</v>
      </c>
      <c r="Q184" s="26" t="str">
        <f>TEXT(IF(PT_newAssessment_Cal_Data!N64="Govt. Establishment",PT_newAssessment_Cal_Data!S111,0),"0")</f>
        <v>0</v>
      </c>
      <c r="R184" s="26" t="str">
        <f>TEXT(IF(PT_newAssessment_Cal_Data!O64="Govt. Establishment",PT_newAssessment_Cal_Data!T111,0),"0")</f>
        <v>0</v>
      </c>
      <c r="S184" s="26" t="str">
        <f>TEXT(IF(PT_newAssessment_Cal_Data!P64="Govt. Establishment",PT_newAssessment_Cal_Data!U111,0),"0")</f>
        <v>0</v>
      </c>
      <c r="T184" s="26" t="str">
        <f>TEXT(IF(PT_newAssessment_Cal_Data!S64="Govt. Establishment",PT_newAssessment_Cal_Data!V111,0),"0")</f>
        <v>0</v>
      </c>
      <c r="U184" s="26" t="str">
        <f>TEXT(IF(PT_newAssessment_Cal_Data!T64="Govt. Establishment",PT_newAssessment_Cal_Data!W111,0),"0")</f>
        <v>284</v>
      </c>
      <c r="V184" s="26" t="str">
        <f>TEXT(IF(PT_newAssessment_Cal_Data!U64="Govt. Establishment",PT_newAssessment_Cal_Data!X111,0),"0")</f>
        <v>189</v>
      </c>
      <c r="W184" s="26" t="str">
        <f>TEXT(IF(PT_newAssessment_Cal_Data!V64="Govt. Establishment",PT_newAssessment_Cal_Data!Y111,0),"0")</f>
        <v>0</v>
      </c>
      <c r="X184" s="26" t="str">
        <f>TEXT(IF(PT_newAssessment_Cal_Data!W64="Govt. Establishment",PT_newAssessment_Cal_Data!Z111,0),"0")</f>
        <v>0</v>
      </c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/>
    </row>
    <row r="187" spans="1:35" x14ac:dyDescent="0.25">
      <c r="E187" s="13"/>
      <c r="F187"/>
      <c r="G187"/>
      <c r="H187"/>
      <c r="I187"/>
      <c r="J187"/>
      <c r="K187"/>
      <c r="L187"/>
      <c r="M187"/>
      <c r="N187" s="13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</row>
    <row r="188" spans="1:35" x14ac:dyDescent="0.25">
      <c r="A188" s="5" t="s">
        <v>210</v>
      </c>
      <c r="F188"/>
      <c r="G188"/>
      <c r="H188"/>
      <c r="I188"/>
      <c r="J188"/>
      <c r="K188"/>
      <c r="L188"/>
      <c r="M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</row>
    <row r="189" spans="1:35" x14ac:dyDescent="0.25">
      <c r="A189" s="20" t="s">
        <v>211</v>
      </c>
      <c r="D189" s="35"/>
      <c r="E189" s="30" t="str">
        <f>TEXT(PT_newAssessment_Data!E142+PT_newAssessment_Data!E132,"0")</f>
        <v>990</v>
      </c>
      <c r="F189" s="30" t="str">
        <f>TEXT(PT_newAssessment_Data!F142+PT_newAssessment_Data!F132,"0")</f>
        <v>1704</v>
      </c>
      <c r="G189" s="30" t="str">
        <f>TEXT(PT_newAssessment_Data!G142+PT_newAssessment_Data!G132,"0")</f>
        <v>1582</v>
      </c>
      <c r="H189" s="30" t="str">
        <f>TEXT(PT_newAssessment_Data!H142+PT_newAssessment_Data!H132,"0")</f>
        <v>1663</v>
      </c>
      <c r="I189" s="30" t="str">
        <f>TEXT(PT_newAssessment_Data!I142+PT_newAssessment_Data!I132,"0")</f>
        <v>2068</v>
      </c>
      <c r="J189" s="30" t="str">
        <f>TEXT(PT_newAssessment_Data!J142+PT_newAssessment_Data!J132,"0")</f>
        <v>1744</v>
      </c>
      <c r="K189" s="30" t="str">
        <f>TEXT(PT_newAssessment_Data!K142+PT_newAssessment_Data!K132,"0")</f>
        <v>1636</v>
      </c>
      <c r="L189" s="30" t="str">
        <f>TEXT(PT_newAssessment_Data!L142+PT_newAssessment_Data!L132,"0")</f>
        <v>1744</v>
      </c>
      <c r="M189" s="30" t="str">
        <f>TEXT(PT_newAssessment_Data!M142+PT_newAssessment_Data!M132,"0")</f>
        <v>4944</v>
      </c>
      <c r="N189" s="30" t="str">
        <f>TEXT(PT_newAssessment_Data!N142+PT_newAssessment_Data!N132,"0")</f>
        <v>1704</v>
      </c>
      <c r="O189" s="30" t="str">
        <f>TEXT(PT_newAssessment_Data!O142+PT_newAssessment_Data!O132,"0")</f>
        <v>1704</v>
      </c>
      <c r="P189" s="30" t="str">
        <f>TEXT(PT_newAssessment_Data!P142+PT_newAssessment_Data!P132,"0")</f>
        <v>1582</v>
      </c>
      <c r="Q189" s="30" t="str">
        <f>TEXT(PT_newAssessment_Data!Q142+PT_newAssessment_Data!Q132,"0")</f>
        <v>1663</v>
      </c>
      <c r="R189" s="30" t="str">
        <f>TEXT(PT_newAssessment_Data!R142+PT_newAssessment_Data!R132,"0")</f>
        <v>2068</v>
      </c>
      <c r="S189" s="30" t="str">
        <f>TEXT(PT_newAssessment_Data!S142+PT_newAssessment_Data!S132,"0")</f>
        <v>1744</v>
      </c>
      <c r="T189" s="30" t="str">
        <f>TEXT(PT_newAssessment_Data!T142+PT_newAssessment_Data!T132,"0")</f>
        <v>1636</v>
      </c>
      <c r="U189" s="30" t="str">
        <f>TEXT(PT_newAssessment_Data!U142+PT_newAssessment_Data!U132,"0")</f>
        <v>1744</v>
      </c>
      <c r="V189" s="30" t="e">
        <f>TEXT(PT_newAssessment_Data!V142+PT_newAssessment_Data!V132,"0")</f>
        <v>#DIV/0!</v>
      </c>
      <c r="W189" s="30" t="e">
        <f>TEXT(PT_newAssessment_Data!W142+PT_newAssessment_Data!W132,"0")</f>
        <v>#DIV/0!</v>
      </c>
      <c r="X189" s="30" t="str">
        <f>TEXT(PT_newAssessment_Data!X142+PT_newAssessment_Data!X132,"0")</f>
        <v>5011</v>
      </c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/>
    </row>
    <row r="190" spans="1:35" x14ac:dyDescent="0.25">
      <c r="A190" s="20" t="s">
        <v>212</v>
      </c>
      <c r="E190" s="30" t="str">
        <f>TEXT(PT_newAssessment_Data!E142+PT_newAssessment_Data!E133,"0")</f>
        <v>990</v>
      </c>
      <c r="F190" s="30" t="str">
        <f>TEXT(PT_newAssessment_Data!F142+PT_newAssessment_Data!F133,"0")</f>
        <v>990</v>
      </c>
      <c r="G190" s="30" t="str">
        <f>TEXT(PT_newAssessment_Data!G142+PT_newAssessment_Data!G133,"0")</f>
        <v>868</v>
      </c>
      <c r="H190" s="30" t="str">
        <f>TEXT(PT_newAssessment_Data!H142+PT_newAssessment_Data!H133,"0")</f>
        <v>949</v>
      </c>
      <c r="I190" s="30" t="str">
        <f>TEXT(PT_newAssessment_Data!I142+PT_newAssessment_Data!I133,"0")</f>
        <v>1354</v>
      </c>
      <c r="J190" s="30" t="str">
        <f>TEXT(PT_newAssessment_Data!J142+PT_newAssessment_Data!J133,"0")</f>
        <v>1030</v>
      </c>
      <c r="K190" s="30" t="str">
        <f>TEXT(PT_newAssessment_Data!K142+PT_newAssessment_Data!K133,"0")</f>
        <v>922</v>
      </c>
      <c r="L190" s="30" t="str">
        <f>TEXT(PT_newAssessment_Data!L142+PT_newAssessment_Data!L133,"0")</f>
        <v>1030</v>
      </c>
      <c r="M190" s="30" t="str">
        <f>TEXT(PT_newAssessment_Data!M142+PT_newAssessment_Data!M133,"0")</f>
        <v>4230</v>
      </c>
      <c r="N190" s="30" t="str">
        <f>TEXT(PT_newAssessment_Data!N142+PT_newAssessment_Data!N133,"0")</f>
        <v>990</v>
      </c>
      <c r="O190" s="30" t="str">
        <f>TEXT(PT_newAssessment_Data!O142+PT_newAssessment_Data!O133,"0")</f>
        <v>990</v>
      </c>
      <c r="P190" s="30" t="str">
        <f>TEXT(PT_newAssessment_Data!P142+PT_newAssessment_Data!P133,"0")</f>
        <v>868</v>
      </c>
      <c r="Q190" s="30" t="str">
        <f>TEXT(PT_newAssessment_Data!Q142+PT_newAssessment_Data!Q133,"0")</f>
        <v>949</v>
      </c>
      <c r="R190" s="30" t="str">
        <f>TEXT(PT_newAssessment_Data!R142+PT_newAssessment_Data!R133,"0")</f>
        <v>1354</v>
      </c>
      <c r="S190" s="30" t="str">
        <f>TEXT(PT_newAssessment_Data!S142+PT_newAssessment_Data!S133,"0")</f>
        <v>1030</v>
      </c>
      <c r="T190" s="30" t="str">
        <f>TEXT(PT_newAssessment_Data!T142+PT_newAssessment_Data!T133,"0")</f>
        <v>922</v>
      </c>
      <c r="U190" s="30" t="str">
        <f>TEXT(PT_newAssessment_Data!U142+PT_newAssessment_Data!U133,"0")</f>
        <v>1030</v>
      </c>
      <c r="V190" s="30" t="e">
        <f>TEXT(PT_newAssessment_Data!V142+PT_newAssessment_Data!V133,"0")</f>
        <v>#DIV/0!</v>
      </c>
      <c r="W190" s="30" t="e">
        <f>TEXT(PT_newAssessment_Data!W142+PT_newAssessment_Data!W133,"0")</f>
        <v>#DIV/0!</v>
      </c>
      <c r="X190" s="30" t="str">
        <f>TEXT(PT_newAssessment_Data!X142+PT_newAssessment_Data!X133,"0")</f>
        <v>4297</v>
      </c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/>
    </row>
    <row r="191" spans="1:35" x14ac:dyDescent="0.25">
      <c r="A191" s="20" t="s">
        <v>213</v>
      </c>
      <c r="E191" s="30" t="str">
        <f>TEXT(PT_newAssessment_Data!E142+PT_newAssessment_Data!E134,"0")</f>
        <v>2204</v>
      </c>
      <c r="F191" s="30" t="str">
        <f>TEXT(PT_newAssessment_Data!F142+PT_newAssessment_Data!F134,"0")</f>
        <v>2204</v>
      </c>
      <c r="G191" s="30" t="str">
        <f>TEXT(PT_newAssessment_Data!G142+PT_newAssessment_Data!G134,"0")</f>
        <v>2082</v>
      </c>
      <c r="H191" s="30" t="str">
        <f>TEXT(PT_newAssessment_Data!H142+PT_newAssessment_Data!H134,"0")</f>
        <v>2163</v>
      </c>
      <c r="I191" s="30" t="str">
        <f>TEXT(PT_newAssessment_Data!I142+PT_newAssessment_Data!I134,"0")</f>
        <v>2568</v>
      </c>
      <c r="J191" s="30" t="str">
        <f>TEXT(PT_newAssessment_Data!J142+PT_newAssessment_Data!J134,"0")</f>
        <v>2244</v>
      </c>
      <c r="K191" s="30" t="str">
        <f>TEXT(PT_newAssessment_Data!K142+PT_newAssessment_Data!K134,"0")</f>
        <v>2136</v>
      </c>
      <c r="L191" s="30" t="str">
        <f>TEXT(PT_newAssessment_Data!L142+PT_newAssessment_Data!L134,"0")</f>
        <v>2244</v>
      </c>
      <c r="M191" s="30" t="str">
        <f>TEXT(PT_newAssessment_Data!M142+PT_newAssessment_Data!M134,"0")</f>
        <v>5444</v>
      </c>
      <c r="N191" s="30" t="str">
        <f>TEXT(PT_newAssessment_Data!N142+PT_newAssessment_Data!N134,"0")</f>
        <v>2204</v>
      </c>
      <c r="O191" s="30" t="str">
        <f>TEXT(PT_newAssessment_Data!O142+PT_newAssessment_Data!O134,"0")</f>
        <v>2204</v>
      </c>
      <c r="P191" s="30" t="str">
        <f>TEXT(PT_newAssessment_Data!P142+PT_newAssessment_Data!P134,"0")</f>
        <v>2082</v>
      </c>
      <c r="Q191" s="30" t="str">
        <f>TEXT(PT_newAssessment_Data!Q142+PT_newAssessment_Data!Q134,"0")</f>
        <v>2163</v>
      </c>
      <c r="R191" s="30" t="str">
        <f>TEXT(PT_newAssessment_Data!R142+PT_newAssessment_Data!R134,"0")</f>
        <v>2568</v>
      </c>
      <c r="S191" s="30" t="str">
        <f>TEXT(PT_newAssessment_Data!S142+PT_newAssessment_Data!S134,"0")</f>
        <v>2244</v>
      </c>
      <c r="T191" s="30" t="str">
        <f>TEXT(PT_newAssessment_Data!T142+PT_newAssessment_Data!T134,"0")</f>
        <v>2136</v>
      </c>
      <c r="U191" s="30" t="str">
        <f>TEXT(PT_newAssessment_Data!U142+PT_newAssessment_Data!U134,"0")</f>
        <v>2244</v>
      </c>
      <c r="V191" s="30" t="e">
        <f>TEXT(PT_newAssessment_Data!V142+PT_newAssessment_Data!V134,"0")</f>
        <v>#DIV/0!</v>
      </c>
      <c r="W191" s="30" t="e">
        <f>TEXT(PT_newAssessment_Data!W142+PT_newAssessment_Data!W134,"0")</f>
        <v>#DIV/0!</v>
      </c>
      <c r="X191" s="30" t="str">
        <f>TEXT(PT_newAssessment_Data!X142+PT_newAssessment_Data!X134,"0")</f>
        <v>5511</v>
      </c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/>
    </row>
    <row r="192" spans="1:35" x14ac:dyDescent="0.25">
      <c r="A192" s="20" t="s">
        <v>214</v>
      </c>
      <c r="E192" s="30" t="str">
        <f>TEXT(PT_newAssessment_Data!E142+PT_newAssessment_Data!E135,"0")</f>
        <v>490</v>
      </c>
      <c r="F192" s="30" t="str">
        <f>TEXT(PT_newAssessment_Data!F142+PT_newAssessment_Data!F135,"0")</f>
        <v>490</v>
      </c>
      <c r="G192" s="30" t="str">
        <f>TEXT(PT_newAssessment_Data!G142+PT_newAssessment_Data!G135,"0")</f>
        <v>368</v>
      </c>
      <c r="H192" s="30" t="str">
        <f>TEXT(PT_newAssessment_Data!H142+PT_newAssessment_Data!H135,"0")</f>
        <v>449</v>
      </c>
      <c r="I192" s="30" t="str">
        <f>TEXT(PT_newAssessment_Data!I142+PT_newAssessment_Data!I135,"0")</f>
        <v>854</v>
      </c>
      <c r="J192" s="30" t="str">
        <f>TEXT(PT_newAssessment_Data!J142+PT_newAssessment_Data!J135,"0")</f>
        <v>530</v>
      </c>
      <c r="K192" s="30" t="str">
        <f>TEXT(PT_newAssessment_Data!K142+PT_newAssessment_Data!K135,"0")</f>
        <v>422</v>
      </c>
      <c r="L192" s="30" t="str">
        <f>TEXT(PT_newAssessment_Data!L142+PT_newAssessment_Data!L135,"0")</f>
        <v>530</v>
      </c>
      <c r="M192" s="30" t="str">
        <f>TEXT(PT_newAssessment_Data!M142+PT_newAssessment_Data!M135,"0")</f>
        <v>3730</v>
      </c>
      <c r="N192" s="30" t="str">
        <f>TEXT(PT_newAssessment_Data!N142+PT_newAssessment_Data!N135,"0")</f>
        <v>490</v>
      </c>
      <c r="O192" s="30" t="str">
        <f>TEXT(PT_newAssessment_Data!O142+PT_newAssessment_Data!O135,"0")</f>
        <v>490</v>
      </c>
      <c r="P192" s="30" t="str">
        <f>TEXT(PT_newAssessment_Data!P142+PT_newAssessment_Data!P135,"0")</f>
        <v>368</v>
      </c>
      <c r="Q192" s="30" t="str">
        <f>TEXT(PT_newAssessment_Data!Q142+PT_newAssessment_Data!Q135,"0")</f>
        <v>449</v>
      </c>
      <c r="R192" s="30" t="str">
        <f>TEXT(PT_newAssessment_Data!R142+PT_newAssessment_Data!R135,"0")</f>
        <v>854</v>
      </c>
      <c r="S192" s="30" t="str">
        <f>TEXT(PT_newAssessment_Data!S142+PT_newAssessment_Data!S135,"0")</f>
        <v>530</v>
      </c>
      <c r="T192" s="30" t="str">
        <f>TEXT(PT_newAssessment_Data!T142+PT_newAssessment_Data!T135,"0")</f>
        <v>422</v>
      </c>
      <c r="U192" s="30" t="str">
        <f>TEXT(PT_newAssessment_Data!U142+PT_newAssessment_Data!U135,"0")</f>
        <v>530</v>
      </c>
      <c r="V192" s="30" t="e">
        <f>TEXT(PT_newAssessment_Data!V142+PT_newAssessment_Data!V135,"0")</f>
        <v>#DIV/0!</v>
      </c>
      <c r="W192" s="30" t="e">
        <f>TEXT(PT_newAssessment_Data!W142+PT_newAssessment_Data!W135,"0")</f>
        <v>#DIV/0!</v>
      </c>
      <c r="X192" s="30" t="str">
        <f>TEXT(PT_newAssessment_Data!X142+PT_newAssessment_Data!X135,"0")</f>
        <v>3797</v>
      </c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/>
    </row>
    <row r="193" spans="1:35" x14ac:dyDescent="0.25">
      <c r="A193" s="20" t="s">
        <v>215</v>
      </c>
      <c r="E193" s="30" t="str">
        <f>TEXT(PT_newAssessment_Data!E142+PT_newAssessment_Data!E136,"0")</f>
        <v>490</v>
      </c>
      <c r="F193" s="30" t="str">
        <f>TEXT(PT_newAssessment_Data!F142+PT_newAssessment_Data!F136,"0")</f>
        <v>490</v>
      </c>
      <c r="G193" s="30" t="str">
        <f>TEXT(PT_newAssessment_Data!G142+PT_newAssessment_Data!G136,"0")</f>
        <v>368</v>
      </c>
      <c r="H193" s="30" t="str">
        <f>TEXT(PT_newAssessment_Data!H142+PT_newAssessment_Data!H136,"0")</f>
        <v>449</v>
      </c>
      <c r="I193" s="30" t="str">
        <f>TEXT(PT_newAssessment_Data!I142+PT_newAssessment_Data!I136,"0")</f>
        <v>854</v>
      </c>
      <c r="J193" s="30" t="str">
        <f>TEXT(PT_newAssessment_Data!J142+PT_newAssessment_Data!J136,"0")</f>
        <v>530</v>
      </c>
      <c r="K193" s="30" t="str">
        <f>TEXT(PT_newAssessment_Data!K142+PT_newAssessment_Data!K136,"0")</f>
        <v>422</v>
      </c>
      <c r="L193" s="30" t="str">
        <f>TEXT(PT_newAssessment_Data!L142+PT_newAssessment_Data!L136,"0")</f>
        <v>530</v>
      </c>
      <c r="M193" s="30" t="str">
        <f>TEXT(PT_newAssessment_Data!M142+PT_newAssessment_Data!M136,"0")</f>
        <v>3730</v>
      </c>
      <c r="N193" s="30" t="str">
        <f>TEXT(PT_newAssessment_Data!N142+PT_newAssessment_Data!N136,"0")</f>
        <v>490</v>
      </c>
      <c r="O193" s="30" t="str">
        <f>TEXT(PT_newAssessment_Data!O142+PT_newAssessment_Data!O136,"0")</f>
        <v>490</v>
      </c>
      <c r="P193" s="30" t="str">
        <f>TEXT(PT_newAssessment_Data!P142+PT_newAssessment_Data!P136,"0")</f>
        <v>368</v>
      </c>
      <c r="Q193" s="30" t="str">
        <f>TEXT(PT_newAssessment_Data!Q142+PT_newAssessment_Data!Q136,"0")</f>
        <v>449</v>
      </c>
      <c r="R193" s="30" t="str">
        <f>TEXT(PT_newAssessment_Data!R142+PT_newAssessment_Data!R136,"0")</f>
        <v>854</v>
      </c>
      <c r="S193" s="30" t="str">
        <f>TEXT(PT_newAssessment_Data!S142+PT_newAssessment_Data!S136,"0")</f>
        <v>530</v>
      </c>
      <c r="T193" s="30" t="str">
        <f>TEXT(PT_newAssessment_Data!T142+PT_newAssessment_Data!T136,"0")</f>
        <v>422</v>
      </c>
      <c r="U193" s="30" t="str">
        <f>TEXT(PT_newAssessment_Data!U142+PT_newAssessment_Data!U136,"0")</f>
        <v>530</v>
      </c>
      <c r="V193" s="30" t="e">
        <f>TEXT(PT_newAssessment_Data!V142+PT_newAssessment_Data!V136,"0")</f>
        <v>#DIV/0!</v>
      </c>
      <c r="W193" s="30" t="e">
        <f>TEXT(PT_newAssessment_Data!W142+PT_newAssessment_Data!W136,"0")</f>
        <v>#DIV/0!</v>
      </c>
      <c r="X193" s="30" t="str">
        <f>TEXT(PT_newAssessment_Data!X142+PT_newAssessment_Data!X136,"0")</f>
        <v>3797</v>
      </c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/>
    </row>
    <row r="194" spans="1:35" x14ac:dyDescent="0.25"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</row>
    <row r="195" spans="1:35" x14ac:dyDescent="0.25">
      <c r="A195" s="20" t="s">
        <v>216</v>
      </c>
      <c r="E195" s="30" t="str">
        <f>TEXT(PT_newAssessment_Data!E143+PT_newAssessment_Data!E132,"0")</f>
        <v>805</v>
      </c>
      <c r="F195" s="30" t="str">
        <f>TEXT(PT_newAssessment_Data!F143+PT_newAssessment_Data!F132,"0")</f>
        <v>1873</v>
      </c>
      <c r="G195" s="30" t="str">
        <f>TEXT(PT_newAssessment_Data!G143+PT_newAssessment_Data!G132,"0")</f>
        <v>1590</v>
      </c>
      <c r="H195" s="30" t="str">
        <f>TEXT(PT_newAssessment_Data!H143+PT_newAssessment_Data!H132,"0")</f>
        <v>1495</v>
      </c>
      <c r="I195" s="30" t="str">
        <f>TEXT(PT_newAssessment_Data!I143+PT_newAssessment_Data!I132,"0")</f>
        <v>1590</v>
      </c>
      <c r="J195" s="30" t="str">
        <f>TEXT(PT_newAssessment_Data!J143+PT_newAssessment_Data!J132,"0")</f>
        <v>1731</v>
      </c>
      <c r="K195" s="30" t="str">
        <f>TEXT(PT_newAssessment_Data!K143+PT_newAssessment_Data!K132,"0")</f>
        <v>1944</v>
      </c>
      <c r="L195" s="30" t="str">
        <f>TEXT(PT_newAssessment_Data!L143+PT_newAssessment_Data!L132,"0")</f>
        <v>1873</v>
      </c>
      <c r="M195" s="30" t="str">
        <f>TEXT(PT_newAssessment_Data!M143+PT_newAssessment_Data!M132,"0")</f>
        <v>2157</v>
      </c>
      <c r="N195" s="30" t="str">
        <f>TEXT(PT_newAssessment_Data!N143+PT_newAssessment_Data!N132,"0")</f>
        <v>1873</v>
      </c>
      <c r="O195" s="30" t="str">
        <f>TEXT(PT_newAssessment_Data!O143+PT_newAssessment_Data!O132,"0")</f>
        <v>2157</v>
      </c>
      <c r="P195" s="30" t="str">
        <f>TEXT(PT_newAssessment_Data!P143+PT_newAssessment_Data!P132,"0")</f>
        <v>1382</v>
      </c>
      <c r="Q195" s="30" t="str">
        <f>TEXT(PT_newAssessment_Data!Q143+PT_newAssessment_Data!Q132,"0")</f>
        <v>1590</v>
      </c>
      <c r="R195" s="30" t="str">
        <f>TEXT(PT_newAssessment_Data!R143+PT_newAssessment_Data!R132,"0")</f>
        <v>1448</v>
      </c>
      <c r="S195" s="30" t="str">
        <f>TEXT(PT_newAssessment_Data!S143+PT_newAssessment_Data!S132,"0")</f>
        <v>1519</v>
      </c>
      <c r="T195" s="30" t="str">
        <f>TEXT(PT_newAssessment_Data!T143+PT_newAssessment_Data!T132,"0")</f>
        <v>1873</v>
      </c>
      <c r="U195" s="30" t="str">
        <f>TEXT(PT_newAssessment_Data!U143+PT_newAssessment_Data!U132,"0")</f>
        <v>1590</v>
      </c>
      <c r="V195" s="30" t="str">
        <f>TEXT(PT_newAssessment_Data!V143+PT_newAssessment_Data!V132,"0")</f>
        <v>1495</v>
      </c>
      <c r="W195" s="30" t="str">
        <f>TEXT(PT_newAssessment_Data!W143+PT_newAssessment_Data!W132,"0")</f>
        <v>1590</v>
      </c>
      <c r="X195" s="30" t="str">
        <f>TEXT(PT_newAssessment_Data!X143+PT_newAssessment_Data!X132,"0")</f>
        <v>1495</v>
      </c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/>
    </row>
    <row r="196" spans="1:35" x14ac:dyDescent="0.25">
      <c r="A196" s="20" t="s">
        <v>217</v>
      </c>
      <c r="E196" s="30" t="str">
        <f>TEXT(PT_newAssessment_Data!E143+PT_newAssessment_Data!E133,"0")</f>
        <v>805</v>
      </c>
      <c r="F196" s="30" t="str">
        <f>TEXT(PT_newAssessment_Data!F143+PT_newAssessment_Data!F133,"0")</f>
        <v>1159</v>
      </c>
      <c r="G196" s="30" t="str">
        <f>TEXT(PT_newAssessment_Data!G143+PT_newAssessment_Data!G133,"0")</f>
        <v>876</v>
      </c>
      <c r="H196" s="30" t="str">
        <f>TEXT(PT_newAssessment_Data!H143+PT_newAssessment_Data!H133,"0")</f>
        <v>781</v>
      </c>
      <c r="I196" s="30" t="str">
        <f>TEXT(PT_newAssessment_Data!I143+PT_newAssessment_Data!I133,"0")</f>
        <v>876</v>
      </c>
      <c r="J196" s="30" t="str">
        <f>TEXT(PT_newAssessment_Data!J143+PT_newAssessment_Data!J133,"0")</f>
        <v>1017</v>
      </c>
      <c r="K196" s="30" t="str">
        <f>TEXT(PT_newAssessment_Data!K143+PT_newAssessment_Data!K133,"0")</f>
        <v>1230</v>
      </c>
      <c r="L196" s="30" t="str">
        <f>TEXT(PT_newAssessment_Data!L143+PT_newAssessment_Data!L133,"0")</f>
        <v>1159</v>
      </c>
      <c r="M196" s="30" t="str">
        <f>TEXT(PT_newAssessment_Data!M143+PT_newAssessment_Data!M133,"0")</f>
        <v>1443</v>
      </c>
      <c r="N196" s="30" t="str">
        <f>TEXT(PT_newAssessment_Data!N143+PT_newAssessment_Data!N133,"0")</f>
        <v>1159</v>
      </c>
      <c r="O196" s="30" t="str">
        <f>TEXT(PT_newAssessment_Data!O143+PT_newAssessment_Data!O133,"0")</f>
        <v>1443</v>
      </c>
      <c r="P196" s="30" t="str">
        <f>TEXT(PT_newAssessment_Data!P143+PT_newAssessment_Data!P133,"0")</f>
        <v>668</v>
      </c>
      <c r="Q196" s="30" t="str">
        <f>TEXT(PT_newAssessment_Data!Q143+PT_newAssessment_Data!Q133,"0")</f>
        <v>876</v>
      </c>
      <c r="R196" s="30" t="str">
        <f>TEXT(PT_newAssessment_Data!R143+PT_newAssessment_Data!R133,"0")</f>
        <v>734</v>
      </c>
      <c r="S196" s="30" t="str">
        <f>TEXT(PT_newAssessment_Data!S143+PT_newAssessment_Data!S133,"0")</f>
        <v>805</v>
      </c>
      <c r="T196" s="30" t="str">
        <f>TEXT(PT_newAssessment_Data!T143+PT_newAssessment_Data!T133,"0")</f>
        <v>1159</v>
      </c>
      <c r="U196" s="30" t="str">
        <f>TEXT(PT_newAssessment_Data!U143+PT_newAssessment_Data!U133,"0")</f>
        <v>876</v>
      </c>
      <c r="V196" s="30" t="str">
        <f>TEXT(PT_newAssessment_Data!V143+PT_newAssessment_Data!V133,"0")</f>
        <v>781</v>
      </c>
      <c r="W196" s="30" t="str">
        <f>TEXT(PT_newAssessment_Data!W143+PT_newAssessment_Data!W133,"0")</f>
        <v>876</v>
      </c>
      <c r="X196" s="30" t="str">
        <f>TEXT(PT_newAssessment_Data!X143+PT_newAssessment_Data!X133,"0")</f>
        <v>781</v>
      </c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/>
    </row>
    <row r="197" spans="1:35" x14ac:dyDescent="0.25">
      <c r="A197" s="20" t="s">
        <v>218</v>
      </c>
      <c r="E197" s="30" t="str">
        <f>TEXT(PT_newAssessment_Data!E143+PT_newAssessment_Data!E134,"0")</f>
        <v>2019</v>
      </c>
      <c r="F197" s="30" t="str">
        <f>TEXT(PT_newAssessment_Data!F143+PT_newAssessment_Data!F134,"0")</f>
        <v>2373</v>
      </c>
      <c r="G197" s="30" t="str">
        <f>TEXT(PT_newAssessment_Data!G143+PT_newAssessment_Data!G134,"0")</f>
        <v>2090</v>
      </c>
      <c r="H197" s="30" t="str">
        <f>TEXT(PT_newAssessment_Data!H143+PT_newAssessment_Data!H134,"0")</f>
        <v>1995</v>
      </c>
      <c r="I197" s="30" t="str">
        <f>TEXT(PT_newAssessment_Data!I143+PT_newAssessment_Data!I134,"0")</f>
        <v>2090</v>
      </c>
      <c r="J197" s="30" t="str">
        <f>TEXT(PT_newAssessment_Data!J143+PT_newAssessment_Data!J134,"0")</f>
        <v>2231</v>
      </c>
      <c r="K197" s="30" t="str">
        <f>TEXT(PT_newAssessment_Data!K143+PT_newAssessment_Data!K134,"0")</f>
        <v>2444</v>
      </c>
      <c r="L197" s="30" t="str">
        <f>TEXT(PT_newAssessment_Data!L143+PT_newAssessment_Data!L134,"0")</f>
        <v>2373</v>
      </c>
      <c r="M197" s="30" t="str">
        <f>TEXT(PT_newAssessment_Data!M143+PT_newAssessment_Data!M134,"0")</f>
        <v>2657</v>
      </c>
      <c r="N197" s="30" t="str">
        <f>TEXT(PT_newAssessment_Data!N143+PT_newAssessment_Data!N134,"0")</f>
        <v>2373</v>
      </c>
      <c r="O197" s="30" t="str">
        <f>TEXT(PT_newAssessment_Data!O143+PT_newAssessment_Data!O134,"0")</f>
        <v>2657</v>
      </c>
      <c r="P197" s="30" t="str">
        <f>TEXT(PT_newAssessment_Data!P143+PT_newAssessment_Data!P134,"0")</f>
        <v>1882</v>
      </c>
      <c r="Q197" s="30" t="str">
        <f>TEXT(PT_newAssessment_Data!Q143+PT_newAssessment_Data!Q134,"0")</f>
        <v>2090</v>
      </c>
      <c r="R197" s="30" t="str">
        <f>TEXT(PT_newAssessment_Data!R143+PT_newAssessment_Data!R134,"0")</f>
        <v>1948</v>
      </c>
      <c r="S197" s="30" t="str">
        <f>TEXT(PT_newAssessment_Data!S143+PT_newAssessment_Data!S134,"0")</f>
        <v>2019</v>
      </c>
      <c r="T197" s="30" t="str">
        <f>TEXT(PT_newAssessment_Data!T143+PT_newAssessment_Data!T134,"0")</f>
        <v>2373</v>
      </c>
      <c r="U197" s="30" t="str">
        <f>TEXT(PT_newAssessment_Data!U143+PT_newAssessment_Data!U134,"0")</f>
        <v>2090</v>
      </c>
      <c r="V197" s="30" t="str">
        <f>TEXT(PT_newAssessment_Data!V143+PT_newAssessment_Data!V134,"0")</f>
        <v>1995</v>
      </c>
      <c r="W197" s="30" t="str">
        <f>TEXT(PT_newAssessment_Data!W143+PT_newAssessment_Data!W134,"0")</f>
        <v>2090</v>
      </c>
      <c r="X197" s="30" t="str">
        <f>TEXT(PT_newAssessment_Data!X143+PT_newAssessment_Data!X134,"0")</f>
        <v>1995</v>
      </c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/>
    </row>
    <row r="198" spans="1:35" x14ac:dyDescent="0.25">
      <c r="A198" s="20" t="s">
        <v>219</v>
      </c>
      <c r="E198" s="30" t="str">
        <f>TEXT(PT_newAssessment_Data!E143+PT_newAssessment_Data!E135,"0")</f>
        <v>305</v>
      </c>
      <c r="F198" s="30" t="str">
        <f>TEXT(PT_newAssessment_Data!F143+PT_newAssessment_Data!F135,"0")</f>
        <v>659</v>
      </c>
      <c r="G198" s="30" t="str">
        <f>TEXT(PT_newAssessment_Data!G143+PT_newAssessment_Data!G135,"0")</f>
        <v>376</v>
      </c>
      <c r="H198" s="30" t="str">
        <f>TEXT(PT_newAssessment_Data!H143+PT_newAssessment_Data!H135,"0")</f>
        <v>281</v>
      </c>
      <c r="I198" s="30" t="str">
        <f>TEXT(PT_newAssessment_Data!I143+PT_newAssessment_Data!I135,"0")</f>
        <v>376</v>
      </c>
      <c r="J198" s="30" t="str">
        <f>TEXT(PT_newAssessment_Data!J143+PT_newAssessment_Data!J135,"0")</f>
        <v>517</v>
      </c>
      <c r="K198" s="30" t="str">
        <f>TEXT(PT_newAssessment_Data!K143+PT_newAssessment_Data!K135,"0")</f>
        <v>730</v>
      </c>
      <c r="L198" s="30" t="str">
        <f>TEXT(PT_newAssessment_Data!L143+PT_newAssessment_Data!L135,"0")</f>
        <v>659</v>
      </c>
      <c r="M198" s="30" t="str">
        <f>TEXT(PT_newAssessment_Data!M143+PT_newAssessment_Data!M135,"0")</f>
        <v>943</v>
      </c>
      <c r="N198" s="30" t="str">
        <f>TEXT(PT_newAssessment_Data!N143+PT_newAssessment_Data!N135,"0")</f>
        <v>659</v>
      </c>
      <c r="O198" s="30" t="str">
        <f>TEXT(PT_newAssessment_Data!O143+PT_newAssessment_Data!O135,"0")</f>
        <v>943</v>
      </c>
      <c r="P198" s="30" t="str">
        <f>TEXT(PT_newAssessment_Data!P143+PT_newAssessment_Data!P135,"0")</f>
        <v>168</v>
      </c>
      <c r="Q198" s="30" t="str">
        <f>TEXT(PT_newAssessment_Data!Q143+PT_newAssessment_Data!Q135,"0")</f>
        <v>376</v>
      </c>
      <c r="R198" s="30" t="str">
        <f>TEXT(PT_newAssessment_Data!R143+PT_newAssessment_Data!R135,"0")</f>
        <v>234</v>
      </c>
      <c r="S198" s="30" t="str">
        <f>TEXT(PT_newAssessment_Data!S143+PT_newAssessment_Data!S135,"0")</f>
        <v>305</v>
      </c>
      <c r="T198" s="30" t="str">
        <f>TEXT(PT_newAssessment_Data!T143+PT_newAssessment_Data!T135,"0")</f>
        <v>659</v>
      </c>
      <c r="U198" s="30" t="str">
        <f>TEXT(PT_newAssessment_Data!U143+PT_newAssessment_Data!U135,"0")</f>
        <v>376</v>
      </c>
      <c r="V198" s="30" t="str">
        <f>TEXT(PT_newAssessment_Data!V143+PT_newAssessment_Data!V135,"0")</f>
        <v>281</v>
      </c>
      <c r="W198" s="30" t="str">
        <f>TEXT(PT_newAssessment_Data!W143+PT_newAssessment_Data!W135,"0")</f>
        <v>376</v>
      </c>
      <c r="X198" s="30" t="str">
        <f>TEXT(PT_newAssessment_Data!X143+PT_newAssessment_Data!X135,"0")</f>
        <v>281</v>
      </c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/>
    </row>
    <row r="199" spans="1:35" x14ac:dyDescent="0.25">
      <c r="A199" s="20" t="s">
        <v>220</v>
      </c>
      <c r="E199" s="30" t="str">
        <f>TEXT(PT_newAssessment_Data!E143+PT_newAssessment_Data!E136,"0")</f>
        <v>305</v>
      </c>
      <c r="F199" s="30" t="str">
        <f>TEXT(PT_newAssessment_Data!F143+PT_newAssessment_Data!F136,"0")</f>
        <v>659</v>
      </c>
      <c r="G199" s="30" t="str">
        <f>TEXT(PT_newAssessment_Data!G143+PT_newAssessment_Data!G136,"0")</f>
        <v>376</v>
      </c>
      <c r="H199" s="30" t="str">
        <f>TEXT(PT_newAssessment_Data!H143+PT_newAssessment_Data!H136,"0")</f>
        <v>281</v>
      </c>
      <c r="I199" s="30" t="str">
        <f>TEXT(PT_newAssessment_Data!I143+PT_newAssessment_Data!I136,"0")</f>
        <v>376</v>
      </c>
      <c r="J199" s="30" t="str">
        <f>TEXT(PT_newAssessment_Data!J143+PT_newAssessment_Data!J136,"0")</f>
        <v>517</v>
      </c>
      <c r="K199" s="30" t="str">
        <f>TEXT(PT_newAssessment_Data!K143+PT_newAssessment_Data!K136,"0")</f>
        <v>730</v>
      </c>
      <c r="L199" s="30" t="str">
        <f>TEXT(PT_newAssessment_Data!L143+PT_newAssessment_Data!L136,"0")</f>
        <v>659</v>
      </c>
      <c r="M199" s="30" t="str">
        <f>TEXT(PT_newAssessment_Data!M143+PT_newAssessment_Data!M136,"0")</f>
        <v>943</v>
      </c>
      <c r="N199" s="30" t="str">
        <f>TEXT(PT_newAssessment_Data!N143+PT_newAssessment_Data!N136,"0")</f>
        <v>659</v>
      </c>
      <c r="O199" s="30" t="str">
        <f>TEXT(PT_newAssessment_Data!O143+PT_newAssessment_Data!O136,"0")</f>
        <v>943</v>
      </c>
      <c r="P199" s="30" t="str">
        <f>TEXT(PT_newAssessment_Data!P143+PT_newAssessment_Data!P136,"0")</f>
        <v>168</v>
      </c>
      <c r="Q199" s="30" t="str">
        <f>TEXT(PT_newAssessment_Data!Q143+PT_newAssessment_Data!Q136,"0")</f>
        <v>376</v>
      </c>
      <c r="R199" s="30" t="str">
        <f>TEXT(PT_newAssessment_Data!R143+PT_newAssessment_Data!R136,"0")</f>
        <v>234</v>
      </c>
      <c r="S199" s="30" t="str">
        <f>TEXT(PT_newAssessment_Data!S143+PT_newAssessment_Data!S136,"0")</f>
        <v>305</v>
      </c>
      <c r="T199" s="30" t="str">
        <f>TEXT(PT_newAssessment_Data!T143+PT_newAssessment_Data!T136,"0")</f>
        <v>659</v>
      </c>
      <c r="U199" s="30" t="str">
        <f>TEXT(PT_newAssessment_Data!U143+PT_newAssessment_Data!U136,"0")</f>
        <v>376</v>
      </c>
      <c r="V199" s="30" t="str">
        <f>TEXT(PT_newAssessment_Data!V143+PT_newAssessment_Data!V136,"0")</f>
        <v>281</v>
      </c>
      <c r="W199" s="30" t="str">
        <f>TEXT(PT_newAssessment_Data!W143+PT_newAssessment_Data!W136,"0")</f>
        <v>376</v>
      </c>
      <c r="X199" s="30" t="str">
        <f>TEXT(PT_newAssessment_Data!X143+PT_newAssessment_Data!X136,"0")</f>
        <v>281</v>
      </c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/>
    </row>
    <row r="200" spans="1:35" x14ac:dyDescent="0.25"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</row>
    <row r="201" spans="1:35" x14ac:dyDescent="0.25">
      <c r="A201" s="20" t="s">
        <v>221</v>
      </c>
      <c r="E201" s="30" t="str">
        <f>TEXT(PT_newAssessment_Data!E145+PT_newAssessment_Data!E132,"0")</f>
        <v>949</v>
      </c>
      <c r="F201" s="30" t="str">
        <f>TEXT(PT_newAssessment_Data!F145+PT_newAssessment_Data!F132,"0")</f>
        <v>2068</v>
      </c>
      <c r="G201" s="30" t="str">
        <f>TEXT(PT_newAssessment_Data!G145+PT_newAssessment_Data!G132,"0")</f>
        <v>1744</v>
      </c>
      <c r="H201" s="30" t="str">
        <f>TEXT(PT_newAssessment_Data!H145+PT_newAssessment_Data!H132,"0")</f>
        <v>1636</v>
      </c>
      <c r="I201" s="30" t="str">
        <f>TEXT(PT_newAssessment_Data!I145+PT_newAssessment_Data!I132,"0")</f>
        <v>1744</v>
      </c>
      <c r="J201" s="30" t="str">
        <f>TEXT(PT_newAssessment_Data!J145+PT_newAssessment_Data!J132,"0")</f>
        <v>1906</v>
      </c>
      <c r="K201" s="30" t="str">
        <f>TEXT(PT_newAssessment_Data!K145+PT_newAssessment_Data!K132,"0")</f>
        <v>2149</v>
      </c>
      <c r="L201" s="30" t="str">
        <f>TEXT(PT_newAssessment_Data!L145+PT_newAssessment_Data!L132,"0")</f>
        <v>2068</v>
      </c>
      <c r="M201" s="30" t="str">
        <f>TEXT(PT_newAssessment_Data!M145+PT_newAssessment_Data!M132,"0")</f>
        <v>2392</v>
      </c>
      <c r="N201" s="30" t="str">
        <f>TEXT(PT_newAssessment_Data!N145+PT_newAssessment_Data!N132,"0")</f>
        <v>2068</v>
      </c>
      <c r="O201" s="30" t="str">
        <f>TEXT(PT_newAssessment_Data!O145+PT_newAssessment_Data!O132,"0")</f>
        <v>2392</v>
      </c>
      <c r="P201" s="30" t="str">
        <f>TEXT(PT_newAssessment_Data!P145+PT_newAssessment_Data!P132,"0")</f>
        <v>1506</v>
      </c>
      <c r="Q201" s="30" t="str">
        <f>TEXT(PT_newAssessment_Data!Q145+PT_newAssessment_Data!Q132,"0")</f>
        <v>1744</v>
      </c>
      <c r="R201" s="30" t="str">
        <f>TEXT(PT_newAssessment_Data!R145+PT_newAssessment_Data!R132,"0")</f>
        <v>1582</v>
      </c>
      <c r="S201" s="30" t="str">
        <f>TEXT(PT_newAssessment_Data!S145+PT_newAssessment_Data!S132,"0")</f>
        <v>1663</v>
      </c>
      <c r="T201" s="30" t="str">
        <f>TEXT(PT_newAssessment_Data!T145+PT_newAssessment_Data!T132,"0")</f>
        <v>2068</v>
      </c>
      <c r="U201" s="30" t="str">
        <f>TEXT(PT_newAssessment_Data!U145+PT_newAssessment_Data!U132,"0")</f>
        <v>1744</v>
      </c>
      <c r="V201" s="30" t="str">
        <f>TEXT(PT_newAssessment_Data!V145+PT_newAssessment_Data!V132,"0")</f>
        <v>1430</v>
      </c>
      <c r="W201" s="30" t="str">
        <f>TEXT(PT_newAssessment_Data!W145+PT_newAssessment_Data!W132,"0")</f>
        <v>1538</v>
      </c>
      <c r="X201" s="30" t="str">
        <f>TEXT(PT_newAssessment_Data!X145+PT_newAssessment_Data!X132,"0")</f>
        <v>1636</v>
      </c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/>
    </row>
    <row r="202" spans="1:35" x14ac:dyDescent="0.25">
      <c r="A202" s="20" t="s">
        <v>222</v>
      </c>
      <c r="E202" s="30" t="str">
        <f>TEXT(PT_newAssessment_Data!E145+PT_newAssessment_Data!E133,"0")</f>
        <v>949</v>
      </c>
      <c r="F202" s="30" t="str">
        <f>TEXT(PT_newAssessment_Data!F145+PT_newAssessment_Data!F133,"0")</f>
        <v>1354</v>
      </c>
      <c r="G202" s="30" t="str">
        <f>TEXT(PT_newAssessment_Data!G145+PT_newAssessment_Data!G133,"0")</f>
        <v>1030</v>
      </c>
      <c r="H202" s="30" t="str">
        <f>TEXT(PT_newAssessment_Data!H145+PT_newAssessment_Data!H133,"0")</f>
        <v>922</v>
      </c>
      <c r="I202" s="30" t="str">
        <f>TEXT(PT_newAssessment_Data!I145+PT_newAssessment_Data!I133,"0")</f>
        <v>1030</v>
      </c>
      <c r="J202" s="30" t="str">
        <f>TEXT(PT_newAssessment_Data!J145+PT_newAssessment_Data!J133,"0")</f>
        <v>1192</v>
      </c>
      <c r="K202" s="30" t="str">
        <f>TEXT(PT_newAssessment_Data!K145+PT_newAssessment_Data!K133,"0")</f>
        <v>1435</v>
      </c>
      <c r="L202" s="30" t="str">
        <f>TEXT(PT_newAssessment_Data!L145+PT_newAssessment_Data!L133,"0")</f>
        <v>1354</v>
      </c>
      <c r="M202" s="30" t="str">
        <f>TEXT(PT_newAssessment_Data!M145+PT_newAssessment_Data!M133,"0")</f>
        <v>1678</v>
      </c>
      <c r="N202" s="30" t="str">
        <f>TEXT(PT_newAssessment_Data!N145+PT_newAssessment_Data!N133,"0")</f>
        <v>1354</v>
      </c>
      <c r="O202" s="30" t="str">
        <f>TEXT(PT_newAssessment_Data!O145+PT_newAssessment_Data!O133,"0")</f>
        <v>1678</v>
      </c>
      <c r="P202" s="30" t="str">
        <f>TEXT(PT_newAssessment_Data!P145+PT_newAssessment_Data!P133,"0")</f>
        <v>792</v>
      </c>
      <c r="Q202" s="30" t="str">
        <f>TEXT(PT_newAssessment_Data!Q145+PT_newAssessment_Data!Q133,"0")</f>
        <v>1030</v>
      </c>
      <c r="R202" s="30" t="str">
        <f>TEXT(PT_newAssessment_Data!R145+PT_newAssessment_Data!R133,"0")</f>
        <v>868</v>
      </c>
      <c r="S202" s="30" t="str">
        <f>TEXT(PT_newAssessment_Data!S145+PT_newAssessment_Data!S133,"0")</f>
        <v>949</v>
      </c>
      <c r="T202" s="30" t="str">
        <f>TEXT(PT_newAssessment_Data!T145+PT_newAssessment_Data!T133,"0")</f>
        <v>1354</v>
      </c>
      <c r="U202" s="30" t="str">
        <f>TEXT(PT_newAssessment_Data!U145+PT_newAssessment_Data!U133,"0")</f>
        <v>1030</v>
      </c>
      <c r="V202" s="30" t="str">
        <f>TEXT(PT_newAssessment_Data!V145+PT_newAssessment_Data!V133,"0")</f>
        <v>716</v>
      </c>
      <c r="W202" s="30" t="str">
        <f>TEXT(PT_newAssessment_Data!W145+PT_newAssessment_Data!W133,"0")</f>
        <v>824</v>
      </c>
      <c r="X202" s="30" t="str">
        <f>TEXT(PT_newAssessment_Data!X145+PT_newAssessment_Data!X133,"0")</f>
        <v>922</v>
      </c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/>
    </row>
    <row r="203" spans="1:35" x14ac:dyDescent="0.25">
      <c r="A203" s="20" t="s">
        <v>223</v>
      </c>
      <c r="E203" s="30" t="str">
        <f>TEXT(PT_newAssessment_Data!E145+PT_newAssessment_Data!E134,"0")</f>
        <v>2163</v>
      </c>
      <c r="F203" s="30" t="str">
        <f>TEXT(PT_newAssessment_Data!F145+PT_newAssessment_Data!F134,"0")</f>
        <v>2568</v>
      </c>
      <c r="G203" s="30" t="str">
        <f>TEXT(PT_newAssessment_Data!G145+PT_newAssessment_Data!G134,"0")</f>
        <v>2244</v>
      </c>
      <c r="H203" s="30" t="str">
        <f>TEXT(PT_newAssessment_Data!H145+PT_newAssessment_Data!H134,"0")</f>
        <v>2136</v>
      </c>
      <c r="I203" s="30" t="str">
        <f>TEXT(PT_newAssessment_Data!I145+PT_newAssessment_Data!I134,"0")</f>
        <v>2244</v>
      </c>
      <c r="J203" s="30" t="str">
        <f>TEXT(PT_newAssessment_Data!J145+PT_newAssessment_Data!J134,"0")</f>
        <v>2406</v>
      </c>
      <c r="K203" s="30" t="str">
        <f>TEXT(PT_newAssessment_Data!K145+PT_newAssessment_Data!K134,"0")</f>
        <v>2649</v>
      </c>
      <c r="L203" s="30" t="str">
        <f>TEXT(PT_newAssessment_Data!L145+PT_newAssessment_Data!L134,"0")</f>
        <v>2568</v>
      </c>
      <c r="M203" s="30" t="str">
        <f>TEXT(PT_newAssessment_Data!M145+PT_newAssessment_Data!M134,"0")</f>
        <v>2892</v>
      </c>
      <c r="N203" s="30" t="str">
        <f>TEXT(PT_newAssessment_Data!N145+PT_newAssessment_Data!N134,"0")</f>
        <v>2568</v>
      </c>
      <c r="O203" s="30" t="str">
        <f>TEXT(PT_newAssessment_Data!O145+PT_newAssessment_Data!O134,"0")</f>
        <v>2892</v>
      </c>
      <c r="P203" s="30" t="str">
        <f>TEXT(PT_newAssessment_Data!P145+PT_newAssessment_Data!P134,"0")</f>
        <v>2006</v>
      </c>
      <c r="Q203" s="30" t="str">
        <f>TEXT(PT_newAssessment_Data!Q145+PT_newAssessment_Data!Q134,"0")</f>
        <v>2244</v>
      </c>
      <c r="R203" s="30" t="str">
        <f>TEXT(PT_newAssessment_Data!R145+PT_newAssessment_Data!R134,"0")</f>
        <v>2082</v>
      </c>
      <c r="S203" s="30" t="str">
        <f>TEXT(PT_newAssessment_Data!S145+PT_newAssessment_Data!S134,"0")</f>
        <v>2163</v>
      </c>
      <c r="T203" s="30" t="str">
        <f>TEXT(PT_newAssessment_Data!T145+PT_newAssessment_Data!T134,"0")</f>
        <v>2568</v>
      </c>
      <c r="U203" s="30" t="str">
        <f>TEXT(PT_newAssessment_Data!U145+PT_newAssessment_Data!U134,"0")</f>
        <v>2244</v>
      </c>
      <c r="V203" s="30" t="str">
        <f>TEXT(PT_newAssessment_Data!V145+PT_newAssessment_Data!V134,"0")</f>
        <v>1930</v>
      </c>
      <c r="W203" s="30" t="str">
        <f>TEXT(PT_newAssessment_Data!W145+PT_newAssessment_Data!W134,"0")</f>
        <v>2038</v>
      </c>
      <c r="X203" s="30" t="str">
        <f>TEXT(PT_newAssessment_Data!X145+PT_newAssessment_Data!X134,"0")</f>
        <v>2136</v>
      </c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/>
    </row>
    <row r="204" spans="1:35" x14ac:dyDescent="0.25">
      <c r="A204" s="20" t="s">
        <v>224</v>
      </c>
      <c r="E204" s="30" t="str">
        <f>TEXT(PT_newAssessment_Data!E145+PT_newAssessment_Data!E135,"0")</f>
        <v>449</v>
      </c>
      <c r="F204" s="30" t="str">
        <f>TEXT(PT_newAssessment_Data!F145+PT_newAssessment_Data!F135,"0")</f>
        <v>854</v>
      </c>
      <c r="G204" s="30" t="str">
        <f>TEXT(PT_newAssessment_Data!G145+PT_newAssessment_Data!G135,"0")</f>
        <v>530</v>
      </c>
      <c r="H204" s="30" t="str">
        <f>TEXT(PT_newAssessment_Data!H145+PT_newAssessment_Data!H135,"0")</f>
        <v>422</v>
      </c>
      <c r="I204" s="30" t="str">
        <f>TEXT(PT_newAssessment_Data!I145+PT_newAssessment_Data!I135,"0")</f>
        <v>530</v>
      </c>
      <c r="J204" s="30" t="str">
        <f>TEXT(PT_newAssessment_Data!J145+PT_newAssessment_Data!J135,"0")</f>
        <v>692</v>
      </c>
      <c r="K204" s="30" t="str">
        <f>TEXT(PT_newAssessment_Data!K145+PT_newAssessment_Data!K135,"0")</f>
        <v>935</v>
      </c>
      <c r="L204" s="30" t="str">
        <f>TEXT(PT_newAssessment_Data!L145+PT_newAssessment_Data!L135,"0")</f>
        <v>854</v>
      </c>
      <c r="M204" s="30" t="str">
        <f>TEXT(PT_newAssessment_Data!M145+PT_newAssessment_Data!M135,"0")</f>
        <v>1178</v>
      </c>
      <c r="N204" s="30" t="str">
        <f>TEXT(PT_newAssessment_Data!N145+PT_newAssessment_Data!N135,"0")</f>
        <v>854</v>
      </c>
      <c r="O204" s="30" t="str">
        <f>TEXT(PT_newAssessment_Data!O145+PT_newAssessment_Data!O135,"0")</f>
        <v>1178</v>
      </c>
      <c r="P204" s="30" t="str">
        <f>TEXT(PT_newAssessment_Data!P145+PT_newAssessment_Data!P135,"0")</f>
        <v>292</v>
      </c>
      <c r="Q204" s="30" t="str">
        <f>TEXT(PT_newAssessment_Data!Q145+PT_newAssessment_Data!Q135,"0")</f>
        <v>530</v>
      </c>
      <c r="R204" s="30" t="str">
        <f>TEXT(PT_newAssessment_Data!R145+PT_newAssessment_Data!R135,"0")</f>
        <v>368</v>
      </c>
      <c r="S204" s="30" t="str">
        <f>TEXT(PT_newAssessment_Data!S145+PT_newAssessment_Data!S135,"0")</f>
        <v>449</v>
      </c>
      <c r="T204" s="30" t="str">
        <f>TEXT(PT_newAssessment_Data!T145+PT_newAssessment_Data!T135,"0")</f>
        <v>854</v>
      </c>
      <c r="U204" s="30" t="str">
        <f>TEXT(PT_newAssessment_Data!U145+PT_newAssessment_Data!U135,"0")</f>
        <v>530</v>
      </c>
      <c r="V204" s="30" t="str">
        <f>TEXT(PT_newAssessment_Data!V145+PT_newAssessment_Data!V135,"0")</f>
        <v>216</v>
      </c>
      <c r="W204" s="30" t="str">
        <f>TEXT(PT_newAssessment_Data!W145+PT_newAssessment_Data!W135,"0")</f>
        <v>324</v>
      </c>
      <c r="X204" s="30" t="str">
        <f>TEXT(PT_newAssessment_Data!X145+PT_newAssessment_Data!X135,"0")</f>
        <v>422</v>
      </c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/>
    </row>
    <row r="205" spans="1:35" x14ac:dyDescent="0.25">
      <c r="A205" s="20" t="s">
        <v>225</v>
      </c>
      <c r="E205" s="30" t="str">
        <f>TEXT(PT_newAssessment_Data!E145+PT_newAssessment_Data!E136,"0")</f>
        <v>449</v>
      </c>
      <c r="F205" s="30" t="str">
        <f>TEXT(PT_newAssessment_Data!F145+PT_newAssessment_Data!F136,"0")</f>
        <v>854</v>
      </c>
      <c r="G205" s="30" t="str">
        <f>TEXT(PT_newAssessment_Data!G145+PT_newAssessment_Data!G136,"0")</f>
        <v>530</v>
      </c>
      <c r="H205" s="30" t="str">
        <f>TEXT(PT_newAssessment_Data!H145+PT_newAssessment_Data!H136,"0")</f>
        <v>422</v>
      </c>
      <c r="I205" s="30" t="str">
        <f>TEXT(PT_newAssessment_Data!I145+PT_newAssessment_Data!I136,"0")</f>
        <v>530</v>
      </c>
      <c r="J205" s="30" t="str">
        <f>TEXT(PT_newAssessment_Data!J145+PT_newAssessment_Data!J136,"0")</f>
        <v>692</v>
      </c>
      <c r="K205" s="30" t="str">
        <f>TEXT(PT_newAssessment_Data!K145+PT_newAssessment_Data!K136,"0")</f>
        <v>935</v>
      </c>
      <c r="L205" s="30" t="str">
        <f>TEXT(PT_newAssessment_Data!L145+PT_newAssessment_Data!L136,"0")</f>
        <v>854</v>
      </c>
      <c r="M205" s="30" t="str">
        <f>TEXT(PT_newAssessment_Data!M145+PT_newAssessment_Data!M136,"0")</f>
        <v>1178</v>
      </c>
      <c r="N205" s="30" t="str">
        <f>TEXT(PT_newAssessment_Data!N145+PT_newAssessment_Data!N136,"0")</f>
        <v>854</v>
      </c>
      <c r="O205" s="30" t="str">
        <f>TEXT(PT_newAssessment_Data!O145+PT_newAssessment_Data!O136,"0")</f>
        <v>1178</v>
      </c>
      <c r="P205" s="30" t="str">
        <f>TEXT(PT_newAssessment_Data!P145+PT_newAssessment_Data!P136,"0")</f>
        <v>292</v>
      </c>
      <c r="Q205" s="30" t="str">
        <f>TEXT(PT_newAssessment_Data!Q145+PT_newAssessment_Data!Q136,"0")</f>
        <v>530</v>
      </c>
      <c r="R205" s="30" t="str">
        <f>TEXT(PT_newAssessment_Data!R145+PT_newAssessment_Data!R136,"0")</f>
        <v>368</v>
      </c>
      <c r="S205" s="30" t="str">
        <f>TEXT(PT_newAssessment_Data!S145+PT_newAssessment_Data!S136,"0")</f>
        <v>449</v>
      </c>
      <c r="T205" s="30" t="str">
        <f>TEXT(PT_newAssessment_Data!T145+PT_newAssessment_Data!T136,"0")</f>
        <v>854</v>
      </c>
      <c r="U205" s="30" t="str">
        <f>TEXT(PT_newAssessment_Data!U145+PT_newAssessment_Data!U136,"0")</f>
        <v>530</v>
      </c>
      <c r="V205" s="30" t="str">
        <f>TEXT(PT_newAssessment_Data!V145+PT_newAssessment_Data!V136,"0")</f>
        <v>216</v>
      </c>
      <c r="W205" s="30" t="str">
        <f>TEXT(PT_newAssessment_Data!W145+PT_newAssessment_Data!W136,"0")</f>
        <v>324</v>
      </c>
      <c r="X205" s="30" t="str">
        <f>TEXT(PT_newAssessment_Data!X145+PT_newAssessment_Data!X136,"0")</f>
        <v>422</v>
      </c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/>
    </row>
    <row r="206" spans="1:35" x14ac:dyDescent="0.25"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</row>
    <row r="207" spans="1:35" x14ac:dyDescent="0.25">
      <c r="A207" s="20" t="s">
        <v>226</v>
      </c>
      <c r="E207" s="30" t="str">
        <f>TEXT(PT_newAssessment_Data!E146+PT_newAssessment_Data!E132,"0")</f>
        <v>835</v>
      </c>
      <c r="F207" s="30" t="str">
        <f>TEXT(PT_newAssessment_Data!F146+PT_newAssessment_Data!F132,"0")</f>
        <v>1954</v>
      </c>
      <c r="G207" s="30" t="str">
        <f>TEXT(PT_newAssessment_Data!G146+PT_newAssessment_Data!G132,"0")</f>
        <v>1630</v>
      </c>
      <c r="H207" s="30" t="str">
        <f>TEXT(PT_newAssessment_Data!H146+PT_newAssessment_Data!H132,"0")</f>
        <v>1522</v>
      </c>
      <c r="I207" s="30" t="str">
        <f>TEXT(PT_newAssessment_Data!I146+PT_newAssessment_Data!I132,"0")</f>
        <v>1630</v>
      </c>
      <c r="J207" s="30" t="str">
        <f>TEXT(PT_newAssessment_Data!J146+PT_newAssessment_Data!J132,"0")</f>
        <v>1792</v>
      </c>
      <c r="K207" s="30" t="str">
        <f>TEXT(PT_newAssessment_Data!K146+PT_newAssessment_Data!K132,"0")</f>
        <v>2035</v>
      </c>
      <c r="L207" s="30" t="str">
        <f>TEXT(PT_newAssessment_Data!L146+PT_newAssessment_Data!L132,"0")</f>
        <v>1954</v>
      </c>
      <c r="M207" s="30" t="str">
        <f>TEXT(PT_newAssessment_Data!M146+PT_newAssessment_Data!M132,"0")</f>
        <v>2278</v>
      </c>
      <c r="N207" s="30" t="str">
        <f>TEXT(PT_newAssessment_Data!N146+PT_newAssessment_Data!N132,"0")</f>
        <v>1954</v>
      </c>
      <c r="O207" s="30" t="str">
        <f>TEXT(PT_newAssessment_Data!O146+PT_newAssessment_Data!O132,"0")</f>
        <v>2278</v>
      </c>
      <c r="P207" s="30" t="str">
        <f>TEXT(PT_newAssessment_Data!P146+PT_newAssessment_Data!P132,"0")</f>
        <v>1392</v>
      </c>
      <c r="Q207" s="30" t="str">
        <f>TEXT(PT_newAssessment_Data!Q146+PT_newAssessment_Data!Q132,"0")</f>
        <v>1630</v>
      </c>
      <c r="R207" s="30" t="str">
        <f>TEXT(PT_newAssessment_Data!R146+PT_newAssessment_Data!R132,"0")</f>
        <v>1468</v>
      </c>
      <c r="S207" s="30" t="str">
        <f>TEXT(PT_newAssessment_Data!S146+PT_newAssessment_Data!S132,"0")</f>
        <v>1549</v>
      </c>
      <c r="T207" s="30" t="str">
        <f>TEXT(PT_newAssessment_Data!T146+PT_newAssessment_Data!T132,"0")</f>
        <v>1954</v>
      </c>
      <c r="U207" s="30" t="str">
        <f>TEXT(PT_newAssessment_Data!U146+PT_newAssessment_Data!U132,"0")</f>
        <v>1630</v>
      </c>
      <c r="V207" s="30" t="str">
        <f>TEXT(PT_newAssessment_Data!V146+PT_newAssessment_Data!V132,"0")</f>
        <v>1522</v>
      </c>
      <c r="W207" s="30" t="str">
        <f>TEXT(PT_newAssessment_Data!W146+PT_newAssessment_Data!W132,"0")</f>
        <v>1630</v>
      </c>
      <c r="X207" s="30" t="str">
        <f>TEXT(PT_newAssessment_Data!X146+PT_newAssessment_Data!X132,"0")</f>
        <v>1522</v>
      </c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/>
    </row>
    <row r="208" spans="1:35" x14ac:dyDescent="0.25">
      <c r="A208" s="20" t="s">
        <v>227</v>
      </c>
      <c r="E208" s="30" t="str">
        <f>TEXT(PT_newAssessment_Data!E146+PT_newAssessment_Data!E133,"0")</f>
        <v>835</v>
      </c>
      <c r="F208" s="30" t="str">
        <f>TEXT(PT_newAssessment_Data!F146+PT_newAssessment_Data!F133,"0")</f>
        <v>1240</v>
      </c>
      <c r="G208" s="30" t="str">
        <f>TEXT(PT_newAssessment_Data!G146+PT_newAssessment_Data!G133,"0")</f>
        <v>916</v>
      </c>
      <c r="H208" s="30" t="str">
        <f>TEXT(PT_newAssessment_Data!H146+PT_newAssessment_Data!H133,"0")</f>
        <v>808</v>
      </c>
      <c r="I208" s="30" t="str">
        <f>TEXT(PT_newAssessment_Data!I146+PT_newAssessment_Data!I133,"0")</f>
        <v>916</v>
      </c>
      <c r="J208" s="30" t="str">
        <f>TEXT(PT_newAssessment_Data!J146+PT_newAssessment_Data!J133,"0")</f>
        <v>1078</v>
      </c>
      <c r="K208" s="30" t="str">
        <f>TEXT(PT_newAssessment_Data!K146+PT_newAssessment_Data!K133,"0")</f>
        <v>1321</v>
      </c>
      <c r="L208" s="30" t="str">
        <f>TEXT(PT_newAssessment_Data!L146+PT_newAssessment_Data!L133,"0")</f>
        <v>1240</v>
      </c>
      <c r="M208" s="30" t="str">
        <f>TEXT(PT_newAssessment_Data!M146+PT_newAssessment_Data!M133,"0")</f>
        <v>1564</v>
      </c>
      <c r="N208" s="30" t="str">
        <f>TEXT(PT_newAssessment_Data!N146+PT_newAssessment_Data!N133,"0")</f>
        <v>1240</v>
      </c>
      <c r="O208" s="30" t="str">
        <f>TEXT(PT_newAssessment_Data!O146+PT_newAssessment_Data!O133,"0")</f>
        <v>1564</v>
      </c>
      <c r="P208" s="30" t="str">
        <f>TEXT(PT_newAssessment_Data!P146+PT_newAssessment_Data!P133,"0")</f>
        <v>678</v>
      </c>
      <c r="Q208" s="30" t="str">
        <f>TEXT(PT_newAssessment_Data!Q146+PT_newAssessment_Data!Q133,"0")</f>
        <v>916</v>
      </c>
      <c r="R208" s="30" t="str">
        <f>TEXT(PT_newAssessment_Data!R146+PT_newAssessment_Data!R133,"0")</f>
        <v>754</v>
      </c>
      <c r="S208" s="30" t="str">
        <f>TEXT(PT_newAssessment_Data!S146+PT_newAssessment_Data!S133,"0")</f>
        <v>835</v>
      </c>
      <c r="T208" s="30" t="str">
        <f>TEXT(PT_newAssessment_Data!T146+PT_newAssessment_Data!T133,"0")</f>
        <v>1240</v>
      </c>
      <c r="U208" s="30" t="str">
        <f>TEXT(PT_newAssessment_Data!U146+PT_newAssessment_Data!U133,"0")</f>
        <v>916</v>
      </c>
      <c r="V208" s="30" t="str">
        <f>TEXT(PT_newAssessment_Data!V146+PT_newAssessment_Data!V133,"0")</f>
        <v>808</v>
      </c>
      <c r="W208" s="30" t="str">
        <f>TEXT(PT_newAssessment_Data!W146+PT_newAssessment_Data!W133,"0")</f>
        <v>916</v>
      </c>
      <c r="X208" s="30" t="str">
        <f>TEXT(PT_newAssessment_Data!X146+PT_newAssessment_Data!X133,"0")</f>
        <v>808</v>
      </c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/>
    </row>
    <row r="209" spans="1:35" x14ac:dyDescent="0.25">
      <c r="A209" s="20" t="s">
        <v>228</v>
      </c>
      <c r="E209" s="30" t="str">
        <f>TEXT(PT_newAssessment_Data!E146+PT_newAssessment_Data!E134,"0")</f>
        <v>2049</v>
      </c>
      <c r="F209" s="30" t="str">
        <f>TEXT(PT_newAssessment_Data!F146+PT_newAssessment_Data!F134,"0")</f>
        <v>2454</v>
      </c>
      <c r="G209" s="30" t="str">
        <f>TEXT(PT_newAssessment_Data!G146+PT_newAssessment_Data!G134,"0")</f>
        <v>2130</v>
      </c>
      <c r="H209" s="30" t="str">
        <f>TEXT(PT_newAssessment_Data!H146+PT_newAssessment_Data!H134,"0")</f>
        <v>2022</v>
      </c>
      <c r="I209" s="30" t="str">
        <f>TEXT(PT_newAssessment_Data!I146+PT_newAssessment_Data!I134,"0")</f>
        <v>2130</v>
      </c>
      <c r="J209" s="30" t="str">
        <f>TEXT(PT_newAssessment_Data!J146+PT_newAssessment_Data!J134,"0")</f>
        <v>2292</v>
      </c>
      <c r="K209" s="30" t="str">
        <f>TEXT(PT_newAssessment_Data!K146+PT_newAssessment_Data!K134,"0")</f>
        <v>2535</v>
      </c>
      <c r="L209" s="30" t="str">
        <f>TEXT(PT_newAssessment_Data!L146+PT_newAssessment_Data!L134,"0")</f>
        <v>2454</v>
      </c>
      <c r="M209" s="30" t="str">
        <f>TEXT(PT_newAssessment_Data!M146+PT_newAssessment_Data!M134,"0")</f>
        <v>2778</v>
      </c>
      <c r="N209" s="30" t="str">
        <f>TEXT(PT_newAssessment_Data!N146+PT_newAssessment_Data!N134,"0")</f>
        <v>2454</v>
      </c>
      <c r="O209" s="30" t="str">
        <f>TEXT(PT_newAssessment_Data!O146+PT_newAssessment_Data!O134,"0")</f>
        <v>2778</v>
      </c>
      <c r="P209" s="30" t="str">
        <f>TEXT(PT_newAssessment_Data!P146+PT_newAssessment_Data!P134,"0")</f>
        <v>1892</v>
      </c>
      <c r="Q209" s="30" t="str">
        <f>TEXT(PT_newAssessment_Data!Q146+PT_newAssessment_Data!Q134,"0")</f>
        <v>2130</v>
      </c>
      <c r="R209" s="30" t="str">
        <f>TEXT(PT_newAssessment_Data!R146+PT_newAssessment_Data!R134,"0")</f>
        <v>1968</v>
      </c>
      <c r="S209" s="30" t="str">
        <f>TEXT(PT_newAssessment_Data!S146+PT_newAssessment_Data!S134,"0")</f>
        <v>2049</v>
      </c>
      <c r="T209" s="30" t="str">
        <f>TEXT(PT_newAssessment_Data!T146+PT_newAssessment_Data!T134,"0")</f>
        <v>2454</v>
      </c>
      <c r="U209" s="30" t="str">
        <f>TEXT(PT_newAssessment_Data!U146+PT_newAssessment_Data!U134,"0")</f>
        <v>2130</v>
      </c>
      <c r="V209" s="30" t="str">
        <f>TEXT(PT_newAssessment_Data!V146+PT_newAssessment_Data!V134,"0")</f>
        <v>2022</v>
      </c>
      <c r="W209" s="30" t="str">
        <f>TEXT(PT_newAssessment_Data!W146+PT_newAssessment_Data!W134,"0")</f>
        <v>2130</v>
      </c>
      <c r="X209" s="30" t="str">
        <f>TEXT(PT_newAssessment_Data!X146+PT_newAssessment_Data!X134,"0")</f>
        <v>2022</v>
      </c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/>
    </row>
    <row r="210" spans="1:35" x14ac:dyDescent="0.25">
      <c r="A210" s="20" t="s">
        <v>229</v>
      </c>
      <c r="E210" s="30" t="str">
        <f>TEXT(PT_newAssessment_Data!E146+PT_newAssessment_Data!E135,"0")</f>
        <v>335</v>
      </c>
      <c r="F210" s="30" t="str">
        <f>TEXT(PT_newAssessment_Data!F146+PT_newAssessment_Data!F135,"0")</f>
        <v>740</v>
      </c>
      <c r="G210" s="30" t="str">
        <f>TEXT(PT_newAssessment_Data!G146+PT_newAssessment_Data!G135,"0")</f>
        <v>416</v>
      </c>
      <c r="H210" s="30" t="str">
        <f>TEXT(PT_newAssessment_Data!H146+PT_newAssessment_Data!H135,"0")</f>
        <v>308</v>
      </c>
      <c r="I210" s="30" t="str">
        <f>TEXT(PT_newAssessment_Data!I146+PT_newAssessment_Data!I135,"0")</f>
        <v>416</v>
      </c>
      <c r="J210" s="30" t="str">
        <f>TEXT(PT_newAssessment_Data!J146+PT_newAssessment_Data!J135,"0")</f>
        <v>578</v>
      </c>
      <c r="K210" s="30" t="str">
        <f>TEXT(PT_newAssessment_Data!K146+PT_newAssessment_Data!K135,"0")</f>
        <v>821</v>
      </c>
      <c r="L210" s="30" t="str">
        <f>TEXT(PT_newAssessment_Data!L146+PT_newAssessment_Data!L135,"0")</f>
        <v>740</v>
      </c>
      <c r="M210" s="30" t="str">
        <f>TEXT(PT_newAssessment_Data!M146+PT_newAssessment_Data!M135,"0")</f>
        <v>1064</v>
      </c>
      <c r="N210" s="30" t="str">
        <f>TEXT(PT_newAssessment_Data!N146+PT_newAssessment_Data!N135,"0")</f>
        <v>740</v>
      </c>
      <c r="O210" s="30" t="str">
        <f>TEXT(PT_newAssessment_Data!O146+PT_newAssessment_Data!O135,"0")</f>
        <v>1064</v>
      </c>
      <c r="P210" s="30" t="str">
        <f>TEXT(PT_newAssessment_Data!P146+PT_newAssessment_Data!P135,"0")</f>
        <v>178</v>
      </c>
      <c r="Q210" s="30" t="str">
        <f>TEXT(PT_newAssessment_Data!Q146+PT_newAssessment_Data!Q135,"0")</f>
        <v>416</v>
      </c>
      <c r="R210" s="30" t="str">
        <f>TEXT(PT_newAssessment_Data!R146+PT_newAssessment_Data!R135,"0")</f>
        <v>254</v>
      </c>
      <c r="S210" s="30" t="str">
        <f>TEXT(PT_newAssessment_Data!S146+PT_newAssessment_Data!S135,"0")</f>
        <v>335</v>
      </c>
      <c r="T210" s="30" t="str">
        <f>TEXT(PT_newAssessment_Data!T146+PT_newAssessment_Data!T135,"0")</f>
        <v>740</v>
      </c>
      <c r="U210" s="30" t="str">
        <f>TEXT(PT_newAssessment_Data!U146+PT_newAssessment_Data!U135,"0")</f>
        <v>416</v>
      </c>
      <c r="V210" s="30" t="str">
        <f>TEXT(PT_newAssessment_Data!V146+PT_newAssessment_Data!V135,"0")</f>
        <v>308</v>
      </c>
      <c r="W210" s="30" t="str">
        <f>TEXT(PT_newAssessment_Data!W146+PT_newAssessment_Data!W135,"0")</f>
        <v>416</v>
      </c>
      <c r="X210" s="30" t="str">
        <f>TEXT(PT_newAssessment_Data!X146+PT_newAssessment_Data!X135,"0")</f>
        <v>308</v>
      </c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/>
    </row>
    <row r="211" spans="1:35" x14ac:dyDescent="0.25">
      <c r="A211" s="20" t="s">
        <v>230</v>
      </c>
      <c r="E211" s="30" t="str">
        <f>TEXT(PT_newAssessment_Data!E146+PT_newAssessment_Data!E136,"0")</f>
        <v>335</v>
      </c>
      <c r="F211" s="30" t="str">
        <f>TEXT(PT_newAssessment_Data!F146+PT_newAssessment_Data!F136,"0")</f>
        <v>740</v>
      </c>
      <c r="G211" s="30" t="str">
        <f>TEXT(PT_newAssessment_Data!G146+PT_newAssessment_Data!G136,"0")</f>
        <v>416</v>
      </c>
      <c r="H211" s="30" t="str">
        <f>TEXT(PT_newAssessment_Data!H146+PT_newAssessment_Data!H136,"0")</f>
        <v>308</v>
      </c>
      <c r="I211" s="30" t="str">
        <f>TEXT(PT_newAssessment_Data!I146+PT_newAssessment_Data!I136,"0")</f>
        <v>416</v>
      </c>
      <c r="J211" s="30" t="str">
        <f>TEXT(PT_newAssessment_Data!J146+PT_newAssessment_Data!J136,"0")</f>
        <v>578</v>
      </c>
      <c r="K211" s="30" t="str">
        <f>TEXT(PT_newAssessment_Data!K146+PT_newAssessment_Data!K136,"0")</f>
        <v>821</v>
      </c>
      <c r="L211" s="30" t="str">
        <f>TEXT(PT_newAssessment_Data!L146+PT_newAssessment_Data!L136,"0")</f>
        <v>740</v>
      </c>
      <c r="M211" s="30" t="str">
        <f>TEXT(PT_newAssessment_Data!M146+PT_newAssessment_Data!M136,"0")</f>
        <v>1064</v>
      </c>
      <c r="N211" s="30" t="str">
        <f>TEXT(PT_newAssessment_Data!N146+PT_newAssessment_Data!N136,"0")</f>
        <v>740</v>
      </c>
      <c r="O211" s="30" t="str">
        <f>TEXT(PT_newAssessment_Data!O146+PT_newAssessment_Data!O136,"0")</f>
        <v>1064</v>
      </c>
      <c r="P211" s="30" t="str">
        <f>TEXT(PT_newAssessment_Data!P146+PT_newAssessment_Data!P136,"0")</f>
        <v>178</v>
      </c>
      <c r="Q211" s="30" t="str">
        <f>TEXT(PT_newAssessment_Data!Q146+PT_newAssessment_Data!Q136,"0")</f>
        <v>416</v>
      </c>
      <c r="R211" s="30" t="str">
        <f>TEXT(PT_newAssessment_Data!R146+PT_newAssessment_Data!R136,"0")</f>
        <v>254</v>
      </c>
      <c r="S211" s="30" t="str">
        <f>TEXT(PT_newAssessment_Data!S146+PT_newAssessment_Data!S136,"0")</f>
        <v>335</v>
      </c>
      <c r="T211" s="30" t="str">
        <f>TEXT(PT_newAssessment_Data!T146+PT_newAssessment_Data!T136,"0")</f>
        <v>740</v>
      </c>
      <c r="U211" s="30" t="str">
        <f>TEXT(PT_newAssessment_Data!U146+PT_newAssessment_Data!U136,"0")</f>
        <v>416</v>
      </c>
      <c r="V211" s="30" t="str">
        <f>TEXT(PT_newAssessment_Data!V146+PT_newAssessment_Data!V136,"0")</f>
        <v>308</v>
      </c>
      <c r="W211" s="30" t="str">
        <f>TEXT(PT_newAssessment_Data!W146+PT_newAssessment_Data!W136,"0")</f>
        <v>416</v>
      </c>
      <c r="X211" s="30" t="str">
        <f>TEXT(PT_newAssessment_Data!X146+PT_newAssessment_Data!X136,"0")</f>
        <v>308</v>
      </c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/>
    </row>
    <row r="218" spans="1:35" x14ac:dyDescent="0.25">
      <c r="A218" s="5" t="s">
        <v>231</v>
      </c>
      <c r="AI218"/>
    </row>
    <row r="219" spans="1:35" x14ac:dyDescent="0.25">
      <c r="A219" s="20" t="s">
        <v>190</v>
      </c>
      <c r="E219" s="20" t="str">
        <f>TEXT(E148+E267,"0")</f>
        <v>0</v>
      </c>
      <c r="F219" s="20" t="str">
        <f t="shared" ref="F219:V219" si="11">TEXT(F148+F267,"0")</f>
        <v>25</v>
      </c>
      <c r="G219" s="20" t="str">
        <f t="shared" si="11"/>
        <v>18</v>
      </c>
      <c r="H219" s="20" t="str">
        <f t="shared" si="11"/>
        <v>22</v>
      </c>
      <c r="I219" s="20" t="str">
        <f t="shared" si="11"/>
        <v>43</v>
      </c>
      <c r="J219" s="20" t="str">
        <f t="shared" si="11"/>
        <v>27</v>
      </c>
      <c r="K219" s="20" t="str">
        <f t="shared" si="11"/>
        <v>21</v>
      </c>
      <c r="L219" s="20" t="str">
        <f t="shared" si="11"/>
        <v>27</v>
      </c>
      <c r="M219" s="20" t="str">
        <f t="shared" si="11"/>
        <v>187</v>
      </c>
      <c r="N219" s="20" t="str">
        <f t="shared" si="11"/>
        <v>25</v>
      </c>
      <c r="O219" s="20" t="str">
        <f t="shared" si="11"/>
        <v>25</v>
      </c>
      <c r="P219" s="20" t="str">
        <f t="shared" si="11"/>
        <v>18</v>
      </c>
      <c r="Q219" s="20" t="str">
        <f t="shared" si="11"/>
        <v>22</v>
      </c>
      <c r="R219" s="20" t="str">
        <f t="shared" si="11"/>
        <v>43</v>
      </c>
      <c r="S219" s="20" t="str">
        <f t="shared" si="11"/>
        <v>27</v>
      </c>
      <c r="T219" s="20" t="str">
        <f t="shared" si="11"/>
        <v>21</v>
      </c>
      <c r="U219" s="20" t="str">
        <f t="shared" si="11"/>
        <v>27</v>
      </c>
      <c r="V219" s="20" t="str">
        <f t="shared" si="11"/>
        <v>0</v>
      </c>
      <c r="W219" s="20" t="e">
        <f t="shared" ref="W219:X219" si="12">TEXT(W148+W267,"0")</f>
        <v>#DIV/0!</v>
      </c>
      <c r="X219" s="20" t="str">
        <f t="shared" si="12"/>
        <v>190</v>
      </c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/>
    </row>
    <row r="220" spans="1:35" x14ac:dyDescent="0.25">
      <c r="A220" s="20" t="s">
        <v>288</v>
      </c>
      <c r="E220" s="20" t="str">
        <f>TEXT(PT_newAssessment_Data!E143*0.05,"0")</f>
        <v>15</v>
      </c>
      <c r="F220" s="20" t="str">
        <f>TEXT(PT_newAssessment_Data!F143*0.05,"0")</f>
        <v>33</v>
      </c>
      <c r="G220" s="20" t="str">
        <f>TEXT(PT_newAssessment_Data!G143*0.05,"0")</f>
        <v>19</v>
      </c>
      <c r="H220" s="20" t="str">
        <f>TEXT(PT_newAssessment_Data!H143*0.05,"0")</f>
        <v>14</v>
      </c>
      <c r="I220" s="20" t="str">
        <f>TEXT(PT_newAssessment_Data!I143*0.05,"0")</f>
        <v>19</v>
      </c>
      <c r="J220" s="20" t="str">
        <f>TEXT(PT_newAssessment_Data!J143*0.05,"0")</f>
        <v>26</v>
      </c>
      <c r="K220" s="20" t="str">
        <f>TEXT(PT_newAssessment_Data!K143*0.05,"0")</f>
        <v>37</v>
      </c>
      <c r="L220" s="20" t="str">
        <f>TEXT(PT_newAssessment_Data!L143*0.05,"0")</f>
        <v>33</v>
      </c>
      <c r="M220" s="20" t="str">
        <f>TEXT(PT_newAssessment_Data!M143*0.05,"0")</f>
        <v>47</v>
      </c>
      <c r="N220" s="20" t="str">
        <f>TEXT(PT_newAssessment_Data!N143*0.05,"0")</f>
        <v>33</v>
      </c>
      <c r="O220" s="20" t="str">
        <f>TEXT(PT_newAssessment_Data!O143*0.05,"0")</f>
        <v>47</v>
      </c>
      <c r="P220" s="20" t="str">
        <f>TEXT(PT_newAssessment_Data!P143*0.05,"0")</f>
        <v>8</v>
      </c>
      <c r="Q220" s="20" t="str">
        <f>TEXT(PT_newAssessment_Data!Q143*0.05,"0")</f>
        <v>19</v>
      </c>
      <c r="R220" s="20" t="str">
        <f>TEXT(PT_newAssessment_Data!R143*0.05,"0")</f>
        <v>12</v>
      </c>
      <c r="S220" s="20" t="str">
        <f>TEXT(PT_newAssessment_Data!S143*0.05,"0")</f>
        <v>15</v>
      </c>
      <c r="T220" s="20" t="str">
        <f>TEXT(PT_newAssessment_Data!T143*0.05,"0")</f>
        <v>33</v>
      </c>
      <c r="U220" s="20" t="str">
        <f>TEXT(PT_newAssessment_Data!U143*0.05,"0")</f>
        <v>19</v>
      </c>
      <c r="V220" s="20" t="str">
        <f>TEXT(PT_newAssessment_Data!V143*0.05,"0")</f>
        <v>14</v>
      </c>
      <c r="W220" s="20" t="str">
        <f>TEXT(PT_newAssessment_Data!W143*0.05,"0")</f>
        <v>19</v>
      </c>
      <c r="X220" s="20" t="str">
        <f>TEXT(PT_newAssessment_Data!X143*0.05,"0")</f>
        <v>14</v>
      </c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/>
    </row>
    <row r="221" spans="1:35" x14ac:dyDescent="0.25"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</row>
    <row r="222" spans="1:35" x14ac:dyDescent="0.25">
      <c r="A222" s="20" t="s">
        <v>289</v>
      </c>
      <c r="E222" s="20" t="str">
        <f>TEXT(PT_newAssessment_Data!E145*0.05,"0")</f>
        <v>22</v>
      </c>
      <c r="F222" s="20" t="str">
        <f>TEXT(PT_newAssessment_Data!F145*0.05,"0")</f>
        <v>43</v>
      </c>
      <c r="G222" s="20" t="str">
        <f>TEXT(PT_newAssessment_Data!G145*0.05,"0")</f>
        <v>27</v>
      </c>
      <c r="H222" s="20" t="str">
        <f>TEXT(PT_newAssessment_Data!H145*0.05,"0")</f>
        <v>21</v>
      </c>
      <c r="I222" s="20" t="str">
        <f>TEXT(PT_newAssessment_Data!I145*0.05,"0")</f>
        <v>27</v>
      </c>
      <c r="J222" s="20" t="str">
        <f>TEXT(PT_newAssessment_Data!J145*0.05,"0")</f>
        <v>35</v>
      </c>
      <c r="K222" s="20" t="str">
        <f>TEXT(PT_newAssessment_Data!K145*0.05,"0")</f>
        <v>47</v>
      </c>
      <c r="L222" s="20" t="str">
        <f>TEXT(PT_newAssessment_Data!L145*0.05,"0")</f>
        <v>43</v>
      </c>
      <c r="M222" s="20" t="str">
        <f>TEXT(PT_newAssessment_Data!M145*0.05,"0")</f>
        <v>59</v>
      </c>
      <c r="N222" s="20" t="str">
        <f>TEXT(PT_newAssessment_Data!N145*0.05,"0")</f>
        <v>43</v>
      </c>
      <c r="O222" s="20" t="str">
        <f>TEXT(PT_newAssessment_Data!O145*0.05,"0")</f>
        <v>59</v>
      </c>
      <c r="P222" s="20" t="str">
        <f>TEXT(PT_newAssessment_Data!P145*0.05,"0")</f>
        <v>15</v>
      </c>
      <c r="Q222" s="20" t="str">
        <f>TEXT(PT_newAssessment_Data!Q145*0.05,"0")</f>
        <v>27</v>
      </c>
      <c r="R222" s="20" t="str">
        <f>TEXT(PT_newAssessment_Data!R145*0.05,"0")</f>
        <v>18</v>
      </c>
      <c r="S222" s="20" t="str">
        <f>TEXT(PT_newAssessment_Data!S145*0.05,"0")</f>
        <v>22</v>
      </c>
      <c r="T222" s="20" t="str">
        <f>TEXT(PT_newAssessment_Data!T145*0.05,"0")</f>
        <v>43</v>
      </c>
      <c r="U222" s="20" t="str">
        <f>TEXT(PT_newAssessment_Data!U145*0.05,"0")</f>
        <v>27</v>
      </c>
      <c r="V222" s="20" t="str">
        <f>TEXT(PT_newAssessment_Data!V145*0.05,"0")</f>
        <v>11</v>
      </c>
      <c r="W222" s="20" t="str">
        <f>TEXT(PT_newAssessment_Data!W145*0.05,"0")</f>
        <v>16</v>
      </c>
      <c r="X222" s="20" t="str">
        <f>TEXT(PT_newAssessment_Data!X145*0.05,"0")</f>
        <v>21</v>
      </c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/>
    </row>
    <row r="223" spans="1:35" x14ac:dyDescent="0.25">
      <c r="A223" s="20" t="s">
        <v>290</v>
      </c>
      <c r="E223" s="20" t="str">
        <f>TEXT(PT_newAssessment_Data!E146*0.05,"0")</f>
        <v>17</v>
      </c>
      <c r="F223" s="20" t="str">
        <f>TEXT(PT_newAssessment_Data!F146*0.05,"0")</f>
        <v>37</v>
      </c>
      <c r="G223" s="20" t="str">
        <f>TEXT(PT_newAssessment_Data!G146*0.05,"0")</f>
        <v>21</v>
      </c>
      <c r="H223" s="20" t="str">
        <f>TEXT(PT_newAssessment_Data!H146*0.05,"0")</f>
        <v>15</v>
      </c>
      <c r="I223" s="20" t="str">
        <f>TEXT(PT_newAssessment_Data!I146*0.05,"0")</f>
        <v>21</v>
      </c>
      <c r="J223" s="20" t="str">
        <f>TEXT(PT_newAssessment_Data!J146*0.05,"0")</f>
        <v>29</v>
      </c>
      <c r="K223" s="20" t="str">
        <f>TEXT(PT_newAssessment_Data!K146*0.05,"0")</f>
        <v>41</v>
      </c>
      <c r="L223" s="20" t="str">
        <f>TEXT(PT_newAssessment_Data!L146*0.05,"0")</f>
        <v>37</v>
      </c>
      <c r="M223" s="20" t="str">
        <f>TEXT(PT_newAssessment_Data!M146*0.05,"0")</f>
        <v>53</v>
      </c>
      <c r="N223" s="20" t="str">
        <f>TEXT(PT_newAssessment_Data!N146*0.05,"0")</f>
        <v>37</v>
      </c>
      <c r="O223" s="20" t="str">
        <f>TEXT(PT_newAssessment_Data!O146*0.05,"0")</f>
        <v>53</v>
      </c>
      <c r="P223" s="20" t="str">
        <f>TEXT(PT_newAssessment_Data!P146*0.05,"0")</f>
        <v>9</v>
      </c>
      <c r="Q223" s="20" t="str">
        <f>TEXT(PT_newAssessment_Data!Q146*0.05,"0")</f>
        <v>21</v>
      </c>
      <c r="R223" s="20" t="str">
        <f>TEXT(PT_newAssessment_Data!R146*0.05,"0")</f>
        <v>13</v>
      </c>
      <c r="S223" s="20" t="str">
        <f>TEXT(PT_newAssessment_Data!S146*0.05,"0")</f>
        <v>17</v>
      </c>
      <c r="T223" s="20" t="str">
        <f>TEXT(PT_newAssessment_Data!T146*0.05,"0")</f>
        <v>37</v>
      </c>
      <c r="U223" s="20" t="str">
        <f>TEXT(PT_newAssessment_Data!U146*0.05,"0")</f>
        <v>21</v>
      </c>
      <c r="V223" s="20" t="str">
        <f>TEXT(PT_newAssessment_Data!V146*0.05,"0")</f>
        <v>15</v>
      </c>
      <c r="W223" s="20" t="str">
        <f>TEXT(PT_newAssessment_Data!W146*0.05,"0")</f>
        <v>21</v>
      </c>
      <c r="X223" s="20" t="str">
        <f>TEXT(PT_newAssessment_Data!X146*0.05,"0")</f>
        <v>15</v>
      </c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/>
    </row>
    <row r="224" spans="1:35" x14ac:dyDescent="0.25">
      <c r="A224" s="5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/>
    </row>
    <row r="225" spans="1:35" x14ac:dyDescent="0.25">
      <c r="A225" s="20" t="s">
        <v>234</v>
      </c>
      <c r="E225" s="20" t="str">
        <f ca="1">TEXT(IF(TODAY()-E51&gt;=90,IF(PT_newAssessment_Cal_Data!B61="Residential",2000,5000),0),"0")</f>
        <v>0</v>
      </c>
      <c r="F225" s="20" t="str">
        <f ca="1">TEXT(IF(TODAY()-PT_newAssessment_Cal_Data!C51&gt;=90,IF(PT_newAssessment_Cal_Data!C61="Residential",2000,5000),0),"0")</f>
        <v>2000</v>
      </c>
      <c r="G225" s="20" t="str">
        <f ca="1">TEXT(IF(TODAY()-PT_newAssessment_Cal_Data!D51&gt;=90,IF(PT_newAssessment_Cal_Data!D61="Residential",2000,5000),0),"0")</f>
        <v>5000</v>
      </c>
      <c r="H225" s="20" t="str">
        <f ca="1">TEXT(IF(TODAY()-PT_newAssessment_Cal_Data!E51&gt;=90,IF(PT_newAssessment_Cal_Data!E61="Residential",2000,5000),0),"0")</f>
        <v>5000</v>
      </c>
      <c r="I225" s="20" t="str">
        <f ca="1">TEXT(IF(TODAY()-PT_newAssessment_Cal_Data!F51&gt;=90,IF(PT_newAssessment_Cal_Data!F61="Residential",2000,5000),0),"0")</f>
        <v>5000</v>
      </c>
      <c r="J225" s="20" t="str">
        <f ca="1">TEXT(IF(TODAY()-PT_newAssessment_Cal_Data!G51&gt;=90,IF(PT_newAssessment_Cal_Data!G61="Residential",2000,5000),0),"0")</f>
        <v>5000</v>
      </c>
      <c r="K225" s="20" t="str">
        <f ca="1">TEXT(IF(TODAY()-PT_newAssessment_Cal_Data!J51&gt;=90,IF(PT_newAssessment_Cal_Data!J61="Residential",2000,5000),0),"0")</f>
        <v>2000</v>
      </c>
      <c r="L225" s="20" t="str">
        <f ca="1">TEXT(IF(TODAY()-PT_newAssessment_Cal_Data!K51&gt;=90,IF(PT_newAssessment_Cal_Data!K61="Residential",2000,5000),0),"0")</f>
        <v>2000</v>
      </c>
      <c r="M225" s="20" t="str">
        <f ca="1">TEXT(IF(TODAY()-PT_newAssessment_Cal_Data!L51&gt;=90,IF(PT_newAssessment_Cal_Data!L61="Residential",2000,5000),0),"0")</f>
        <v>5000</v>
      </c>
      <c r="N225" s="20" t="str">
        <f ca="1">TEXT(IF(TODAY()-PT_newAssessment_Cal_Data!K51&gt;=90,IF(PT_newAssessment_Cal_Data!K61="Residential",2000,5000),0),"0")</f>
        <v>2000</v>
      </c>
      <c r="O225" s="20" t="str">
        <f ca="1">TEXT(IF(TODAY()-PT_newAssessment_Cal_Data!L51&gt;=90,IF(PT_newAssessment_Cal_Data!L61="Residential",2000,5000),0),"0")</f>
        <v>5000</v>
      </c>
      <c r="P225" s="20" t="str">
        <f ca="1">TEXT(IF(TODAY()-PT_newAssessment_Cal_Data!M51&gt;=90,IF(PT_newAssessment_Cal_Data!M61="Residential",2000,5000),0),"0")</f>
        <v>5000</v>
      </c>
      <c r="Q225" s="20" t="str">
        <f ca="1">TEXT(IF(TODAY()-PT_newAssessment_Cal_Data!N51&gt;=90,IF(PT_newAssessment_Cal_Data!N61="Residential",2000,5000),0),"0")</f>
        <v>5000</v>
      </c>
      <c r="R225" s="20" t="str">
        <f ca="1">TEXT(IF(TODAY()-PT_newAssessment_Cal_Data!O51&gt;=90,IF(PT_newAssessment_Cal_Data!O61="Residential",2000,5000),0),"0")</f>
        <v>5000</v>
      </c>
      <c r="S225" s="20" t="str">
        <f ca="1">TEXT(IF(TODAY()-PT_newAssessment_Cal_Data!P51&gt;=90,IF(PT_newAssessment_Cal_Data!P61="Residential",2000,5000),0),"0")</f>
        <v>5000</v>
      </c>
      <c r="T225" s="20" t="str">
        <f ca="1">TEXT(IF(TODAY()-PT_newAssessment_Cal_Data!S51&gt;=90,IF(PT_newAssessment_Cal_Data!S61="Residential",2000,5000),0),"0")</f>
        <v>2000</v>
      </c>
      <c r="U225" s="20" t="str">
        <f ca="1">TEXT(IF(TODAY()-PT_newAssessment_Cal_Data!T51&gt;=90,IF(PT_newAssessment_Cal_Data!T61="Residential",2000,5000),0),"0")</f>
        <v>5000</v>
      </c>
      <c r="V225" s="20" t="str">
        <f ca="1">TEXT(IF(TODAY()-PT_newAssessment_Cal_Data!U51&gt;=90,IF(PT_newAssessment_Cal_Data!U61="Residential",2000,5000),0),"0")</f>
        <v>5000</v>
      </c>
      <c r="W225" s="20" t="str">
        <f ca="1">TEXT(IF(TODAY()-PT_newAssessment_Cal_Data!V51&gt;=90,IF(PT_newAssessment_Cal_Data!V61="Residential",2000,5000),0),"0")</f>
        <v>5000</v>
      </c>
      <c r="X225" s="20" t="str">
        <f ca="1">TEXT(IF(TODAY()-PT_newAssessment_Cal_Data!W51&gt;=90,IF(PT_newAssessment_Cal_Data!W61="Residential",2000,5000),0),"0")</f>
        <v>5000</v>
      </c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/>
    </row>
    <row r="226" spans="1:35" x14ac:dyDescent="0.25">
      <c r="A226" s="5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/>
    </row>
    <row r="227" spans="1:35" x14ac:dyDescent="0.25">
      <c r="A227" s="20" t="s">
        <v>232</v>
      </c>
      <c r="E227" s="20" t="str">
        <f>TEXT(PT_newAssessment_Data!E158,"0")</f>
        <v>15</v>
      </c>
      <c r="F227" s="20" t="str">
        <f>TEXT(PT_newAssessment_Data!F158,"0")</f>
        <v>15</v>
      </c>
      <c r="G227" s="20" t="str">
        <f>TEXT(PT_newAssessment_Data!G158,"0")</f>
        <v>11</v>
      </c>
      <c r="H227" s="20" t="str">
        <f>TEXT(PT_newAssessment_Data!H158,"0")</f>
        <v>13</v>
      </c>
      <c r="I227" s="20" t="str">
        <f>TEXT(PT_newAssessment_Data!I158,"0")</f>
        <v>26</v>
      </c>
      <c r="J227" s="20" t="str">
        <f>TEXT(PT_newAssessment_Data!J158,"0")</f>
        <v>16</v>
      </c>
      <c r="K227" s="20" t="str">
        <f>TEXT(PT_newAssessment_Data!K158,"0")</f>
        <v>13</v>
      </c>
      <c r="L227" s="20" t="str">
        <f>TEXT(PT_newAssessment_Data!L158,"0")</f>
        <v>16</v>
      </c>
      <c r="M227" s="20" t="str">
        <f>TEXT(PT_newAssessment_Data!M158,"0")</f>
        <v>112</v>
      </c>
      <c r="N227" s="20" t="str">
        <f>TEXT(PT_newAssessment_Data!N158,"0")</f>
        <v>15</v>
      </c>
      <c r="O227" s="20" t="str">
        <f>TEXT(PT_newAssessment_Data!O158,"0")</f>
        <v>15</v>
      </c>
      <c r="P227" s="20" t="str">
        <f>TEXT(PT_newAssessment_Data!P158,"0")</f>
        <v>11</v>
      </c>
      <c r="Q227" s="20" t="str">
        <f>TEXT(PT_newAssessment_Data!Q158,"0")</f>
        <v>13</v>
      </c>
      <c r="R227" s="20" t="str">
        <f>TEXT(PT_newAssessment_Data!R158,"0")</f>
        <v>26</v>
      </c>
      <c r="S227" s="20" t="str">
        <f>TEXT(PT_newAssessment_Data!S158,"0")</f>
        <v>16</v>
      </c>
      <c r="T227" s="20" t="str">
        <f>TEXT(PT_newAssessment_Data!T158,"0")</f>
        <v>13</v>
      </c>
      <c r="U227" s="20" t="str">
        <f>TEXT(PT_newAssessment_Data!U158,"0")</f>
        <v>16</v>
      </c>
      <c r="V227" s="20" t="e">
        <f>TEXT(PT_newAssessment_Data!V158,"0")</f>
        <v>#DIV/0!</v>
      </c>
      <c r="W227" s="20" t="e">
        <f>TEXT(PT_newAssessment_Data!W158,"0")</f>
        <v>#DIV/0!</v>
      </c>
      <c r="X227" s="20" t="str">
        <f>TEXT(PT_newAssessment_Data!X158,"0")</f>
        <v>114</v>
      </c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/>
    </row>
    <row r="228" spans="1:35" x14ac:dyDescent="0.25">
      <c r="A228" s="20" t="s">
        <v>302</v>
      </c>
      <c r="E228" s="20" t="str">
        <f>TEXT(PT_newAssessment_Data!E159,"0")</f>
        <v>0</v>
      </c>
      <c r="F228" s="20" t="str">
        <f>TEXT(PT_newAssessment_Data!F159,"0")</f>
        <v>1</v>
      </c>
      <c r="G228" s="20" t="str">
        <f>TEXT(PT_newAssessment_Data!G159,"0")</f>
        <v>1</v>
      </c>
      <c r="H228" s="20" t="str">
        <f>TEXT(PT_newAssessment_Data!H159,"0")</f>
        <v>0</v>
      </c>
      <c r="I228" s="20" t="str">
        <f>TEXT(PT_newAssessment_Data!I159,"0")</f>
        <v>1</v>
      </c>
      <c r="J228" s="20" t="str">
        <f>TEXT(PT_newAssessment_Data!J159,"0")</f>
        <v>1</v>
      </c>
      <c r="K228" s="20" t="str">
        <f>TEXT(PT_newAssessment_Data!K159,"0")</f>
        <v>1</v>
      </c>
      <c r="L228" s="20" t="str">
        <f>TEXT(PT_newAssessment_Data!L159,"0")</f>
        <v>1</v>
      </c>
      <c r="M228" s="20" t="str">
        <f>TEXT(PT_newAssessment_Data!M159,"0")</f>
        <v>1</v>
      </c>
      <c r="N228" s="20" t="str">
        <f>TEXT(PT_newAssessment_Data!N159,"0")</f>
        <v>1</v>
      </c>
      <c r="O228" s="20" t="str">
        <f>TEXT(PT_newAssessment_Data!O159,"0")</f>
        <v>1</v>
      </c>
      <c r="P228" s="20" t="str">
        <f>TEXT(PT_newAssessment_Data!P159,"0")</f>
        <v>0</v>
      </c>
      <c r="Q228" s="20" t="str">
        <f>TEXT(PT_newAssessment_Data!Q159,"0")</f>
        <v>1</v>
      </c>
      <c r="R228" s="20" t="str">
        <f>TEXT(PT_newAssessment_Data!R159,"0")</f>
        <v>0</v>
      </c>
      <c r="S228" s="20" t="str">
        <f>TEXT(PT_newAssessment_Data!S159,"0")</f>
        <v>0</v>
      </c>
      <c r="T228" s="20" t="str">
        <f>TEXT(PT_newAssessment_Data!T159,"0")</f>
        <v>1</v>
      </c>
      <c r="U228" s="20" t="str">
        <f>TEXT(PT_newAssessment_Data!U159,"0")</f>
        <v>1</v>
      </c>
      <c r="V228" s="20" t="str">
        <f>TEXT(PT_newAssessment_Data!V159,"0")</f>
        <v>0</v>
      </c>
      <c r="W228" s="20" t="str">
        <f>TEXT(PT_newAssessment_Data!W159,"0")</f>
        <v>1</v>
      </c>
      <c r="X228" s="20" t="str">
        <f>TEXT(PT_newAssessment_Data!X159,"0")</f>
        <v>0</v>
      </c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/>
    </row>
    <row r="229" spans="1:35" x14ac:dyDescent="0.25"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</row>
    <row r="230" spans="1:35" x14ac:dyDescent="0.25">
      <c r="A230" s="20" t="s">
        <v>303</v>
      </c>
      <c r="E230" s="20" t="str">
        <f>TEXT(PT_newAssessment_Data!E161,"0")</f>
        <v>1</v>
      </c>
      <c r="F230" s="20" t="str">
        <f>TEXT(PT_newAssessment_Data!F161,"0")</f>
        <v>1</v>
      </c>
      <c r="G230" s="20" t="str">
        <f>TEXT(PT_newAssessment_Data!G161,"0")</f>
        <v>1</v>
      </c>
      <c r="H230" s="20" t="str">
        <f>TEXT(PT_newAssessment_Data!H161,"0")</f>
        <v>1</v>
      </c>
      <c r="I230" s="20" t="str">
        <f>TEXT(PT_newAssessment_Data!I161,"0")</f>
        <v>1</v>
      </c>
      <c r="J230" s="20" t="str">
        <f>TEXT(PT_newAssessment_Data!J161,"0")</f>
        <v>1</v>
      </c>
      <c r="K230" s="20" t="str">
        <f>TEXT(PT_newAssessment_Data!K161,"0")</f>
        <v>1</v>
      </c>
      <c r="L230" s="20" t="str">
        <f>TEXT(PT_newAssessment_Data!L161,"0")</f>
        <v>1</v>
      </c>
      <c r="M230" s="20" t="str">
        <f>TEXT(PT_newAssessment_Data!M161,"0")</f>
        <v>2</v>
      </c>
      <c r="N230" s="20" t="str">
        <f>TEXT(PT_newAssessment_Data!N161,"0")</f>
        <v>1</v>
      </c>
      <c r="O230" s="20" t="str">
        <f>TEXT(PT_newAssessment_Data!O161,"0")</f>
        <v>2</v>
      </c>
      <c r="P230" s="20" t="str">
        <f>TEXT(PT_newAssessment_Data!P161,"0")</f>
        <v>0</v>
      </c>
      <c r="Q230" s="20" t="str">
        <f>TEXT(PT_newAssessment_Data!Q161,"0")</f>
        <v>1</v>
      </c>
      <c r="R230" s="20" t="str">
        <f>TEXT(PT_newAssessment_Data!R161,"0")</f>
        <v>1</v>
      </c>
      <c r="S230" s="20" t="str">
        <f>TEXT(PT_newAssessment_Data!S161,"0")</f>
        <v>1</v>
      </c>
      <c r="T230" s="20" t="str">
        <f>TEXT(PT_newAssessment_Data!T161,"0")</f>
        <v>1</v>
      </c>
      <c r="U230" s="20" t="str">
        <f>TEXT(PT_newAssessment_Data!U161,"0")</f>
        <v>1</v>
      </c>
      <c r="V230" s="20" t="str">
        <f>TEXT(PT_newAssessment_Data!V161,"0")</f>
        <v>0</v>
      </c>
      <c r="W230" s="20" t="str">
        <f>TEXT(PT_newAssessment_Data!W161,"0")</f>
        <v>0</v>
      </c>
      <c r="X230" s="20" t="str">
        <f>TEXT(PT_newAssessment_Data!X161,"0")</f>
        <v>1</v>
      </c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/>
    </row>
    <row r="231" spans="1:35" x14ac:dyDescent="0.25">
      <c r="A231" s="20" t="s">
        <v>304</v>
      </c>
      <c r="E231" s="20" t="str">
        <f>TEXT(PT_newAssessment_Data!E162,"0")</f>
        <v>1</v>
      </c>
      <c r="F231" s="20" t="str">
        <f>TEXT(PT_newAssessment_Data!F162,"0")</f>
        <v>1</v>
      </c>
      <c r="G231" s="20" t="str">
        <f>TEXT(PT_newAssessment_Data!G162,"0")</f>
        <v>1</v>
      </c>
      <c r="H231" s="20" t="str">
        <f>TEXT(PT_newAssessment_Data!H162,"0")</f>
        <v>0</v>
      </c>
      <c r="I231" s="20" t="str">
        <f>TEXT(PT_newAssessment_Data!I162,"0")</f>
        <v>1</v>
      </c>
      <c r="J231" s="20" t="str">
        <f>TEXT(PT_newAssessment_Data!J162,"0")</f>
        <v>1</v>
      </c>
      <c r="K231" s="20" t="str">
        <f>TEXT(PT_newAssessment_Data!K162,"0")</f>
        <v>1</v>
      </c>
      <c r="L231" s="20" t="str">
        <f>TEXT(PT_newAssessment_Data!L162,"0")</f>
        <v>1</v>
      </c>
      <c r="M231" s="20" t="str">
        <f>TEXT(PT_newAssessment_Data!M162,"0")</f>
        <v>2</v>
      </c>
      <c r="N231" s="20" t="str">
        <f>TEXT(PT_newAssessment_Data!N162,"0")</f>
        <v>1</v>
      </c>
      <c r="O231" s="20" t="str">
        <f>TEXT(PT_newAssessment_Data!O162,"0")</f>
        <v>2</v>
      </c>
      <c r="P231" s="20" t="str">
        <f>TEXT(PT_newAssessment_Data!P162,"0")</f>
        <v>0</v>
      </c>
      <c r="Q231" s="20" t="str">
        <f>TEXT(PT_newAssessment_Data!Q162,"0")</f>
        <v>1</v>
      </c>
      <c r="R231" s="20" t="str">
        <f>TEXT(PT_newAssessment_Data!R162,"0")</f>
        <v>0</v>
      </c>
      <c r="S231" s="20" t="str">
        <f>TEXT(PT_newAssessment_Data!S162,"0")</f>
        <v>1</v>
      </c>
      <c r="T231" s="20" t="str">
        <f>TEXT(PT_newAssessment_Data!T162,"0")</f>
        <v>1</v>
      </c>
      <c r="U231" s="20" t="str">
        <f>TEXT(PT_newAssessment_Data!U162,"0")</f>
        <v>1</v>
      </c>
      <c r="V231" s="20" t="str">
        <f>TEXT(PT_newAssessment_Data!V162,"0")</f>
        <v>0</v>
      </c>
      <c r="W231" s="20" t="str">
        <f>TEXT(PT_newAssessment_Data!W162,"0")</f>
        <v>1</v>
      </c>
      <c r="X231" s="20" t="str">
        <f>TEXT(PT_newAssessment_Data!X162,"0")</f>
        <v>0</v>
      </c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/>
    </row>
    <row r="232" spans="1:35" x14ac:dyDescent="0.25"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</row>
    <row r="233" spans="1:35" x14ac:dyDescent="0.25">
      <c r="A233" s="26" t="s">
        <v>235</v>
      </c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/>
    </row>
    <row r="238" spans="1:35" x14ac:dyDescent="0.25">
      <c r="A238" s="5" t="s">
        <v>200</v>
      </c>
      <c r="F238"/>
      <c r="G238"/>
      <c r="H238"/>
      <c r="I238"/>
      <c r="J238"/>
      <c r="K238"/>
      <c r="L238"/>
      <c r="M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</row>
    <row r="239" spans="1:35" x14ac:dyDescent="0.25">
      <c r="A239" s="32" t="s">
        <v>236</v>
      </c>
      <c r="E239" s="30" t="str">
        <f>TEXT(PT_newAssessment_Data!E184+PT_newAssessment_Data!E189+PT_newAssessment_Data!E227-PT_newAssessment_Data!E219,"0")</f>
        <v>1005</v>
      </c>
      <c r="F239" s="30" t="str">
        <f>TEXT(PT_newAssessment_Data!F184+PT_newAssessment_Data!F189+PT_newAssessment_Data!F227-PT_newAssessment_Data!F219,"0")</f>
        <v>1694</v>
      </c>
      <c r="G239" s="30" t="str">
        <f>TEXT(PT_newAssessment_Data!G184+PT_newAssessment_Data!G189+PT_newAssessment_Data!G227-PT_newAssessment_Data!G219,"0")</f>
        <v>1859</v>
      </c>
      <c r="H239" s="30" t="str">
        <f>TEXT(PT_newAssessment_Data!H184+PT_newAssessment_Data!H189+PT_newAssessment_Data!H227-PT_newAssessment_Data!H219,"0")</f>
        <v>1843</v>
      </c>
      <c r="I239" s="30" t="str">
        <f>TEXT(PT_newAssessment_Data!I184+PT_newAssessment_Data!I189+PT_newAssessment_Data!I227-PT_newAssessment_Data!I219,"0")</f>
        <v>2051</v>
      </c>
      <c r="J239" s="30" t="str">
        <f>TEXT(PT_newAssessment_Data!J184+PT_newAssessment_Data!J189+PT_newAssessment_Data!J227-PT_newAssessment_Data!J219,"0")</f>
        <v>1733</v>
      </c>
      <c r="K239" s="30" t="str">
        <f>TEXT(PT_newAssessment_Data!K184+PT_newAssessment_Data!K189+PT_newAssessment_Data!K227-PT_newAssessment_Data!K219,"0")</f>
        <v>1628</v>
      </c>
      <c r="L239" s="30" t="str">
        <f>TEXT(PT_newAssessment_Data!L184+PT_newAssessment_Data!L189+PT_newAssessment_Data!L227-PT_newAssessment_Data!L219,"0")</f>
        <v>1733</v>
      </c>
      <c r="M239" s="30" t="str">
        <f>TEXT(PT_newAssessment_Data!M184+PT_newAssessment_Data!M189+PT_newAssessment_Data!M227-PT_newAssessment_Data!M219,"0")</f>
        <v>5720</v>
      </c>
      <c r="N239" s="30" t="str">
        <f>TEXT(PT_newAssessment_Data!N184+PT_newAssessment_Data!N189+PT_newAssessment_Data!N227-PT_newAssessment_Data!N219,"0")</f>
        <v>1694</v>
      </c>
      <c r="O239" s="30" t="str">
        <f>TEXT(PT_newAssessment_Data!O184+PT_newAssessment_Data!O189+PT_newAssessment_Data!O227-PT_newAssessment_Data!O219,"0")</f>
        <v>2545</v>
      </c>
      <c r="P239" s="30" t="str">
        <f>TEXT(PT_newAssessment_Data!P184+PT_newAssessment_Data!P189+PT_newAssessment_Data!P227-PT_newAssessment_Data!P219,"0")</f>
        <v>1651</v>
      </c>
      <c r="Q239" s="30" t="str">
        <f>TEXT(PT_newAssessment_Data!Q184+PT_newAssessment_Data!Q189+PT_newAssessment_Data!Q227-PT_newAssessment_Data!Q219,"0")</f>
        <v>1654</v>
      </c>
      <c r="R239" s="30" t="str">
        <f>TEXT(PT_newAssessment_Data!R184+PT_newAssessment_Data!R189+PT_newAssessment_Data!R227-PT_newAssessment_Data!R219,"0")</f>
        <v>2051</v>
      </c>
      <c r="S239" s="30" t="str">
        <f>TEXT(PT_newAssessment_Data!S184+PT_newAssessment_Data!S189+PT_newAssessment_Data!S227-PT_newAssessment_Data!S219,"0")</f>
        <v>1733</v>
      </c>
      <c r="T239" s="30" t="str">
        <f>TEXT(PT_newAssessment_Data!T184+PT_newAssessment_Data!T189+PT_newAssessment_Data!T227-PT_newAssessment_Data!T219,"0")</f>
        <v>1628</v>
      </c>
      <c r="U239" s="30" t="str">
        <f>TEXT(PT_newAssessment_Data!U184+PT_newAssessment_Data!U189+PT_newAssessment_Data!U227-PT_newAssessment_Data!U219,"0")</f>
        <v>2017</v>
      </c>
      <c r="V239" s="30" t="e">
        <f>TEXT(PT_newAssessment_Data!V184+PT_newAssessment_Data!V189+PT_newAssessment_Data!V227-PT_newAssessment_Data!V219,"0")</f>
        <v>#DIV/0!</v>
      </c>
      <c r="W239" s="30" t="e">
        <f>TEXT(PT_newAssessment_Data!W184+PT_newAssessment_Data!W189+PT_newAssessment_Data!W227-PT_newAssessment_Data!W219,"0")</f>
        <v>#DIV/0!</v>
      </c>
      <c r="X239" s="30" t="str">
        <f>TEXT(PT_newAssessment_Data!X184+PT_newAssessment_Data!X189+PT_newAssessment_Data!X227-PT_newAssessment_Data!X219,"0")</f>
        <v>4935</v>
      </c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/>
    </row>
    <row r="240" spans="1:35" x14ac:dyDescent="0.25">
      <c r="A240" s="32" t="s">
        <v>305</v>
      </c>
      <c r="E240" s="20" t="str">
        <f>TEXT(PT_newAssessment_Data!E184+PT_newAssessment_Data!E190+PT_newAssessment_Data!E227-PT_newAssessment_Data!E219,"0")</f>
        <v>1005</v>
      </c>
      <c r="F240" s="20" t="str">
        <f>TEXT(PT_newAssessment_Data!F184+PT_newAssessment_Data!F190+PT_newAssessment_Data!F227-PT_newAssessment_Data!F219,"0")</f>
        <v>980</v>
      </c>
      <c r="G240" s="20" t="str">
        <f>TEXT(PT_newAssessment_Data!G184+PT_newAssessment_Data!G190+PT_newAssessment_Data!G227-PT_newAssessment_Data!G219,"0")</f>
        <v>1145</v>
      </c>
      <c r="H240" s="20" t="str">
        <f>TEXT(PT_newAssessment_Data!H184+PT_newAssessment_Data!H190+PT_newAssessment_Data!H227-PT_newAssessment_Data!H219,"0")</f>
        <v>1129</v>
      </c>
      <c r="I240" s="20" t="str">
        <f>TEXT(PT_newAssessment_Data!I184+PT_newAssessment_Data!I190+PT_newAssessment_Data!I227-PT_newAssessment_Data!I219,"0")</f>
        <v>1337</v>
      </c>
      <c r="J240" s="20" t="str">
        <f>TEXT(PT_newAssessment_Data!J184+PT_newAssessment_Data!J190+PT_newAssessment_Data!J227-PT_newAssessment_Data!J219,"0")</f>
        <v>1019</v>
      </c>
      <c r="K240" s="20" t="str">
        <f>TEXT(PT_newAssessment_Data!K184+PT_newAssessment_Data!K190+PT_newAssessment_Data!K227-PT_newAssessment_Data!K219,"0")</f>
        <v>914</v>
      </c>
      <c r="L240" s="20" t="str">
        <f>TEXT(PT_newAssessment_Data!L184+PT_newAssessment_Data!L190+PT_newAssessment_Data!L227-PT_newAssessment_Data!L219,"0")</f>
        <v>1019</v>
      </c>
      <c r="M240" s="20" t="str">
        <f>TEXT(PT_newAssessment_Data!M184+PT_newAssessment_Data!M190+PT_newAssessment_Data!M227-PT_newAssessment_Data!M219,"0")</f>
        <v>5006</v>
      </c>
      <c r="N240" s="20" t="str">
        <f>TEXT(PT_newAssessment_Data!N184+PT_newAssessment_Data!N190+PT_newAssessment_Data!N227-PT_newAssessment_Data!N219,"0")</f>
        <v>980</v>
      </c>
      <c r="O240" s="20" t="str">
        <f>TEXT(PT_newAssessment_Data!O184+PT_newAssessment_Data!O190+PT_newAssessment_Data!O227-PT_newAssessment_Data!O219,"0")</f>
        <v>1831</v>
      </c>
      <c r="P240" s="20" t="str">
        <f>TEXT(PT_newAssessment_Data!P184+PT_newAssessment_Data!P190+PT_newAssessment_Data!P227-PT_newAssessment_Data!P219,"0")</f>
        <v>937</v>
      </c>
      <c r="Q240" s="20" t="str">
        <f>TEXT(PT_newAssessment_Data!Q184+PT_newAssessment_Data!Q190+PT_newAssessment_Data!Q227-PT_newAssessment_Data!Q219,"0")</f>
        <v>940</v>
      </c>
      <c r="R240" s="20" t="str">
        <f>TEXT(PT_newAssessment_Data!R184+PT_newAssessment_Data!R190+PT_newAssessment_Data!R227-PT_newAssessment_Data!R219,"0")</f>
        <v>1337</v>
      </c>
      <c r="S240" s="20" t="str">
        <f>TEXT(PT_newAssessment_Data!S184+PT_newAssessment_Data!S190+PT_newAssessment_Data!S227-PT_newAssessment_Data!S219,"0")</f>
        <v>1019</v>
      </c>
      <c r="T240" s="20" t="str">
        <f>TEXT(PT_newAssessment_Data!T184+PT_newAssessment_Data!T190+PT_newAssessment_Data!T227-PT_newAssessment_Data!T219,"0")</f>
        <v>914</v>
      </c>
      <c r="U240" s="20" t="str">
        <f>TEXT(PT_newAssessment_Data!U184+PT_newAssessment_Data!U190+PT_newAssessment_Data!U227-PT_newAssessment_Data!U219,"0")</f>
        <v>1303</v>
      </c>
      <c r="V240" s="20" t="e">
        <f>TEXT(PT_newAssessment_Data!V184+PT_newAssessment_Data!V190+PT_newAssessment_Data!V227-PT_newAssessment_Data!V219,"0")</f>
        <v>#DIV/0!</v>
      </c>
      <c r="W240" s="20" t="e">
        <f>TEXT(PT_newAssessment_Data!W184+PT_newAssessment_Data!W190+PT_newAssessment_Data!W227-PT_newAssessment_Data!W219,"0")</f>
        <v>#DIV/0!</v>
      </c>
      <c r="X240" s="20" t="str">
        <f>TEXT(PT_newAssessment_Data!X184+PT_newAssessment_Data!X190+PT_newAssessment_Data!X227-PT_newAssessment_Data!X219,"0")</f>
        <v>4221</v>
      </c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/>
    </row>
    <row r="241" spans="1:35" x14ac:dyDescent="0.25">
      <c r="A241" s="32" t="s">
        <v>306</v>
      </c>
      <c r="E241" s="20" t="str">
        <f>TEXT(PT_newAssessment_Data!E184+PT_newAssessment_Data!E191+PT_newAssessment_Data!E227-PT_newAssessment_Data!E219,"0")</f>
        <v>2219</v>
      </c>
      <c r="F241" s="20" t="str">
        <f>TEXT(PT_newAssessment_Data!F184+PT_newAssessment_Data!F191+PT_newAssessment_Data!F227-PT_newAssessment_Data!F219,"0")</f>
        <v>2194</v>
      </c>
      <c r="G241" s="20" t="str">
        <f>TEXT(PT_newAssessment_Data!G184+PT_newAssessment_Data!G191+PT_newAssessment_Data!G227-PT_newAssessment_Data!G219,"0")</f>
        <v>2359</v>
      </c>
      <c r="H241" s="20" t="str">
        <f>TEXT(PT_newAssessment_Data!H184+PT_newAssessment_Data!H191+PT_newAssessment_Data!H227-PT_newAssessment_Data!H219,"0")</f>
        <v>2343</v>
      </c>
      <c r="I241" s="20" t="str">
        <f>TEXT(PT_newAssessment_Data!I184+PT_newAssessment_Data!I191+PT_newAssessment_Data!I227-PT_newAssessment_Data!I219,"0")</f>
        <v>2551</v>
      </c>
      <c r="J241" s="20" t="str">
        <f>TEXT(PT_newAssessment_Data!J184+PT_newAssessment_Data!J191+PT_newAssessment_Data!J227-PT_newAssessment_Data!J219,"0")</f>
        <v>2233</v>
      </c>
      <c r="K241" s="20" t="str">
        <f>TEXT(PT_newAssessment_Data!K184+PT_newAssessment_Data!K191+PT_newAssessment_Data!K227-PT_newAssessment_Data!K219,"0")</f>
        <v>2128</v>
      </c>
      <c r="L241" s="20" t="str">
        <f>TEXT(PT_newAssessment_Data!L184+PT_newAssessment_Data!L191+PT_newAssessment_Data!L227-PT_newAssessment_Data!L219,"0")</f>
        <v>2233</v>
      </c>
      <c r="M241" s="20" t="str">
        <f>TEXT(PT_newAssessment_Data!M184+PT_newAssessment_Data!M191+PT_newAssessment_Data!M227-PT_newAssessment_Data!M219,"0")</f>
        <v>6220</v>
      </c>
      <c r="N241" s="20" t="str">
        <f>TEXT(PT_newAssessment_Data!N184+PT_newAssessment_Data!N191+PT_newAssessment_Data!N227-PT_newAssessment_Data!N219,"0")</f>
        <v>2194</v>
      </c>
      <c r="O241" s="20" t="str">
        <f>TEXT(PT_newAssessment_Data!O184+PT_newAssessment_Data!O191+PT_newAssessment_Data!O227-PT_newAssessment_Data!O219,"0")</f>
        <v>3045</v>
      </c>
      <c r="P241" s="20" t="str">
        <f>TEXT(PT_newAssessment_Data!P184+PT_newAssessment_Data!P191+PT_newAssessment_Data!P227-PT_newAssessment_Data!P219,"0")</f>
        <v>2151</v>
      </c>
      <c r="Q241" s="20" t="str">
        <f>TEXT(PT_newAssessment_Data!Q184+PT_newAssessment_Data!Q191+PT_newAssessment_Data!Q227-PT_newAssessment_Data!Q219,"0")</f>
        <v>2154</v>
      </c>
      <c r="R241" s="20" t="str">
        <f>TEXT(PT_newAssessment_Data!R184+PT_newAssessment_Data!R191+PT_newAssessment_Data!R227-PT_newAssessment_Data!R219,"0")</f>
        <v>2551</v>
      </c>
      <c r="S241" s="20" t="str">
        <f>TEXT(PT_newAssessment_Data!S184+PT_newAssessment_Data!S191+PT_newAssessment_Data!S227-PT_newAssessment_Data!S219,"0")</f>
        <v>2233</v>
      </c>
      <c r="T241" s="20" t="str">
        <f>TEXT(PT_newAssessment_Data!T184+PT_newAssessment_Data!T191+PT_newAssessment_Data!T227-PT_newAssessment_Data!T219,"0")</f>
        <v>2128</v>
      </c>
      <c r="U241" s="20" t="str">
        <f>TEXT(PT_newAssessment_Data!U184+PT_newAssessment_Data!U191+PT_newAssessment_Data!U227-PT_newAssessment_Data!U219,"0")</f>
        <v>2517</v>
      </c>
      <c r="V241" s="20" t="e">
        <f>TEXT(PT_newAssessment_Data!V184+PT_newAssessment_Data!V191+PT_newAssessment_Data!V227-PT_newAssessment_Data!V219,"0")</f>
        <v>#DIV/0!</v>
      </c>
      <c r="W241" s="20" t="e">
        <f>TEXT(PT_newAssessment_Data!W184+PT_newAssessment_Data!W191+PT_newAssessment_Data!W227-PT_newAssessment_Data!W219,"0")</f>
        <v>#DIV/0!</v>
      </c>
      <c r="X241" s="20" t="str">
        <f>TEXT(PT_newAssessment_Data!X184+PT_newAssessment_Data!X191+PT_newAssessment_Data!X227-PT_newAssessment_Data!X219,"0")</f>
        <v>5435</v>
      </c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/>
    </row>
    <row r="242" spans="1:35" x14ac:dyDescent="0.25">
      <c r="A242" s="32" t="s">
        <v>307</v>
      </c>
      <c r="E242" s="20" t="str">
        <f>TEXT(PT_newAssessment_Data!E184+PT_newAssessment_Data!E192+PT_newAssessment_Data!E227-PT_newAssessment_Data!E219,"0")</f>
        <v>505</v>
      </c>
      <c r="F242" s="20" t="str">
        <f>TEXT(PT_newAssessment_Data!F184+PT_newAssessment_Data!F192+PT_newAssessment_Data!F227-PT_newAssessment_Data!F219,"0")</f>
        <v>480</v>
      </c>
      <c r="G242" s="20" t="str">
        <f>TEXT(PT_newAssessment_Data!G184+PT_newAssessment_Data!G192+PT_newAssessment_Data!G227-PT_newAssessment_Data!G219,"0")</f>
        <v>645</v>
      </c>
      <c r="H242" s="20" t="str">
        <f>TEXT(PT_newAssessment_Data!H184+PT_newAssessment_Data!H192+PT_newAssessment_Data!H227-PT_newAssessment_Data!H219,"0")</f>
        <v>629</v>
      </c>
      <c r="I242" s="20" t="str">
        <f>TEXT(PT_newAssessment_Data!I184+PT_newAssessment_Data!I192+PT_newAssessment_Data!I227-PT_newAssessment_Data!I219,"0")</f>
        <v>837</v>
      </c>
      <c r="J242" s="20" t="str">
        <f>TEXT(PT_newAssessment_Data!J184+PT_newAssessment_Data!J192+PT_newAssessment_Data!J227-PT_newAssessment_Data!J219,"0")</f>
        <v>519</v>
      </c>
      <c r="K242" s="20" t="str">
        <f>TEXT(PT_newAssessment_Data!K184+PT_newAssessment_Data!K192+PT_newAssessment_Data!K227-PT_newAssessment_Data!K219,"0")</f>
        <v>414</v>
      </c>
      <c r="L242" s="20" t="str">
        <f>TEXT(PT_newAssessment_Data!L184+PT_newAssessment_Data!L192+PT_newAssessment_Data!L227-PT_newAssessment_Data!L219,"0")</f>
        <v>519</v>
      </c>
      <c r="M242" s="20" t="str">
        <f>TEXT(PT_newAssessment_Data!M184+PT_newAssessment_Data!M192+PT_newAssessment_Data!M227-PT_newAssessment_Data!M219,"0")</f>
        <v>4506</v>
      </c>
      <c r="N242" s="20" t="str">
        <f>TEXT(PT_newAssessment_Data!N184+PT_newAssessment_Data!N192+PT_newAssessment_Data!N227-PT_newAssessment_Data!N219,"0")</f>
        <v>480</v>
      </c>
      <c r="O242" s="20" t="str">
        <f>TEXT(PT_newAssessment_Data!O184+PT_newAssessment_Data!O192+PT_newAssessment_Data!O227-PT_newAssessment_Data!O219,"0")</f>
        <v>1331</v>
      </c>
      <c r="P242" s="20" t="str">
        <f>TEXT(PT_newAssessment_Data!P184+PT_newAssessment_Data!P192+PT_newAssessment_Data!P227-PT_newAssessment_Data!P219,"0")</f>
        <v>437</v>
      </c>
      <c r="Q242" s="20" t="str">
        <f>TEXT(PT_newAssessment_Data!Q184+PT_newAssessment_Data!Q192+PT_newAssessment_Data!Q227-PT_newAssessment_Data!Q219,"0")</f>
        <v>440</v>
      </c>
      <c r="R242" s="20" t="str">
        <f>TEXT(PT_newAssessment_Data!R184+PT_newAssessment_Data!R192+PT_newAssessment_Data!R227-PT_newAssessment_Data!R219,"0")</f>
        <v>837</v>
      </c>
      <c r="S242" s="20" t="str">
        <f>TEXT(PT_newAssessment_Data!S184+PT_newAssessment_Data!S192+PT_newAssessment_Data!S227-PT_newAssessment_Data!S219,"0")</f>
        <v>519</v>
      </c>
      <c r="T242" s="20" t="str">
        <f>TEXT(PT_newAssessment_Data!T184+PT_newAssessment_Data!T192+PT_newAssessment_Data!T227-PT_newAssessment_Data!T219,"0")</f>
        <v>414</v>
      </c>
      <c r="U242" s="20" t="str">
        <f>TEXT(PT_newAssessment_Data!U184+PT_newAssessment_Data!U192+PT_newAssessment_Data!U227-PT_newAssessment_Data!U219,"0")</f>
        <v>803</v>
      </c>
      <c r="V242" s="20" t="e">
        <f>TEXT(PT_newAssessment_Data!V184+PT_newAssessment_Data!V192+PT_newAssessment_Data!V227-PT_newAssessment_Data!V219,"0")</f>
        <v>#DIV/0!</v>
      </c>
      <c r="W242" s="20" t="e">
        <f>TEXT(PT_newAssessment_Data!W184+PT_newAssessment_Data!W192+PT_newAssessment_Data!W227-PT_newAssessment_Data!W219,"0")</f>
        <v>#DIV/0!</v>
      </c>
      <c r="X242" s="20" t="str">
        <f>TEXT(PT_newAssessment_Data!X184+PT_newAssessment_Data!X192+PT_newAssessment_Data!X227-PT_newAssessment_Data!X219,"0")</f>
        <v>3721</v>
      </c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/>
    </row>
    <row r="243" spans="1:35" x14ac:dyDescent="0.25">
      <c r="A243" s="32" t="s">
        <v>308</v>
      </c>
      <c r="E243" s="20" t="str">
        <f>TEXT(PT_newAssessment_Data!E184+PT_newAssessment_Data!E193+PT_newAssessment_Data!E227-PT_newAssessment_Data!E219,"0")</f>
        <v>505</v>
      </c>
      <c r="F243" s="20" t="str">
        <f>TEXT(PT_newAssessment_Data!F184+PT_newAssessment_Data!F193+PT_newAssessment_Data!F227-PT_newAssessment_Data!F219,"0")</f>
        <v>480</v>
      </c>
      <c r="G243" s="20" t="str">
        <f>TEXT(PT_newAssessment_Data!G184+PT_newAssessment_Data!G193+PT_newAssessment_Data!G227-PT_newAssessment_Data!G219,"0")</f>
        <v>645</v>
      </c>
      <c r="H243" s="20" t="str">
        <f>TEXT(PT_newAssessment_Data!H184+PT_newAssessment_Data!H193+PT_newAssessment_Data!H227-PT_newAssessment_Data!H219,"0")</f>
        <v>629</v>
      </c>
      <c r="I243" s="20" t="str">
        <f>TEXT(PT_newAssessment_Data!I184+PT_newAssessment_Data!I193+PT_newAssessment_Data!I227-PT_newAssessment_Data!I219,"0")</f>
        <v>837</v>
      </c>
      <c r="J243" s="20" t="str">
        <f>TEXT(PT_newAssessment_Data!J184+PT_newAssessment_Data!J193+PT_newAssessment_Data!J227-PT_newAssessment_Data!J219,"0")</f>
        <v>519</v>
      </c>
      <c r="K243" s="20" t="str">
        <f>TEXT(PT_newAssessment_Data!K184+PT_newAssessment_Data!K193+PT_newAssessment_Data!K227-PT_newAssessment_Data!K219,"0")</f>
        <v>414</v>
      </c>
      <c r="L243" s="20" t="str">
        <f>TEXT(PT_newAssessment_Data!L184+PT_newAssessment_Data!L193+PT_newAssessment_Data!L227-PT_newAssessment_Data!L219,"0")</f>
        <v>519</v>
      </c>
      <c r="M243" s="20" t="str">
        <f>TEXT(PT_newAssessment_Data!M184+PT_newAssessment_Data!M193+PT_newAssessment_Data!M227-PT_newAssessment_Data!M219,"0")</f>
        <v>4506</v>
      </c>
      <c r="N243" s="20" t="str">
        <f>TEXT(PT_newAssessment_Data!N184+PT_newAssessment_Data!N193+PT_newAssessment_Data!N227-PT_newAssessment_Data!N219,"0")</f>
        <v>480</v>
      </c>
      <c r="O243" s="20" t="str">
        <f>TEXT(PT_newAssessment_Data!O184+PT_newAssessment_Data!O193+PT_newAssessment_Data!O227-PT_newAssessment_Data!O219,"0")</f>
        <v>1331</v>
      </c>
      <c r="P243" s="20" t="str">
        <f>TEXT(PT_newAssessment_Data!P184+PT_newAssessment_Data!P193+PT_newAssessment_Data!P227-PT_newAssessment_Data!P219,"0")</f>
        <v>437</v>
      </c>
      <c r="Q243" s="20" t="str">
        <f>TEXT(PT_newAssessment_Data!Q184+PT_newAssessment_Data!Q193+PT_newAssessment_Data!Q227-PT_newAssessment_Data!Q219,"0")</f>
        <v>440</v>
      </c>
      <c r="R243" s="20" t="str">
        <f>TEXT(PT_newAssessment_Data!R184+PT_newAssessment_Data!R193+PT_newAssessment_Data!R227-PT_newAssessment_Data!R219,"0")</f>
        <v>837</v>
      </c>
      <c r="S243" s="20" t="str">
        <f>TEXT(PT_newAssessment_Data!S184+PT_newAssessment_Data!S193+PT_newAssessment_Data!S227-PT_newAssessment_Data!S219,"0")</f>
        <v>519</v>
      </c>
      <c r="T243" s="20" t="str">
        <f>TEXT(PT_newAssessment_Data!T184+PT_newAssessment_Data!T193+PT_newAssessment_Data!T227-PT_newAssessment_Data!T219,"0")</f>
        <v>414</v>
      </c>
      <c r="U243" s="20" t="str">
        <f>TEXT(PT_newAssessment_Data!U184+PT_newAssessment_Data!U193+PT_newAssessment_Data!U227-PT_newAssessment_Data!U219,"0")</f>
        <v>803</v>
      </c>
      <c r="V243" s="20" t="e">
        <f>TEXT(PT_newAssessment_Data!V184+PT_newAssessment_Data!V193+PT_newAssessment_Data!V227-PT_newAssessment_Data!V219,"0")</f>
        <v>#DIV/0!</v>
      </c>
      <c r="W243" s="20" t="e">
        <f>TEXT(PT_newAssessment_Data!W184+PT_newAssessment_Data!W193+PT_newAssessment_Data!W227-PT_newAssessment_Data!W219,"0")</f>
        <v>#DIV/0!</v>
      </c>
      <c r="X243" s="20" t="str">
        <f>TEXT(PT_newAssessment_Data!X184+PT_newAssessment_Data!X193+PT_newAssessment_Data!X227-PT_newAssessment_Data!X219,"0")</f>
        <v>3721</v>
      </c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/>
    </row>
    <row r="244" spans="1:35" x14ac:dyDescent="0.25"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/>
    </row>
    <row r="245" spans="1:35" x14ac:dyDescent="0.25">
      <c r="A245" s="32" t="s">
        <v>309</v>
      </c>
      <c r="E245" s="20" t="str">
        <f>TEXT(PT_newAssessment_Data!E184+PT_newAssessment_Data!E195+PT_newAssessment_Data!E220-PT_newAssessment_Data!E228,"0")</f>
        <v>820</v>
      </c>
      <c r="F245" s="20" t="str">
        <f>TEXT(PT_newAssessment_Data!F184+PT_newAssessment_Data!F195+PT_newAssessment_Data!F220-PT_newAssessment_Data!F228,"0")</f>
        <v>1905</v>
      </c>
      <c r="G245" s="20" t="str">
        <f>TEXT(PT_newAssessment_Data!G184+PT_newAssessment_Data!G195+PT_newAssessment_Data!G220-PT_newAssessment_Data!G228,"0")</f>
        <v>1892</v>
      </c>
      <c r="H245" s="20" t="str">
        <f>TEXT(PT_newAssessment_Data!H184+PT_newAssessment_Data!H195+PT_newAssessment_Data!H220-PT_newAssessment_Data!H228,"0")</f>
        <v>1698</v>
      </c>
      <c r="I245" s="20" t="str">
        <f>TEXT(PT_newAssessment_Data!I184+PT_newAssessment_Data!I195+PT_newAssessment_Data!I220-PT_newAssessment_Data!I228,"0")</f>
        <v>1608</v>
      </c>
      <c r="J245" s="20" t="str">
        <f>TEXT(PT_newAssessment_Data!J184+PT_newAssessment_Data!J195+PT_newAssessment_Data!J220-PT_newAssessment_Data!J228,"0")</f>
        <v>1756</v>
      </c>
      <c r="K245" s="20" t="str">
        <f>TEXT(PT_newAssessment_Data!K184+PT_newAssessment_Data!K195+PT_newAssessment_Data!K220-PT_newAssessment_Data!K228,"0")</f>
        <v>1980</v>
      </c>
      <c r="L245" s="20" t="str">
        <f>TEXT(PT_newAssessment_Data!L184+PT_newAssessment_Data!L195+PT_newAssessment_Data!L220-PT_newAssessment_Data!L228,"0")</f>
        <v>1905</v>
      </c>
      <c r="M245" s="20" t="str">
        <f>TEXT(PT_newAssessment_Data!M184+PT_newAssessment_Data!M195+PT_newAssessment_Data!M220-PT_newAssessment_Data!M228,"0")</f>
        <v>3054</v>
      </c>
      <c r="N245" s="20" t="str">
        <f>TEXT(PT_newAssessment_Data!N184+PT_newAssessment_Data!N195+PT_newAssessment_Data!N220-PT_newAssessment_Data!N228,"0")</f>
        <v>1905</v>
      </c>
      <c r="O245" s="20" t="str">
        <f>TEXT(PT_newAssessment_Data!O184+PT_newAssessment_Data!O195+PT_newAssessment_Data!O220-PT_newAssessment_Data!O228,"0")</f>
        <v>3054</v>
      </c>
      <c r="P245" s="20" t="str">
        <f>TEXT(PT_newAssessment_Data!P184+PT_newAssessment_Data!P195+PT_newAssessment_Data!P220-PT_newAssessment_Data!P228,"0")</f>
        <v>1466</v>
      </c>
      <c r="Q245" s="20" t="str">
        <f>TEXT(PT_newAssessment_Data!Q184+PT_newAssessment_Data!Q195+PT_newAssessment_Data!Q220-PT_newAssessment_Data!Q228,"0")</f>
        <v>1608</v>
      </c>
      <c r="R245" s="20" t="str">
        <f>TEXT(PT_newAssessment_Data!R184+PT_newAssessment_Data!R195+PT_newAssessment_Data!R220-PT_newAssessment_Data!R228,"0")</f>
        <v>1460</v>
      </c>
      <c r="S245" s="20" t="str">
        <f>TEXT(PT_newAssessment_Data!S184+PT_newAssessment_Data!S195+PT_newAssessment_Data!S220-PT_newAssessment_Data!S228,"0")</f>
        <v>1534</v>
      </c>
      <c r="T245" s="20" t="str">
        <f>TEXT(PT_newAssessment_Data!T184+PT_newAssessment_Data!T195+PT_newAssessment_Data!T220-PT_newAssessment_Data!T228,"0")</f>
        <v>1905</v>
      </c>
      <c r="U245" s="20" t="str">
        <f>TEXT(PT_newAssessment_Data!U184+PT_newAssessment_Data!U195+PT_newAssessment_Data!U220-PT_newAssessment_Data!U228,"0")</f>
        <v>1892</v>
      </c>
      <c r="V245" s="20" t="str">
        <f>TEXT(PT_newAssessment_Data!V184+PT_newAssessment_Data!V195+PT_newAssessment_Data!V220-PT_newAssessment_Data!V228,"0")</f>
        <v>1698</v>
      </c>
      <c r="W245" s="20" t="str">
        <f>TEXT(PT_newAssessment_Data!W184+PT_newAssessment_Data!W195+PT_newAssessment_Data!W220-PT_newAssessment_Data!W228,"0")</f>
        <v>1608</v>
      </c>
      <c r="X245" s="20" t="str">
        <f>TEXT(PT_newAssessment_Data!X184+PT_newAssessment_Data!X195+PT_newAssessment_Data!X220-PT_newAssessment_Data!X228,"0")</f>
        <v>1509</v>
      </c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/>
    </row>
    <row r="246" spans="1:35" x14ac:dyDescent="0.25">
      <c r="A246" s="32" t="s">
        <v>310</v>
      </c>
      <c r="E246" s="20" t="str">
        <f>TEXT(PT_newAssessment_Data!E184+PT_newAssessment_Data!E196+PT_newAssessment_Data!E220-PT_newAssessment_Data!E228,"0")</f>
        <v>820</v>
      </c>
      <c r="F246" s="20" t="str">
        <f>TEXT(PT_newAssessment_Data!F184+PT_newAssessment_Data!F196+PT_newAssessment_Data!F220-PT_newAssessment_Data!F228,"0")</f>
        <v>1191</v>
      </c>
      <c r="G246" s="20" t="str">
        <f>TEXT(PT_newAssessment_Data!G184+PT_newAssessment_Data!G196+PT_newAssessment_Data!G220-PT_newAssessment_Data!G228,"0")</f>
        <v>1178</v>
      </c>
      <c r="H246" s="20" t="str">
        <f>TEXT(PT_newAssessment_Data!H184+PT_newAssessment_Data!H196+PT_newAssessment_Data!H220-PT_newAssessment_Data!H228,"0")</f>
        <v>984</v>
      </c>
      <c r="I246" s="20" t="str">
        <f>TEXT(PT_newAssessment_Data!I184+PT_newAssessment_Data!I196+PT_newAssessment_Data!I220-PT_newAssessment_Data!I228,"0")</f>
        <v>894</v>
      </c>
      <c r="J246" s="20" t="str">
        <f>TEXT(PT_newAssessment_Data!J184+PT_newAssessment_Data!J196+PT_newAssessment_Data!J220-PT_newAssessment_Data!J228,"0")</f>
        <v>1042</v>
      </c>
      <c r="K246" s="20" t="str">
        <f>TEXT(PT_newAssessment_Data!K184+PT_newAssessment_Data!K196+PT_newAssessment_Data!K220-PT_newAssessment_Data!K228,"0")</f>
        <v>1266</v>
      </c>
      <c r="L246" s="20" t="str">
        <f>TEXT(PT_newAssessment_Data!L184+PT_newAssessment_Data!L196+PT_newAssessment_Data!L220-PT_newAssessment_Data!L228,"0")</f>
        <v>1191</v>
      </c>
      <c r="M246" s="20" t="str">
        <f>TEXT(PT_newAssessment_Data!M184+PT_newAssessment_Data!M196+PT_newAssessment_Data!M220-PT_newAssessment_Data!M228,"0")</f>
        <v>2340</v>
      </c>
      <c r="N246" s="20" t="str">
        <f>TEXT(PT_newAssessment_Data!N184+PT_newAssessment_Data!N196+PT_newAssessment_Data!N220-PT_newAssessment_Data!N228,"0")</f>
        <v>1191</v>
      </c>
      <c r="O246" s="20" t="str">
        <f>TEXT(PT_newAssessment_Data!O184+PT_newAssessment_Data!O196+PT_newAssessment_Data!O220-PT_newAssessment_Data!O228,"0")</f>
        <v>2340</v>
      </c>
      <c r="P246" s="20" t="str">
        <f>TEXT(PT_newAssessment_Data!P184+PT_newAssessment_Data!P196+PT_newAssessment_Data!P220-PT_newAssessment_Data!P228,"0")</f>
        <v>752</v>
      </c>
      <c r="Q246" s="20" t="str">
        <f>TEXT(PT_newAssessment_Data!Q184+PT_newAssessment_Data!Q196+PT_newAssessment_Data!Q220-PT_newAssessment_Data!Q228,"0")</f>
        <v>894</v>
      </c>
      <c r="R246" s="20" t="str">
        <f>TEXT(PT_newAssessment_Data!R184+PT_newAssessment_Data!R196+PT_newAssessment_Data!R220-PT_newAssessment_Data!R228,"0")</f>
        <v>746</v>
      </c>
      <c r="S246" s="20" t="str">
        <f>TEXT(PT_newAssessment_Data!S184+PT_newAssessment_Data!S196+PT_newAssessment_Data!S220-PT_newAssessment_Data!S228,"0")</f>
        <v>820</v>
      </c>
      <c r="T246" s="20" t="str">
        <f>TEXT(PT_newAssessment_Data!T184+PT_newAssessment_Data!T196+PT_newAssessment_Data!T220-PT_newAssessment_Data!T228,"0")</f>
        <v>1191</v>
      </c>
      <c r="U246" s="20" t="str">
        <f>TEXT(PT_newAssessment_Data!U184+PT_newAssessment_Data!U196+PT_newAssessment_Data!U220-PT_newAssessment_Data!U228,"0")</f>
        <v>1178</v>
      </c>
      <c r="V246" s="20" t="str">
        <f>TEXT(PT_newAssessment_Data!V184+PT_newAssessment_Data!V196+PT_newAssessment_Data!V220-PT_newAssessment_Data!V228,"0")</f>
        <v>984</v>
      </c>
      <c r="W246" s="20" t="str">
        <f>TEXT(PT_newAssessment_Data!W184+PT_newAssessment_Data!W196+PT_newAssessment_Data!W220-PT_newAssessment_Data!W228,"0")</f>
        <v>894</v>
      </c>
      <c r="X246" s="20" t="str">
        <f>TEXT(PT_newAssessment_Data!X184+PT_newAssessment_Data!X196+PT_newAssessment_Data!X220-PT_newAssessment_Data!X228,"0")</f>
        <v>795</v>
      </c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/>
    </row>
    <row r="247" spans="1:35" x14ac:dyDescent="0.25">
      <c r="A247" s="32" t="s">
        <v>311</v>
      </c>
      <c r="E247" s="20" t="str">
        <f>TEXT(PT_newAssessment_Data!E184+PT_newAssessment_Data!E197+PT_newAssessment_Data!E220-PT_newAssessment_Data!E228,"0")</f>
        <v>2034</v>
      </c>
      <c r="F247" s="20" t="str">
        <f>TEXT(PT_newAssessment_Data!F184+PT_newAssessment_Data!F197+PT_newAssessment_Data!F220-PT_newAssessment_Data!F228,"0")</f>
        <v>2405</v>
      </c>
      <c r="G247" s="20" t="str">
        <f>TEXT(PT_newAssessment_Data!G184+PT_newAssessment_Data!G197+PT_newAssessment_Data!G220-PT_newAssessment_Data!G228,"0")</f>
        <v>2392</v>
      </c>
      <c r="H247" s="20" t="str">
        <f>TEXT(PT_newAssessment_Data!H184+PT_newAssessment_Data!H197+PT_newAssessment_Data!H220-PT_newAssessment_Data!H228,"0")</f>
        <v>2198</v>
      </c>
      <c r="I247" s="20" t="str">
        <f>TEXT(PT_newAssessment_Data!I184+PT_newAssessment_Data!I197+PT_newAssessment_Data!I220-PT_newAssessment_Data!I228,"0")</f>
        <v>2108</v>
      </c>
      <c r="J247" s="20" t="str">
        <f>TEXT(PT_newAssessment_Data!J184+PT_newAssessment_Data!J197+PT_newAssessment_Data!J220-PT_newAssessment_Data!J228,"0")</f>
        <v>2256</v>
      </c>
      <c r="K247" s="20" t="str">
        <f>TEXT(PT_newAssessment_Data!K184+PT_newAssessment_Data!K197+PT_newAssessment_Data!K220-PT_newAssessment_Data!K228,"0")</f>
        <v>2480</v>
      </c>
      <c r="L247" s="20" t="str">
        <f>TEXT(PT_newAssessment_Data!L184+PT_newAssessment_Data!L197+PT_newAssessment_Data!L220-PT_newAssessment_Data!L228,"0")</f>
        <v>2405</v>
      </c>
      <c r="M247" s="20" t="str">
        <f>TEXT(PT_newAssessment_Data!M184+PT_newAssessment_Data!M197+PT_newAssessment_Data!M220-PT_newAssessment_Data!M228,"0")</f>
        <v>3554</v>
      </c>
      <c r="N247" s="20" t="str">
        <f>TEXT(PT_newAssessment_Data!N184+PT_newAssessment_Data!N197+PT_newAssessment_Data!N220-PT_newAssessment_Data!N228,"0")</f>
        <v>2405</v>
      </c>
      <c r="O247" s="20" t="str">
        <f>TEXT(PT_newAssessment_Data!O184+PT_newAssessment_Data!O197+PT_newAssessment_Data!O220-PT_newAssessment_Data!O228,"0")</f>
        <v>3554</v>
      </c>
      <c r="P247" s="20" t="str">
        <f>TEXT(PT_newAssessment_Data!P184+PT_newAssessment_Data!P197+PT_newAssessment_Data!P220-PT_newAssessment_Data!P228,"0")</f>
        <v>1966</v>
      </c>
      <c r="Q247" s="20" t="str">
        <f>TEXT(PT_newAssessment_Data!Q184+PT_newAssessment_Data!Q197+PT_newAssessment_Data!Q220-PT_newAssessment_Data!Q228,"0")</f>
        <v>2108</v>
      </c>
      <c r="R247" s="20" t="str">
        <f>TEXT(PT_newAssessment_Data!R184+PT_newAssessment_Data!R197+PT_newAssessment_Data!R220-PT_newAssessment_Data!R228,"0")</f>
        <v>1960</v>
      </c>
      <c r="S247" s="20" t="str">
        <f>TEXT(PT_newAssessment_Data!S184+PT_newAssessment_Data!S197+PT_newAssessment_Data!S220-PT_newAssessment_Data!S228,"0")</f>
        <v>2034</v>
      </c>
      <c r="T247" s="20" t="str">
        <f>TEXT(PT_newAssessment_Data!T184+PT_newAssessment_Data!T197+PT_newAssessment_Data!T220-PT_newAssessment_Data!T228,"0")</f>
        <v>2405</v>
      </c>
      <c r="U247" s="20" t="str">
        <f>TEXT(PT_newAssessment_Data!U184+PT_newAssessment_Data!U197+PT_newAssessment_Data!U220-PT_newAssessment_Data!U228,"0")</f>
        <v>2392</v>
      </c>
      <c r="V247" s="20" t="str">
        <f>TEXT(PT_newAssessment_Data!V184+PT_newAssessment_Data!V197+PT_newAssessment_Data!V220-PT_newAssessment_Data!V228,"0")</f>
        <v>2198</v>
      </c>
      <c r="W247" s="20" t="str">
        <f>TEXT(PT_newAssessment_Data!W184+PT_newAssessment_Data!W197+PT_newAssessment_Data!W220-PT_newAssessment_Data!W228,"0")</f>
        <v>2108</v>
      </c>
      <c r="X247" s="20" t="str">
        <f>TEXT(PT_newAssessment_Data!X184+PT_newAssessment_Data!X197+PT_newAssessment_Data!X220-PT_newAssessment_Data!X228,"0")</f>
        <v>2009</v>
      </c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/>
    </row>
    <row r="248" spans="1:35" x14ac:dyDescent="0.25">
      <c r="A248" s="32" t="s">
        <v>312</v>
      </c>
      <c r="E248" s="20" t="str">
        <f>TEXT(PT_newAssessment_Data!E184+PT_newAssessment_Data!E198+PT_newAssessment_Data!E220-PT_newAssessment_Data!E228,"0")</f>
        <v>320</v>
      </c>
      <c r="F248" s="20" t="str">
        <f>TEXT(PT_newAssessment_Data!F184+PT_newAssessment_Data!F198+PT_newAssessment_Data!F220-PT_newAssessment_Data!F228,"0")</f>
        <v>691</v>
      </c>
      <c r="G248" s="20" t="str">
        <f>TEXT(PT_newAssessment_Data!G184+PT_newAssessment_Data!G198+PT_newAssessment_Data!G220-PT_newAssessment_Data!G228,"0")</f>
        <v>678</v>
      </c>
      <c r="H248" s="20" t="str">
        <f>TEXT(PT_newAssessment_Data!H184+PT_newAssessment_Data!H198+PT_newAssessment_Data!H220-PT_newAssessment_Data!H228,"0")</f>
        <v>484</v>
      </c>
      <c r="I248" s="20" t="str">
        <f>TEXT(PT_newAssessment_Data!I184+PT_newAssessment_Data!I198+PT_newAssessment_Data!I220-PT_newAssessment_Data!I228,"0")</f>
        <v>394</v>
      </c>
      <c r="J248" s="20" t="str">
        <f>TEXT(PT_newAssessment_Data!J184+PT_newAssessment_Data!J198+PT_newAssessment_Data!J220-PT_newAssessment_Data!J228,"0")</f>
        <v>542</v>
      </c>
      <c r="K248" s="20" t="str">
        <f>TEXT(PT_newAssessment_Data!K184+PT_newAssessment_Data!K198+PT_newAssessment_Data!K220-PT_newAssessment_Data!K228,"0")</f>
        <v>766</v>
      </c>
      <c r="L248" s="20" t="str">
        <f>TEXT(PT_newAssessment_Data!L184+PT_newAssessment_Data!L198+PT_newAssessment_Data!L220-PT_newAssessment_Data!L228,"0")</f>
        <v>691</v>
      </c>
      <c r="M248" s="20" t="str">
        <f>TEXT(PT_newAssessment_Data!M184+PT_newAssessment_Data!M198+PT_newAssessment_Data!M220-PT_newAssessment_Data!M228,"0")</f>
        <v>1840</v>
      </c>
      <c r="N248" s="20" t="str">
        <f>TEXT(PT_newAssessment_Data!N184+PT_newAssessment_Data!N198+PT_newAssessment_Data!N220-PT_newAssessment_Data!N228,"0")</f>
        <v>691</v>
      </c>
      <c r="O248" s="20" t="str">
        <f>TEXT(PT_newAssessment_Data!O184+PT_newAssessment_Data!O198+PT_newAssessment_Data!O220-PT_newAssessment_Data!O228,"0")</f>
        <v>1840</v>
      </c>
      <c r="P248" s="20" t="str">
        <f>TEXT(PT_newAssessment_Data!P184+PT_newAssessment_Data!P198+PT_newAssessment_Data!P220-PT_newAssessment_Data!P228,"0")</f>
        <v>252</v>
      </c>
      <c r="Q248" s="20" t="str">
        <f>TEXT(PT_newAssessment_Data!Q184+PT_newAssessment_Data!Q198+PT_newAssessment_Data!Q220-PT_newAssessment_Data!Q228,"0")</f>
        <v>394</v>
      </c>
      <c r="R248" s="20" t="str">
        <f>TEXT(PT_newAssessment_Data!R184+PT_newAssessment_Data!R198+PT_newAssessment_Data!R220-PT_newAssessment_Data!R228,"0")</f>
        <v>246</v>
      </c>
      <c r="S248" s="20" t="str">
        <f>TEXT(PT_newAssessment_Data!S184+PT_newAssessment_Data!S198+PT_newAssessment_Data!S220-PT_newAssessment_Data!S228,"0")</f>
        <v>320</v>
      </c>
      <c r="T248" s="20" t="str">
        <f>TEXT(PT_newAssessment_Data!T184+PT_newAssessment_Data!T198+PT_newAssessment_Data!T220-PT_newAssessment_Data!T228,"0")</f>
        <v>691</v>
      </c>
      <c r="U248" s="20" t="str">
        <f>TEXT(PT_newAssessment_Data!U184+PT_newAssessment_Data!U198+PT_newAssessment_Data!U220-PT_newAssessment_Data!U228,"0")</f>
        <v>678</v>
      </c>
      <c r="V248" s="20" t="str">
        <f>TEXT(PT_newAssessment_Data!V184+PT_newAssessment_Data!V198+PT_newAssessment_Data!V220-PT_newAssessment_Data!V228,"0")</f>
        <v>484</v>
      </c>
      <c r="W248" s="20" t="str">
        <f>TEXT(PT_newAssessment_Data!W184+PT_newAssessment_Data!W198+PT_newAssessment_Data!W220-PT_newAssessment_Data!W228,"0")</f>
        <v>394</v>
      </c>
      <c r="X248" s="20" t="str">
        <f>TEXT(PT_newAssessment_Data!X184+PT_newAssessment_Data!X198+PT_newAssessment_Data!X220-PT_newAssessment_Data!X228,"0")</f>
        <v>295</v>
      </c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/>
    </row>
    <row r="249" spans="1:35" x14ac:dyDescent="0.25">
      <c r="A249" s="32" t="s">
        <v>313</v>
      </c>
      <c r="E249" s="20" t="str">
        <f>TEXT(PT_newAssessment_Data!E184+PT_newAssessment_Data!E199+PT_newAssessment_Data!E220-PT_newAssessment_Data!E228,"0")</f>
        <v>320</v>
      </c>
      <c r="F249" s="20" t="str">
        <f>TEXT(PT_newAssessment_Data!F184+PT_newAssessment_Data!F199+PT_newAssessment_Data!F220-PT_newAssessment_Data!F228,"0")</f>
        <v>691</v>
      </c>
      <c r="G249" s="20" t="str">
        <f>TEXT(PT_newAssessment_Data!G184+PT_newAssessment_Data!G199+PT_newAssessment_Data!G220-PT_newAssessment_Data!G228,"0")</f>
        <v>678</v>
      </c>
      <c r="H249" s="20" t="str">
        <f>TEXT(PT_newAssessment_Data!H184+PT_newAssessment_Data!H199+PT_newAssessment_Data!H220-PT_newAssessment_Data!H228,"0")</f>
        <v>484</v>
      </c>
      <c r="I249" s="20" t="str">
        <f>TEXT(PT_newAssessment_Data!I184+PT_newAssessment_Data!I199+PT_newAssessment_Data!I220-PT_newAssessment_Data!I228,"0")</f>
        <v>394</v>
      </c>
      <c r="J249" s="20" t="str">
        <f>TEXT(PT_newAssessment_Data!J184+PT_newAssessment_Data!J199+PT_newAssessment_Data!J220-PT_newAssessment_Data!J228,"0")</f>
        <v>542</v>
      </c>
      <c r="K249" s="20" t="str">
        <f>TEXT(PT_newAssessment_Data!K184+PT_newAssessment_Data!K199+PT_newAssessment_Data!K220-PT_newAssessment_Data!K228,"0")</f>
        <v>766</v>
      </c>
      <c r="L249" s="20" t="str">
        <f>TEXT(PT_newAssessment_Data!L184+PT_newAssessment_Data!L199+PT_newAssessment_Data!L220-PT_newAssessment_Data!L228,"0")</f>
        <v>691</v>
      </c>
      <c r="M249" s="20" t="str">
        <f>TEXT(PT_newAssessment_Data!M184+PT_newAssessment_Data!M199+PT_newAssessment_Data!M220-PT_newAssessment_Data!M228,"0")</f>
        <v>1840</v>
      </c>
      <c r="N249" s="20" t="str">
        <f>TEXT(PT_newAssessment_Data!N184+PT_newAssessment_Data!N199+PT_newAssessment_Data!N220-PT_newAssessment_Data!N228,"0")</f>
        <v>691</v>
      </c>
      <c r="O249" s="20" t="str">
        <f>TEXT(PT_newAssessment_Data!O184+PT_newAssessment_Data!O199+PT_newAssessment_Data!O220-PT_newAssessment_Data!O228,"0")</f>
        <v>1840</v>
      </c>
      <c r="P249" s="20" t="str">
        <f>TEXT(PT_newAssessment_Data!P184+PT_newAssessment_Data!P199+PT_newAssessment_Data!P220-PT_newAssessment_Data!P228,"0")</f>
        <v>252</v>
      </c>
      <c r="Q249" s="20" t="str">
        <f>TEXT(PT_newAssessment_Data!Q184+PT_newAssessment_Data!Q199+PT_newAssessment_Data!Q220-PT_newAssessment_Data!Q228,"0")</f>
        <v>394</v>
      </c>
      <c r="R249" s="20" t="str">
        <f>TEXT(PT_newAssessment_Data!R184+PT_newAssessment_Data!R199+PT_newAssessment_Data!R220-PT_newAssessment_Data!R228,"0")</f>
        <v>246</v>
      </c>
      <c r="S249" s="20" t="str">
        <f>TEXT(PT_newAssessment_Data!S184+PT_newAssessment_Data!S199+PT_newAssessment_Data!S220-PT_newAssessment_Data!S228,"0")</f>
        <v>320</v>
      </c>
      <c r="T249" s="20" t="str">
        <f>TEXT(PT_newAssessment_Data!T184+PT_newAssessment_Data!T199+PT_newAssessment_Data!T220-PT_newAssessment_Data!T228,"0")</f>
        <v>691</v>
      </c>
      <c r="U249" s="20" t="str">
        <f>TEXT(PT_newAssessment_Data!U184+PT_newAssessment_Data!U199+PT_newAssessment_Data!U220-PT_newAssessment_Data!U228,"0")</f>
        <v>678</v>
      </c>
      <c r="V249" s="20" t="str">
        <f>TEXT(PT_newAssessment_Data!V184+PT_newAssessment_Data!V199+PT_newAssessment_Data!V220-PT_newAssessment_Data!V228,"0")</f>
        <v>484</v>
      </c>
      <c r="W249" s="20" t="str">
        <f>TEXT(PT_newAssessment_Data!W184+PT_newAssessment_Data!W199+PT_newAssessment_Data!W220-PT_newAssessment_Data!W228,"0")</f>
        <v>394</v>
      </c>
      <c r="X249" s="20" t="str">
        <f>TEXT(PT_newAssessment_Data!X184+PT_newAssessment_Data!X199+PT_newAssessment_Data!X220-PT_newAssessment_Data!X228,"0")</f>
        <v>295</v>
      </c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/>
    </row>
    <row r="250" spans="1:35" x14ac:dyDescent="0.25"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/>
    </row>
    <row r="251" spans="1:35" x14ac:dyDescent="0.25">
      <c r="A251" s="32" t="s">
        <v>314</v>
      </c>
      <c r="E251" s="20" t="str">
        <f>TEXT(PT_newAssessment_Data!E184+PT_newAssessment_Data!E201+PT_newAssessment_Data!E222-PT_newAssessment_Data!E230,"0")</f>
        <v>970</v>
      </c>
      <c r="F251" s="20" t="str">
        <f>TEXT(PT_newAssessment_Data!F184+PT_newAssessment_Data!F201+PT_newAssessment_Data!F222-PT_newAssessment_Data!F230,"0")</f>
        <v>2110</v>
      </c>
      <c r="G251" s="20" t="str">
        <f>TEXT(PT_newAssessment_Data!G184+PT_newAssessment_Data!G201+PT_newAssessment_Data!G222-PT_newAssessment_Data!G230,"0")</f>
        <v>2054</v>
      </c>
      <c r="H251" s="20" t="str">
        <f>TEXT(PT_newAssessment_Data!H184+PT_newAssessment_Data!H201+PT_newAssessment_Data!H222-PT_newAssessment_Data!H230,"0")</f>
        <v>1845</v>
      </c>
      <c r="I251" s="20" t="str">
        <f>TEXT(PT_newAssessment_Data!I184+PT_newAssessment_Data!I201+PT_newAssessment_Data!I222-PT_newAssessment_Data!I230,"0")</f>
        <v>1770</v>
      </c>
      <c r="J251" s="20" t="str">
        <f>TEXT(PT_newAssessment_Data!J184+PT_newAssessment_Data!J201+PT_newAssessment_Data!J222-PT_newAssessment_Data!J230,"0")</f>
        <v>1940</v>
      </c>
      <c r="K251" s="20" t="str">
        <f>TEXT(PT_newAssessment_Data!K184+PT_newAssessment_Data!K201+PT_newAssessment_Data!K222-PT_newAssessment_Data!K230,"0")</f>
        <v>2195</v>
      </c>
      <c r="L251" s="20" t="str">
        <f>TEXT(PT_newAssessment_Data!L184+PT_newAssessment_Data!L201+PT_newAssessment_Data!L222-PT_newAssessment_Data!L230,"0")</f>
        <v>2110</v>
      </c>
      <c r="M251" s="20" t="str">
        <f>TEXT(PT_newAssessment_Data!M184+PT_newAssessment_Data!M201+PT_newAssessment_Data!M222-PT_newAssessment_Data!M230,"0")</f>
        <v>3300</v>
      </c>
      <c r="N251" s="20" t="str">
        <f>TEXT(PT_newAssessment_Data!N184+PT_newAssessment_Data!N201+PT_newAssessment_Data!N222-PT_newAssessment_Data!N230,"0")</f>
        <v>2110</v>
      </c>
      <c r="O251" s="20" t="str">
        <f>TEXT(PT_newAssessment_Data!O184+PT_newAssessment_Data!O201+PT_newAssessment_Data!O222-PT_newAssessment_Data!O230,"0")</f>
        <v>3300</v>
      </c>
      <c r="P251" s="20" t="str">
        <f>TEXT(PT_newAssessment_Data!P184+PT_newAssessment_Data!P201+PT_newAssessment_Data!P222-PT_newAssessment_Data!P230,"0")</f>
        <v>1597</v>
      </c>
      <c r="Q251" s="20" t="str">
        <f>TEXT(PT_newAssessment_Data!Q184+PT_newAssessment_Data!Q201+PT_newAssessment_Data!Q222-PT_newAssessment_Data!Q230,"0")</f>
        <v>1770</v>
      </c>
      <c r="R251" s="20" t="str">
        <f>TEXT(PT_newAssessment_Data!R184+PT_newAssessment_Data!R201+PT_newAssessment_Data!R222-PT_newAssessment_Data!R230,"0")</f>
        <v>1599</v>
      </c>
      <c r="S251" s="20" t="str">
        <f>TEXT(PT_newAssessment_Data!S184+PT_newAssessment_Data!S201+PT_newAssessment_Data!S222-PT_newAssessment_Data!S230,"0")</f>
        <v>1684</v>
      </c>
      <c r="T251" s="20" t="str">
        <f>TEXT(PT_newAssessment_Data!T184+PT_newAssessment_Data!T201+PT_newAssessment_Data!T222-PT_newAssessment_Data!T230,"0")</f>
        <v>2110</v>
      </c>
      <c r="U251" s="20" t="str">
        <f>TEXT(PT_newAssessment_Data!U184+PT_newAssessment_Data!U201+PT_newAssessment_Data!U222-PT_newAssessment_Data!U230,"0")</f>
        <v>2054</v>
      </c>
      <c r="V251" s="20" t="str">
        <f>TEXT(PT_newAssessment_Data!V184+PT_newAssessment_Data!V201+PT_newAssessment_Data!V222-PT_newAssessment_Data!V230,"0")</f>
        <v>1630</v>
      </c>
      <c r="W251" s="20" t="str">
        <f>TEXT(PT_newAssessment_Data!W184+PT_newAssessment_Data!W201+PT_newAssessment_Data!W222-PT_newAssessment_Data!W230,"0")</f>
        <v>1554</v>
      </c>
      <c r="X251" s="20" t="str">
        <f>TEXT(PT_newAssessment_Data!X184+PT_newAssessment_Data!X201+PT_newAssessment_Data!X222-PT_newAssessment_Data!X230,"0")</f>
        <v>1656</v>
      </c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/>
    </row>
    <row r="252" spans="1:35" x14ac:dyDescent="0.25">
      <c r="A252" s="32" t="s">
        <v>315</v>
      </c>
      <c r="E252" s="20" t="str">
        <f>TEXT(PT_newAssessment_Data!E184+PT_newAssessment_Data!E202+PT_newAssessment_Data!E222-PT_newAssessment_Data!E230,"0")</f>
        <v>970</v>
      </c>
      <c r="F252" s="20" t="str">
        <f>TEXT(PT_newAssessment_Data!F184+PT_newAssessment_Data!F202+PT_newAssessment_Data!F222-PT_newAssessment_Data!F230,"0")</f>
        <v>1396</v>
      </c>
      <c r="G252" s="20" t="str">
        <f>TEXT(PT_newAssessment_Data!G184+PT_newAssessment_Data!G202+PT_newAssessment_Data!G222-PT_newAssessment_Data!G230,"0")</f>
        <v>1340</v>
      </c>
      <c r="H252" s="20" t="str">
        <f>TEXT(PT_newAssessment_Data!H184+PT_newAssessment_Data!H202+PT_newAssessment_Data!H222-PT_newAssessment_Data!H230,"0")</f>
        <v>1131</v>
      </c>
      <c r="I252" s="20" t="str">
        <f>TEXT(PT_newAssessment_Data!I184+PT_newAssessment_Data!I202+PT_newAssessment_Data!I222-PT_newAssessment_Data!I230,"0")</f>
        <v>1056</v>
      </c>
      <c r="J252" s="20" t="str">
        <f>TEXT(PT_newAssessment_Data!J184+PT_newAssessment_Data!J202+PT_newAssessment_Data!J222-PT_newAssessment_Data!J230,"0")</f>
        <v>1226</v>
      </c>
      <c r="K252" s="20" t="str">
        <f>TEXT(PT_newAssessment_Data!K184+PT_newAssessment_Data!K202+PT_newAssessment_Data!K222-PT_newAssessment_Data!K230,"0")</f>
        <v>1481</v>
      </c>
      <c r="L252" s="20" t="str">
        <f>TEXT(PT_newAssessment_Data!L184+PT_newAssessment_Data!L202+PT_newAssessment_Data!L222-PT_newAssessment_Data!L230,"0")</f>
        <v>1396</v>
      </c>
      <c r="M252" s="20" t="str">
        <f>TEXT(PT_newAssessment_Data!M184+PT_newAssessment_Data!M202+PT_newAssessment_Data!M222-PT_newAssessment_Data!M230,"0")</f>
        <v>2586</v>
      </c>
      <c r="N252" s="20" t="str">
        <f>TEXT(PT_newAssessment_Data!N184+PT_newAssessment_Data!N202+PT_newAssessment_Data!N222-PT_newAssessment_Data!N230,"0")</f>
        <v>1396</v>
      </c>
      <c r="O252" s="20" t="str">
        <f>TEXT(PT_newAssessment_Data!O184+PT_newAssessment_Data!O202+PT_newAssessment_Data!O222-PT_newAssessment_Data!O230,"0")</f>
        <v>2586</v>
      </c>
      <c r="P252" s="20" t="str">
        <f>TEXT(PT_newAssessment_Data!P184+PT_newAssessment_Data!P202+PT_newAssessment_Data!P222-PT_newAssessment_Data!P230,"0")</f>
        <v>883</v>
      </c>
      <c r="Q252" s="20" t="str">
        <f>TEXT(PT_newAssessment_Data!Q184+PT_newAssessment_Data!Q202+PT_newAssessment_Data!Q222-PT_newAssessment_Data!Q230,"0")</f>
        <v>1056</v>
      </c>
      <c r="R252" s="20" t="str">
        <f>TEXT(PT_newAssessment_Data!R184+PT_newAssessment_Data!R202+PT_newAssessment_Data!R222-PT_newAssessment_Data!R230,"0")</f>
        <v>885</v>
      </c>
      <c r="S252" s="20" t="str">
        <f>TEXT(PT_newAssessment_Data!S184+PT_newAssessment_Data!S202+PT_newAssessment_Data!S222-PT_newAssessment_Data!S230,"0")</f>
        <v>970</v>
      </c>
      <c r="T252" s="20" t="str">
        <f>TEXT(PT_newAssessment_Data!T184+PT_newAssessment_Data!T202+PT_newAssessment_Data!T222-PT_newAssessment_Data!T230,"0")</f>
        <v>1396</v>
      </c>
      <c r="U252" s="20" t="str">
        <f>TEXT(PT_newAssessment_Data!U184+PT_newAssessment_Data!U202+PT_newAssessment_Data!U222-PT_newAssessment_Data!U230,"0")</f>
        <v>1340</v>
      </c>
      <c r="V252" s="20" t="str">
        <f>TEXT(PT_newAssessment_Data!V184+PT_newAssessment_Data!V202+PT_newAssessment_Data!V222-PT_newAssessment_Data!V230,"0")</f>
        <v>916</v>
      </c>
      <c r="W252" s="20" t="str">
        <f>TEXT(PT_newAssessment_Data!W184+PT_newAssessment_Data!W202+PT_newAssessment_Data!W222-PT_newAssessment_Data!W230,"0")</f>
        <v>840</v>
      </c>
      <c r="X252" s="20" t="str">
        <f>TEXT(PT_newAssessment_Data!X184+PT_newAssessment_Data!X202+PT_newAssessment_Data!X222-PT_newAssessment_Data!X230,"0")</f>
        <v>942</v>
      </c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/>
    </row>
    <row r="253" spans="1:35" x14ac:dyDescent="0.25">
      <c r="A253" s="32" t="s">
        <v>316</v>
      </c>
      <c r="E253" s="20" t="str">
        <f>TEXT(PT_newAssessment_Data!E184+PT_newAssessment_Data!E203+PT_newAssessment_Data!E222-PT_newAssessment_Data!E230,"0")</f>
        <v>2184</v>
      </c>
      <c r="F253" s="20" t="str">
        <f>TEXT(PT_newAssessment_Data!F184+PT_newAssessment_Data!F203+PT_newAssessment_Data!F222-PT_newAssessment_Data!F230,"0")</f>
        <v>2610</v>
      </c>
      <c r="G253" s="20" t="str">
        <f>TEXT(PT_newAssessment_Data!G184+PT_newAssessment_Data!G203+PT_newAssessment_Data!G222-PT_newAssessment_Data!G230,"0")</f>
        <v>2554</v>
      </c>
      <c r="H253" s="20" t="str">
        <f>TEXT(PT_newAssessment_Data!H184+PT_newAssessment_Data!H203+PT_newAssessment_Data!H222-PT_newAssessment_Data!H230,"0")</f>
        <v>2345</v>
      </c>
      <c r="I253" s="20" t="str">
        <f>TEXT(PT_newAssessment_Data!I184+PT_newAssessment_Data!I203+PT_newAssessment_Data!I222-PT_newAssessment_Data!I230,"0")</f>
        <v>2270</v>
      </c>
      <c r="J253" s="20" t="str">
        <f>TEXT(PT_newAssessment_Data!J184+PT_newAssessment_Data!J203+PT_newAssessment_Data!J222-PT_newAssessment_Data!J230,"0")</f>
        <v>2440</v>
      </c>
      <c r="K253" s="20" t="str">
        <f>TEXT(PT_newAssessment_Data!K184+PT_newAssessment_Data!K203+PT_newAssessment_Data!K222-PT_newAssessment_Data!K230,"0")</f>
        <v>2695</v>
      </c>
      <c r="L253" s="20" t="str">
        <f>TEXT(PT_newAssessment_Data!L184+PT_newAssessment_Data!L203+PT_newAssessment_Data!L222-PT_newAssessment_Data!L230,"0")</f>
        <v>2610</v>
      </c>
      <c r="M253" s="20" t="str">
        <f>TEXT(PT_newAssessment_Data!M184+PT_newAssessment_Data!M203+PT_newAssessment_Data!M222-PT_newAssessment_Data!M230,"0")</f>
        <v>3800</v>
      </c>
      <c r="N253" s="20" t="str">
        <f>TEXT(PT_newAssessment_Data!N184+PT_newAssessment_Data!N203+PT_newAssessment_Data!N222-PT_newAssessment_Data!N230,"0")</f>
        <v>2610</v>
      </c>
      <c r="O253" s="20" t="str">
        <f>TEXT(PT_newAssessment_Data!O184+PT_newAssessment_Data!O203+PT_newAssessment_Data!O222-PT_newAssessment_Data!O230,"0")</f>
        <v>3800</v>
      </c>
      <c r="P253" s="20" t="str">
        <f>TEXT(PT_newAssessment_Data!P184+PT_newAssessment_Data!P203+PT_newAssessment_Data!P222-PT_newAssessment_Data!P230,"0")</f>
        <v>2097</v>
      </c>
      <c r="Q253" s="20" t="str">
        <f>TEXT(PT_newAssessment_Data!Q184+PT_newAssessment_Data!Q203+PT_newAssessment_Data!Q222-PT_newAssessment_Data!Q230,"0")</f>
        <v>2270</v>
      </c>
      <c r="R253" s="20" t="str">
        <f>TEXT(PT_newAssessment_Data!R184+PT_newAssessment_Data!R203+PT_newAssessment_Data!R222-PT_newAssessment_Data!R230,"0")</f>
        <v>2099</v>
      </c>
      <c r="S253" s="20" t="str">
        <f>TEXT(PT_newAssessment_Data!S184+PT_newAssessment_Data!S203+PT_newAssessment_Data!S222-PT_newAssessment_Data!S230,"0")</f>
        <v>2184</v>
      </c>
      <c r="T253" s="20" t="str">
        <f>TEXT(PT_newAssessment_Data!T184+PT_newAssessment_Data!T203+PT_newAssessment_Data!T222-PT_newAssessment_Data!T230,"0")</f>
        <v>2610</v>
      </c>
      <c r="U253" s="20" t="str">
        <f>TEXT(PT_newAssessment_Data!U184+PT_newAssessment_Data!U203+PT_newAssessment_Data!U222-PT_newAssessment_Data!U230,"0")</f>
        <v>2554</v>
      </c>
      <c r="V253" s="20" t="str">
        <f>TEXT(PT_newAssessment_Data!V184+PT_newAssessment_Data!V203+PT_newAssessment_Data!V222-PT_newAssessment_Data!V230,"0")</f>
        <v>2130</v>
      </c>
      <c r="W253" s="20" t="str">
        <f>TEXT(PT_newAssessment_Data!W184+PT_newAssessment_Data!W203+PT_newAssessment_Data!W222-PT_newAssessment_Data!W230,"0")</f>
        <v>2054</v>
      </c>
      <c r="X253" s="20" t="str">
        <f>TEXT(PT_newAssessment_Data!X184+PT_newAssessment_Data!X203+PT_newAssessment_Data!X222-PT_newAssessment_Data!X230,"0")</f>
        <v>2156</v>
      </c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/>
    </row>
    <row r="254" spans="1:35" x14ac:dyDescent="0.25">
      <c r="A254" s="32" t="s">
        <v>317</v>
      </c>
      <c r="E254" s="20" t="str">
        <f>TEXT(PT_newAssessment_Data!E184+PT_newAssessment_Data!E204+PT_newAssessment_Data!E222-PT_newAssessment_Data!E230,"0")</f>
        <v>470</v>
      </c>
      <c r="F254" s="20" t="str">
        <f>TEXT(PT_newAssessment_Data!F184+PT_newAssessment_Data!F204+PT_newAssessment_Data!F222-PT_newAssessment_Data!F230,"0")</f>
        <v>896</v>
      </c>
      <c r="G254" s="20" t="str">
        <f>TEXT(PT_newAssessment_Data!G184+PT_newAssessment_Data!G204+PT_newAssessment_Data!G222-PT_newAssessment_Data!G230,"0")</f>
        <v>840</v>
      </c>
      <c r="H254" s="20" t="str">
        <f>TEXT(PT_newAssessment_Data!H184+PT_newAssessment_Data!H204+PT_newAssessment_Data!H222-PT_newAssessment_Data!H230,"0")</f>
        <v>631</v>
      </c>
      <c r="I254" s="20" t="str">
        <f>TEXT(PT_newAssessment_Data!I184+PT_newAssessment_Data!I204+PT_newAssessment_Data!I222-PT_newAssessment_Data!I230,"0")</f>
        <v>556</v>
      </c>
      <c r="J254" s="20" t="str">
        <f>TEXT(PT_newAssessment_Data!J184+PT_newAssessment_Data!J204+PT_newAssessment_Data!J222-PT_newAssessment_Data!J230,"0")</f>
        <v>726</v>
      </c>
      <c r="K254" s="20" t="str">
        <f>TEXT(PT_newAssessment_Data!K184+PT_newAssessment_Data!K204+PT_newAssessment_Data!K222-PT_newAssessment_Data!K230,"0")</f>
        <v>981</v>
      </c>
      <c r="L254" s="20" t="str">
        <f>TEXT(PT_newAssessment_Data!L184+PT_newAssessment_Data!L204+PT_newAssessment_Data!L222-PT_newAssessment_Data!L230,"0")</f>
        <v>896</v>
      </c>
      <c r="M254" s="20" t="str">
        <f>TEXT(PT_newAssessment_Data!M184+PT_newAssessment_Data!M204+PT_newAssessment_Data!M222-PT_newAssessment_Data!M230,"0")</f>
        <v>2086</v>
      </c>
      <c r="N254" s="20" t="str">
        <f>TEXT(PT_newAssessment_Data!N184+PT_newAssessment_Data!N204+PT_newAssessment_Data!N222-PT_newAssessment_Data!N230,"0")</f>
        <v>896</v>
      </c>
      <c r="O254" s="20" t="str">
        <f>TEXT(PT_newAssessment_Data!O184+PT_newAssessment_Data!O204+PT_newAssessment_Data!O222-PT_newAssessment_Data!O230,"0")</f>
        <v>2086</v>
      </c>
      <c r="P254" s="20" t="str">
        <f>TEXT(PT_newAssessment_Data!P184+PT_newAssessment_Data!P204+PT_newAssessment_Data!P222-PT_newAssessment_Data!P230,"0")</f>
        <v>383</v>
      </c>
      <c r="Q254" s="20" t="str">
        <f>TEXT(PT_newAssessment_Data!Q184+PT_newAssessment_Data!Q204+PT_newAssessment_Data!Q222-PT_newAssessment_Data!Q230,"0")</f>
        <v>556</v>
      </c>
      <c r="R254" s="20" t="str">
        <f>TEXT(PT_newAssessment_Data!R184+PT_newAssessment_Data!R204+PT_newAssessment_Data!R222-PT_newAssessment_Data!R230,"0")</f>
        <v>385</v>
      </c>
      <c r="S254" s="20" t="str">
        <f>TEXT(PT_newAssessment_Data!S184+PT_newAssessment_Data!S204+PT_newAssessment_Data!S222-PT_newAssessment_Data!S230,"0")</f>
        <v>470</v>
      </c>
      <c r="T254" s="20" t="str">
        <f>TEXT(PT_newAssessment_Data!T184+PT_newAssessment_Data!T204+PT_newAssessment_Data!T222-PT_newAssessment_Data!T230,"0")</f>
        <v>896</v>
      </c>
      <c r="U254" s="20" t="str">
        <f>TEXT(PT_newAssessment_Data!U184+PT_newAssessment_Data!U204+PT_newAssessment_Data!U222-PT_newAssessment_Data!U230,"0")</f>
        <v>840</v>
      </c>
      <c r="V254" s="20" t="str">
        <f>TEXT(PT_newAssessment_Data!V184+PT_newAssessment_Data!V204+PT_newAssessment_Data!V222-PT_newAssessment_Data!V230,"0")</f>
        <v>416</v>
      </c>
      <c r="W254" s="20" t="str">
        <f>TEXT(PT_newAssessment_Data!W184+PT_newAssessment_Data!W204+PT_newAssessment_Data!W222-PT_newAssessment_Data!W230,"0")</f>
        <v>340</v>
      </c>
      <c r="X254" s="20" t="str">
        <f>TEXT(PT_newAssessment_Data!X184+PT_newAssessment_Data!X204+PT_newAssessment_Data!X222-PT_newAssessment_Data!X230,"0")</f>
        <v>442</v>
      </c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/>
    </row>
    <row r="255" spans="1:35" x14ac:dyDescent="0.25">
      <c r="A255" s="32" t="s">
        <v>318</v>
      </c>
      <c r="E255" s="20" t="str">
        <f>TEXT(PT_newAssessment_Data!E184+PT_newAssessment_Data!E205+PT_newAssessment_Data!E222-PT_newAssessment_Data!E230,"0")</f>
        <v>470</v>
      </c>
      <c r="F255" s="20" t="str">
        <f>TEXT(PT_newAssessment_Data!F184+PT_newAssessment_Data!F205+PT_newAssessment_Data!F222-PT_newAssessment_Data!F230,"0")</f>
        <v>896</v>
      </c>
      <c r="G255" s="20" t="str">
        <f>TEXT(PT_newAssessment_Data!G184+PT_newAssessment_Data!G205+PT_newAssessment_Data!G222-PT_newAssessment_Data!G230,"0")</f>
        <v>840</v>
      </c>
      <c r="H255" s="20" t="str">
        <f>TEXT(PT_newAssessment_Data!H184+PT_newAssessment_Data!H205+PT_newAssessment_Data!H222-PT_newAssessment_Data!H230,"0")</f>
        <v>631</v>
      </c>
      <c r="I255" s="20" t="str">
        <f>TEXT(PT_newAssessment_Data!I184+PT_newAssessment_Data!I205+PT_newAssessment_Data!I222-PT_newAssessment_Data!I230,"0")</f>
        <v>556</v>
      </c>
      <c r="J255" s="20" t="str">
        <f>TEXT(PT_newAssessment_Data!J184+PT_newAssessment_Data!J205+PT_newAssessment_Data!J222-PT_newAssessment_Data!J230,"0")</f>
        <v>726</v>
      </c>
      <c r="K255" s="20" t="str">
        <f>TEXT(PT_newAssessment_Data!K184+PT_newAssessment_Data!K205+PT_newAssessment_Data!K222-PT_newAssessment_Data!K230,"0")</f>
        <v>981</v>
      </c>
      <c r="L255" s="20" t="str">
        <f>TEXT(PT_newAssessment_Data!L184+PT_newAssessment_Data!L205+PT_newAssessment_Data!L222-PT_newAssessment_Data!L230,"0")</f>
        <v>896</v>
      </c>
      <c r="M255" s="20" t="str">
        <f>TEXT(PT_newAssessment_Data!M184+PT_newAssessment_Data!M205+PT_newAssessment_Data!M222-PT_newAssessment_Data!M230,"0")</f>
        <v>2086</v>
      </c>
      <c r="N255" s="20" t="str">
        <f>TEXT(PT_newAssessment_Data!N184+PT_newAssessment_Data!N205+PT_newAssessment_Data!N222-PT_newAssessment_Data!N230,"0")</f>
        <v>896</v>
      </c>
      <c r="O255" s="20" t="str">
        <f>TEXT(PT_newAssessment_Data!O184+PT_newAssessment_Data!O205+PT_newAssessment_Data!O222-PT_newAssessment_Data!O230,"0")</f>
        <v>2086</v>
      </c>
      <c r="P255" s="20" t="str">
        <f>TEXT(PT_newAssessment_Data!P184+PT_newAssessment_Data!P205+PT_newAssessment_Data!P222-PT_newAssessment_Data!P230,"0")</f>
        <v>383</v>
      </c>
      <c r="Q255" s="20" t="str">
        <f>TEXT(PT_newAssessment_Data!Q184+PT_newAssessment_Data!Q205+PT_newAssessment_Data!Q222-PT_newAssessment_Data!Q230,"0")</f>
        <v>556</v>
      </c>
      <c r="R255" s="20" t="str">
        <f>TEXT(PT_newAssessment_Data!R184+PT_newAssessment_Data!R205+PT_newAssessment_Data!R222-PT_newAssessment_Data!R230,"0")</f>
        <v>385</v>
      </c>
      <c r="S255" s="20" t="str">
        <f>TEXT(PT_newAssessment_Data!S184+PT_newAssessment_Data!S205+PT_newAssessment_Data!S222-PT_newAssessment_Data!S230,"0")</f>
        <v>470</v>
      </c>
      <c r="T255" s="20" t="str">
        <f>TEXT(PT_newAssessment_Data!T184+PT_newAssessment_Data!T205+PT_newAssessment_Data!T222-PT_newAssessment_Data!T230,"0")</f>
        <v>896</v>
      </c>
      <c r="U255" s="20" t="str">
        <f>TEXT(PT_newAssessment_Data!U184+PT_newAssessment_Data!U205+PT_newAssessment_Data!U222-PT_newAssessment_Data!U230,"0")</f>
        <v>840</v>
      </c>
      <c r="V255" s="20" t="str">
        <f>TEXT(PT_newAssessment_Data!V184+PT_newAssessment_Data!V205+PT_newAssessment_Data!V222-PT_newAssessment_Data!V230,"0")</f>
        <v>416</v>
      </c>
      <c r="W255" s="20" t="str">
        <f>TEXT(PT_newAssessment_Data!W184+PT_newAssessment_Data!W205+PT_newAssessment_Data!W222-PT_newAssessment_Data!W230,"0")</f>
        <v>340</v>
      </c>
      <c r="X255" s="20" t="str">
        <f>TEXT(PT_newAssessment_Data!X184+PT_newAssessment_Data!X205+PT_newAssessment_Data!X222-PT_newAssessment_Data!X230,"0")</f>
        <v>442</v>
      </c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/>
    </row>
    <row r="256" spans="1:35" x14ac:dyDescent="0.25"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/>
    </row>
    <row r="257" spans="1:35" x14ac:dyDescent="0.25">
      <c r="A257" s="32" t="s">
        <v>319</v>
      </c>
      <c r="E257" s="20" t="str">
        <f>TEXT(PT_newAssessment_Data!E184+PT_newAssessment_Data!E207+PT_newAssessment_Data!E223-PT_newAssessment_Data!E231,"0")</f>
        <v>851</v>
      </c>
      <c r="F257" s="20" t="str">
        <f>TEXT(PT_newAssessment_Data!F184+PT_newAssessment_Data!F207+PT_newAssessment_Data!F223-PT_newAssessment_Data!F231,"0")</f>
        <v>1990</v>
      </c>
      <c r="G257" s="20" t="str">
        <f>TEXT(PT_newAssessment_Data!G184+PT_newAssessment_Data!G207+PT_newAssessment_Data!G223-PT_newAssessment_Data!G231,"0")</f>
        <v>1934</v>
      </c>
      <c r="H257" s="20" t="str">
        <f>TEXT(PT_newAssessment_Data!H184+PT_newAssessment_Data!H207+PT_newAssessment_Data!H223-PT_newAssessment_Data!H231,"0")</f>
        <v>1726</v>
      </c>
      <c r="I257" s="20" t="str">
        <f>TEXT(PT_newAssessment_Data!I184+PT_newAssessment_Data!I207+PT_newAssessment_Data!I223-PT_newAssessment_Data!I231,"0")</f>
        <v>1650</v>
      </c>
      <c r="J257" s="20" t="str">
        <f>TEXT(PT_newAssessment_Data!J184+PT_newAssessment_Data!J207+PT_newAssessment_Data!J223-PT_newAssessment_Data!J231,"0")</f>
        <v>1820</v>
      </c>
      <c r="K257" s="20" t="str">
        <f>TEXT(PT_newAssessment_Data!K184+PT_newAssessment_Data!K207+PT_newAssessment_Data!K223-PT_newAssessment_Data!K231,"0")</f>
        <v>2075</v>
      </c>
      <c r="L257" s="20" t="str">
        <f>TEXT(PT_newAssessment_Data!L184+PT_newAssessment_Data!L207+PT_newAssessment_Data!L223-PT_newAssessment_Data!L231,"0")</f>
        <v>1990</v>
      </c>
      <c r="M257" s="20" t="str">
        <f>TEXT(PT_newAssessment_Data!M184+PT_newAssessment_Data!M207+PT_newAssessment_Data!M223-PT_newAssessment_Data!M231,"0")</f>
        <v>3180</v>
      </c>
      <c r="N257" s="20" t="str">
        <f>TEXT(PT_newAssessment_Data!N184+PT_newAssessment_Data!N207+PT_newAssessment_Data!N223-PT_newAssessment_Data!N231,"0")</f>
        <v>1990</v>
      </c>
      <c r="O257" s="20" t="str">
        <f>TEXT(PT_newAssessment_Data!O184+PT_newAssessment_Data!O207+PT_newAssessment_Data!O223-PT_newAssessment_Data!O231,"0")</f>
        <v>3180</v>
      </c>
      <c r="P257" s="20" t="str">
        <f>TEXT(PT_newAssessment_Data!P184+PT_newAssessment_Data!P207+PT_newAssessment_Data!P223-PT_newAssessment_Data!P231,"0")</f>
        <v>1477</v>
      </c>
      <c r="Q257" s="20" t="str">
        <f>TEXT(PT_newAssessment_Data!Q184+PT_newAssessment_Data!Q207+PT_newAssessment_Data!Q223-PT_newAssessment_Data!Q231,"0")</f>
        <v>1650</v>
      </c>
      <c r="R257" s="20" t="str">
        <f>TEXT(PT_newAssessment_Data!R184+PT_newAssessment_Data!R207+PT_newAssessment_Data!R223-PT_newAssessment_Data!R231,"0")</f>
        <v>1481</v>
      </c>
      <c r="S257" s="20" t="str">
        <f>TEXT(PT_newAssessment_Data!S184+PT_newAssessment_Data!S207+PT_newAssessment_Data!S223-PT_newAssessment_Data!S231,"0")</f>
        <v>1565</v>
      </c>
      <c r="T257" s="20" t="str">
        <f>TEXT(PT_newAssessment_Data!T184+PT_newAssessment_Data!T207+PT_newAssessment_Data!T223-PT_newAssessment_Data!T231,"0")</f>
        <v>1990</v>
      </c>
      <c r="U257" s="20" t="str">
        <f>TEXT(PT_newAssessment_Data!U184+PT_newAssessment_Data!U207+PT_newAssessment_Data!U223-PT_newAssessment_Data!U231,"0")</f>
        <v>1934</v>
      </c>
      <c r="V257" s="20" t="str">
        <f>TEXT(PT_newAssessment_Data!V184+PT_newAssessment_Data!V207+PT_newAssessment_Data!V223-PT_newAssessment_Data!V231,"0")</f>
        <v>1726</v>
      </c>
      <c r="W257" s="20" t="str">
        <f>TEXT(PT_newAssessment_Data!W184+PT_newAssessment_Data!W207+PT_newAssessment_Data!W223-PT_newAssessment_Data!W231,"0")</f>
        <v>1650</v>
      </c>
      <c r="X257" s="20" t="str">
        <f>TEXT(PT_newAssessment_Data!X184+PT_newAssessment_Data!X207+PT_newAssessment_Data!X223-PT_newAssessment_Data!X231,"0")</f>
        <v>1537</v>
      </c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/>
    </row>
    <row r="258" spans="1:35" x14ac:dyDescent="0.25">
      <c r="A258" s="32" t="s">
        <v>320</v>
      </c>
      <c r="E258" s="20" t="str">
        <f>TEXT(PT_newAssessment_Data!E184+PT_newAssessment_Data!E208+PT_newAssessment_Data!E223-PT_newAssessment_Data!E231,"0")</f>
        <v>851</v>
      </c>
      <c r="F258" s="20" t="str">
        <f>TEXT(PT_newAssessment_Data!F184+PT_newAssessment_Data!F208+PT_newAssessment_Data!F223-PT_newAssessment_Data!F231,"0")</f>
        <v>1276</v>
      </c>
      <c r="G258" s="20" t="str">
        <f>TEXT(PT_newAssessment_Data!G184+PT_newAssessment_Data!G208+PT_newAssessment_Data!G223-PT_newAssessment_Data!G231,"0")</f>
        <v>1220</v>
      </c>
      <c r="H258" s="20" t="str">
        <f>TEXT(PT_newAssessment_Data!H184+PT_newAssessment_Data!H208+PT_newAssessment_Data!H223-PT_newAssessment_Data!H231,"0")</f>
        <v>1012</v>
      </c>
      <c r="I258" s="20" t="str">
        <f>TEXT(PT_newAssessment_Data!I184+PT_newAssessment_Data!I208+PT_newAssessment_Data!I223-PT_newAssessment_Data!I231,"0")</f>
        <v>936</v>
      </c>
      <c r="J258" s="20" t="str">
        <f>TEXT(PT_newAssessment_Data!J184+PT_newAssessment_Data!J208+PT_newAssessment_Data!J223-PT_newAssessment_Data!J231,"0")</f>
        <v>1106</v>
      </c>
      <c r="K258" s="20" t="str">
        <f>TEXT(PT_newAssessment_Data!K184+PT_newAssessment_Data!K208+PT_newAssessment_Data!K223-PT_newAssessment_Data!K231,"0")</f>
        <v>1361</v>
      </c>
      <c r="L258" s="20" t="str">
        <f>TEXT(PT_newAssessment_Data!L184+PT_newAssessment_Data!L208+PT_newAssessment_Data!L223-PT_newAssessment_Data!L231,"0")</f>
        <v>1276</v>
      </c>
      <c r="M258" s="20" t="str">
        <f>TEXT(PT_newAssessment_Data!M184+PT_newAssessment_Data!M208+PT_newAssessment_Data!M223-PT_newAssessment_Data!M231,"0")</f>
        <v>2466</v>
      </c>
      <c r="N258" s="20" t="str">
        <f>TEXT(PT_newAssessment_Data!N184+PT_newAssessment_Data!N208+PT_newAssessment_Data!N223-PT_newAssessment_Data!N231,"0")</f>
        <v>1276</v>
      </c>
      <c r="O258" s="20" t="str">
        <f>TEXT(PT_newAssessment_Data!O184+PT_newAssessment_Data!O208+PT_newAssessment_Data!O223-PT_newAssessment_Data!O231,"0")</f>
        <v>2466</v>
      </c>
      <c r="P258" s="20" t="str">
        <f>TEXT(PT_newAssessment_Data!P184+PT_newAssessment_Data!P208+PT_newAssessment_Data!P223-PT_newAssessment_Data!P231,"0")</f>
        <v>763</v>
      </c>
      <c r="Q258" s="20" t="str">
        <f>TEXT(PT_newAssessment_Data!Q184+PT_newAssessment_Data!Q208+PT_newAssessment_Data!Q223-PT_newAssessment_Data!Q231,"0")</f>
        <v>936</v>
      </c>
      <c r="R258" s="20" t="str">
        <f>TEXT(PT_newAssessment_Data!R184+PT_newAssessment_Data!R208+PT_newAssessment_Data!R223-PT_newAssessment_Data!R231,"0")</f>
        <v>767</v>
      </c>
      <c r="S258" s="20" t="str">
        <f>TEXT(PT_newAssessment_Data!S184+PT_newAssessment_Data!S208+PT_newAssessment_Data!S223-PT_newAssessment_Data!S231,"0")</f>
        <v>851</v>
      </c>
      <c r="T258" s="20" t="str">
        <f>TEXT(PT_newAssessment_Data!T184+PT_newAssessment_Data!T208+PT_newAssessment_Data!T223-PT_newAssessment_Data!T231,"0")</f>
        <v>1276</v>
      </c>
      <c r="U258" s="20" t="str">
        <f>TEXT(PT_newAssessment_Data!U184+PT_newAssessment_Data!U208+PT_newAssessment_Data!U223-PT_newAssessment_Data!U231,"0")</f>
        <v>1220</v>
      </c>
      <c r="V258" s="20" t="str">
        <f>TEXT(PT_newAssessment_Data!V184+PT_newAssessment_Data!V208+PT_newAssessment_Data!V223-PT_newAssessment_Data!V231,"0")</f>
        <v>1012</v>
      </c>
      <c r="W258" s="20" t="str">
        <f>TEXT(PT_newAssessment_Data!W184+PT_newAssessment_Data!W208+PT_newAssessment_Data!W223-PT_newAssessment_Data!W231,"0")</f>
        <v>936</v>
      </c>
      <c r="X258" s="20" t="str">
        <f>TEXT(PT_newAssessment_Data!X184+PT_newAssessment_Data!X208+PT_newAssessment_Data!X223-PT_newAssessment_Data!X231,"0")</f>
        <v>823</v>
      </c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/>
    </row>
    <row r="259" spans="1:35" x14ac:dyDescent="0.25">
      <c r="A259" s="32" t="s">
        <v>321</v>
      </c>
      <c r="E259" s="20" t="str">
        <f>TEXT(PT_newAssessment_Data!E184+PT_newAssessment_Data!E209+PT_newAssessment_Data!E223-PT_newAssessment_Data!E231,"0")</f>
        <v>2065</v>
      </c>
      <c r="F259" s="20" t="str">
        <f>TEXT(PT_newAssessment_Data!F184+PT_newAssessment_Data!F209+PT_newAssessment_Data!F223-PT_newAssessment_Data!F231,"0")</f>
        <v>2490</v>
      </c>
      <c r="G259" s="20" t="str">
        <f>TEXT(PT_newAssessment_Data!G184+PT_newAssessment_Data!G209+PT_newAssessment_Data!G223-PT_newAssessment_Data!G231,"0")</f>
        <v>2434</v>
      </c>
      <c r="H259" s="20" t="str">
        <f>TEXT(PT_newAssessment_Data!H184+PT_newAssessment_Data!H209+PT_newAssessment_Data!H223-PT_newAssessment_Data!H231,"0")</f>
        <v>2226</v>
      </c>
      <c r="I259" s="20" t="str">
        <f>TEXT(PT_newAssessment_Data!I184+PT_newAssessment_Data!I209+PT_newAssessment_Data!I223-PT_newAssessment_Data!I231,"0")</f>
        <v>2150</v>
      </c>
      <c r="J259" s="20" t="str">
        <f>TEXT(PT_newAssessment_Data!J184+PT_newAssessment_Data!J209+PT_newAssessment_Data!J223-PT_newAssessment_Data!J231,"0")</f>
        <v>2320</v>
      </c>
      <c r="K259" s="20" t="str">
        <f>TEXT(PT_newAssessment_Data!K184+PT_newAssessment_Data!K209+PT_newAssessment_Data!K223-PT_newAssessment_Data!K231,"0")</f>
        <v>2575</v>
      </c>
      <c r="L259" s="20" t="str">
        <f>TEXT(PT_newAssessment_Data!L184+PT_newAssessment_Data!L209+PT_newAssessment_Data!L223-PT_newAssessment_Data!L231,"0")</f>
        <v>2490</v>
      </c>
      <c r="M259" s="20" t="str">
        <f>TEXT(PT_newAssessment_Data!M184+PT_newAssessment_Data!M209+PT_newAssessment_Data!M223-PT_newAssessment_Data!M231,"0")</f>
        <v>3680</v>
      </c>
      <c r="N259" s="20" t="str">
        <f>TEXT(PT_newAssessment_Data!N184+PT_newAssessment_Data!N209+PT_newAssessment_Data!N223-PT_newAssessment_Data!N231,"0")</f>
        <v>2490</v>
      </c>
      <c r="O259" s="20" t="str">
        <f>TEXT(PT_newAssessment_Data!O184+PT_newAssessment_Data!O209+PT_newAssessment_Data!O223-PT_newAssessment_Data!O231,"0")</f>
        <v>3680</v>
      </c>
      <c r="P259" s="20" t="str">
        <f>TEXT(PT_newAssessment_Data!P184+PT_newAssessment_Data!P209+PT_newAssessment_Data!P223-PT_newAssessment_Data!P231,"0")</f>
        <v>1977</v>
      </c>
      <c r="Q259" s="20" t="str">
        <f>TEXT(PT_newAssessment_Data!Q184+PT_newAssessment_Data!Q209+PT_newAssessment_Data!Q223-PT_newAssessment_Data!Q231,"0")</f>
        <v>2150</v>
      </c>
      <c r="R259" s="20" t="str">
        <f>TEXT(PT_newAssessment_Data!R184+PT_newAssessment_Data!R209+PT_newAssessment_Data!R223-PT_newAssessment_Data!R231,"0")</f>
        <v>1981</v>
      </c>
      <c r="S259" s="20" t="str">
        <f>TEXT(PT_newAssessment_Data!S184+PT_newAssessment_Data!S209+PT_newAssessment_Data!S223-PT_newAssessment_Data!S231,"0")</f>
        <v>2065</v>
      </c>
      <c r="T259" s="20" t="str">
        <f>TEXT(PT_newAssessment_Data!T184+PT_newAssessment_Data!T209+PT_newAssessment_Data!T223-PT_newAssessment_Data!T231,"0")</f>
        <v>2490</v>
      </c>
      <c r="U259" s="20" t="str">
        <f>TEXT(PT_newAssessment_Data!U184+PT_newAssessment_Data!U209+PT_newAssessment_Data!U223-PT_newAssessment_Data!U231,"0")</f>
        <v>2434</v>
      </c>
      <c r="V259" s="20" t="str">
        <f>TEXT(PT_newAssessment_Data!V184+PT_newAssessment_Data!V209+PT_newAssessment_Data!V223-PT_newAssessment_Data!V231,"0")</f>
        <v>2226</v>
      </c>
      <c r="W259" s="20" t="str">
        <f>TEXT(PT_newAssessment_Data!W184+PT_newAssessment_Data!W209+PT_newAssessment_Data!W223-PT_newAssessment_Data!W231,"0")</f>
        <v>2150</v>
      </c>
      <c r="X259" s="20" t="str">
        <f>TEXT(PT_newAssessment_Data!X184+PT_newAssessment_Data!X209+PT_newAssessment_Data!X223-PT_newAssessment_Data!X231,"0")</f>
        <v>2037</v>
      </c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/>
    </row>
    <row r="260" spans="1:35" x14ac:dyDescent="0.25">
      <c r="A260" s="32" t="s">
        <v>322</v>
      </c>
      <c r="E260" s="20" t="str">
        <f>TEXT(PT_newAssessment_Data!E184+PT_newAssessment_Data!E210+PT_newAssessment_Data!E223-PT_newAssessment_Data!E231,"0")</f>
        <v>351</v>
      </c>
      <c r="F260" s="20" t="str">
        <f>TEXT(PT_newAssessment_Data!F184+PT_newAssessment_Data!F210+PT_newAssessment_Data!F223-PT_newAssessment_Data!F231,"0")</f>
        <v>776</v>
      </c>
      <c r="G260" s="20" t="str">
        <f>TEXT(PT_newAssessment_Data!G184+PT_newAssessment_Data!G210+PT_newAssessment_Data!G223-PT_newAssessment_Data!G231,"0")</f>
        <v>720</v>
      </c>
      <c r="H260" s="20" t="str">
        <f>TEXT(PT_newAssessment_Data!H184+PT_newAssessment_Data!H210+PT_newAssessment_Data!H223-PT_newAssessment_Data!H231,"0")</f>
        <v>512</v>
      </c>
      <c r="I260" s="20" t="str">
        <f>TEXT(PT_newAssessment_Data!I184+PT_newAssessment_Data!I210+PT_newAssessment_Data!I223-PT_newAssessment_Data!I231,"0")</f>
        <v>436</v>
      </c>
      <c r="J260" s="20" t="str">
        <f>TEXT(PT_newAssessment_Data!J184+PT_newAssessment_Data!J210+PT_newAssessment_Data!J223-PT_newAssessment_Data!J231,"0")</f>
        <v>606</v>
      </c>
      <c r="K260" s="20" t="str">
        <f>TEXT(PT_newAssessment_Data!K184+PT_newAssessment_Data!K210+PT_newAssessment_Data!K223-PT_newAssessment_Data!K231,"0")</f>
        <v>861</v>
      </c>
      <c r="L260" s="20" t="str">
        <f>TEXT(PT_newAssessment_Data!L184+PT_newAssessment_Data!L210+PT_newAssessment_Data!L223-PT_newAssessment_Data!L231,"0")</f>
        <v>776</v>
      </c>
      <c r="M260" s="20" t="str">
        <f>TEXT(PT_newAssessment_Data!M184+PT_newAssessment_Data!M210+PT_newAssessment_Data!M223-PT_newAssessment_Data!M231,"0")</f>
        <v>1966</v>
      </c>
      <c r="N260" s="20" t="str">
        <f>TEXT(PT_newAssessment_Data!N184+PT_newAssessment_Data!N210+PT_newAssessment_Data!N223-PT_newAssessment_Data!N231,"0")</f>
        <v>776</v>
      </c>
      <c r="O260" s="20" t="str">
        <f>TEXT(PT_newAssessment_Data!O184+PT_newAssessment_Data!O210+PT_newAssessment_Data!O223-PT_newAssessment_Data!O231,"0")</f>
        <v>1966</v>
      </c>
      <c r="P260" s="20" t="str">
        <f>TEXT(PT_newAssessment_Data!P184+PT_newAssessment_Data!P210+PT_newAssessment_Data!P223-PT_newAssessment_Data!P231,"0")</f>
        <v>263</v>
      </c>
      <c r="Q260" s="20" t="str">
        <f>TEXT(PT_newAssessment_Data!Q184+PT_newAssessment_Data!Q210+PT_newAssessment_Data!Q223-PT_newAssessment_Data!Q231,"0")</f>
        <v>436</v>
      </c>
      <c r="R260" s="20" t="str">
        <f>TEXT(PT_newAssessment_Data!R184+PT_newAssessment_Data!R210+PT_newAssessment_Data!R223-PT_newAssessment_Data!R231,"0")</f>
        <v>267</v>
      </c>
      <c r="S260" s="20" t="str">
        <f>TEXT(PT_newAssessment_Data!S184+PT_newAssessment_Data!S210+PT_newAssessment_Data!S223-PT_newAssessment_Data!S231,"0")</f>
        <v>351</v>
      </c>
      <c r="T260" s="20" t="str">
        <f>TEXT(PT_newAssessment_Data!T184+PT_newAssessment_Data!T210+PT_newAssessment_Data!T223-PT_newAssessment_Data!T231,"0")</f>
        <v>776</v>
      </c>
      <c r="U260" s="20" t="str">
        <f>TEXT(PT_newAssessment_Data!U184+PT_newAssessment_Data!U210+PT_newAssessment_Data!U223-PT_newAssessment_Data!U231,"0")</f>
        <v>720</v>
      </c>
      <c r="V260" s="20" t="str">
        <f>TEXT(PT_newAssessment_Data!V184+PT_newAssessment_Data!V210+PT_newAssessment_Data!V223-PT_newAssessment_Data!V231,"0")</f>
        <v>512</v>
      </c>
      <c r="W260" s="20" t="str">
        <f>TEXT(PT_newAssessment_Data!W184+PT_newAssessment_Data!W210+PT_newAssessment_Data!W223-PT_newAssessment_Data!W231,"0")</f>
        <v>436</v>
      </c>
      <c r="X260" s="20" t="str">
        <f>TEXT(PT_newAssessment_Data!X184+PT_newAssessment_Data!X210+PT_newAssessment_Data!X223-PT_newAssessment_Data!X231,"0")</f>
        <v>323</v>
      </c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/>
    </row>
    <row r="261" spans="1:35" x14ac:dyDescent="0.25">
      <c r="A261" s="32" t="s">
        <v>323</v>
      </c>
      <c r="E261" s="20" t="str">
        <f>TEXT(PT_newAssessment_Data!E184+PT_newAssessment_Data!E211+PT_newAssessment_Data!E223-PT_newAssessment_Data!E231,"0")</f>
        <v>351</v>
      </c>
      <c r="F261" s="20" t="str">
        <f>TEXT(PT_newAssessment_Data!F184+PT_newAssessment_Data!F211+PT_newAssessment_Data!F223-PT_newAssessment_Data!F231,"0")</f>
        <v>776</v>
      </c>
      <c r="G261" s="20" t="str">
        <f>TEXT(PT_newAssessment_Data!G184+PT_newAssessment_Data!G211+PT_newAssessment_Data!G223-PT_newAssessment_Data!G231,"0")</f>
        <v>720</v>
      </c>
      <c r="H261" s="20" t="str">
        <f>TEXT(PT_newAssessment_Data!H184+PT_newAssessment_Data!H211+PT_newAssessment_Data!H223-PT_newAssessment_Data!H231,"0")</f>
        <v>512</v>
      </c>
      <c r="I261" s="20" t="str">
        <f>TEXT(PT_newAssessment_Data!I184+PT_newAssessment_Data!I211+PT_newAssessment_Data!I223-PT_newAssessment_Data!I231,"0")</f>
        <v>436</v>
      </c>
      <c r="J261" s="20" t="str">
        <f>TEXT(PT_newAssessment_Data!J184+PT_newAssessment_Data!J211+PT_newAssessment_Data!J223-PT_newAssessment_Data!J231,"0")</f>
        <v>606</v>
      </c>
      <c r="K261" s="20" t="str">
        <f>TEXT(PT_newAssessment_Data!K184+PT_newAssessment_Data!K211+PT_newAssessment_Data!K223-PT_newAssessment_Data!K231,"0")</f>
        <v>861</v>
      </c>
      <c r="L261" s="20" t="str">
        <f>TEXT(PT_newAssessment_Data!L184+PT_newAssessment_Data!L211+PT_newAssessment_Data!L223-PT_newAssessment_Data!L231,"0")</f>
        <v>776</v>
      </c>
      <c r="M261" s="20" t="str">
        <f>TEXT(PT_newAssessment_Data!M184+PT_newAssessment_Data!M211+PT_newAssessment_Data!M223-PT_newAssessment_Data!M231,"0")</f>
        <v>1966</v>
      </c>
      <c r="N261" s="20" t="str">
        <f>TEXT(PT_newAssessment_Data!N184+PT_newAssessment_Data!N211+PT_newAssessment_Data!N223-PT_newAssessment_Data!N231,"0")</f>
        <v>776</v>
      </c>
      <c r="O261" s="20" t="str">
        <f>TEXT(PT_newAssessment_Data!O184+PT_newAssessment_Data!O211+PT_newAssessment_Data!O223-PT_newAssessment_Data!O231,"0")</f>
        <v>1966</v>
      </c>
      <c r="P261" s="20" t="str">
        <f>TEXT(PT_newAssessment_Data!P184+PT_newAssessment_Data!P211+PT_newAssessment_Data!P223-PT_newAssessment_Data!P231,"0")</f>
        <v>263</v>
      </c>
      <c r="Q261" s="20" t="str">
        <f>TEXT(PT_newAssessment_Data!Q184+PT_newAssessment_Data!Q211+PT_newAssessment_Data!Q223-PT_newAssessment_Data!Q231,"0")</f>
        <v>436</v>
      </c>
      <c r="R261" s="20" t="str">
        <f>TEXT(PT_newAssessment_Data!R184+PT_newAssessment_Data!R211+PT_newAssessment_Data!R223-PT_newAssessment_Data!R231,"0")</f>
        <v>267</v>
      </c>
      <c r="S261" s="20" t="str">
        <f>TEXT(PT_newAssessment_Data!S184+PT_newAssessment_Data!S211+PT_newAssessment_Data!S223-PT_newAssessment_Data!S231,"0")</f>
        <v>351</v>
      </c>
      <c r="T261" s="20" t="str">
        <f>TEXT(PT_newAssessment_Data!T184+PT_newAssessment_Data!T211+PT_newAssessment_Data!T223-PT_newAssessment_Data!T231,"0")</f>
        <v>776</v>
      </c>
      <c r="U261" s="20" t="str">
        <f>TEXT(PT_newAssessment_Data!U184+PT_newAssessment_Data!U211+PT_newAssessment_Data!U223-PT_newAssessment_Data!U231,"0")</f>
        <v>720</v>
      </c>
      <c r="V261" s="20" t="str">
        <f>TEXT(PT_newAssessment_Data!V184+PT_newAssessment_Data!V211+PT_newAssessment_Data!V223-PT_newAssessment_Data!V231,"0")</f>
        <v>512</v>
      </c>
      <c r="W261" s="20" t="str">
        <f>TEXT(PT_newAssessment_Data!W184+PT_newAssessment_Data!W211+PT_newAssessment_Data!W223-PT_newAssessment_Data!W231,"0")</f>
        <v>436</v>
      </c>
      <c r="X261" s="20" t="str">
        <f>TEXT(PT_newAssessment_Data!X184+PT_newAssessment_Data!X211+PT_newAssessment_Data!X223-PT_newAssessment_Data!X231,"0")</f>
        <v>323</v>
      </c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/>
    </row>
    <row r="263" spans="1:35" x14ac:dyDescent="0.25">
      <c r="A263" t="s">
        <v>324</v>
      </c>
      <c r="E263" s="9" t="str">
        <f>TEXT(IF(PT_newAssessment_Cal_Data!B61="Residential",PT_newAssessment_Cal_Data!B111, IF(PT_newAssessment_Cal_Data!B61="Residential",PT_newAssessment_Cal_Data!B111, IF(PT_newAssessment_Cal_Data!B61="Residential",PT_newAssessment_Cal_Data!B111, IF(PT_newAssessment_Cal_Data!B61&lt;&gt;"Residential",PT_newAssessment_Cal_Data!B112, IF(PT_newAssessment_Cal_Data!B61&lt;&gt;"Residential",PT_newAssessment_Cal_Data!B112, IF(PT_newAssessment_Cal_Data!B61&lt;&gt;"Residential",PT_newAssessment_Cal_Data!B112))))))
+
IF(VALUE(PT_newAssessment_Data!E67)&lt;70, PT_newAssessment_Data!E177,IF(AND(VALUE(PT_newAssessment_Data!E67)&gt;=70,PT_newAssessment_Data!E70="Yes"), PT_newAssessment_Data!E178,IF(AND(VALUE(PT_newAssessment_Data!E67)&gt;=70,PT_newAssessment_Data!E70&lt;&gt;"Yes"), 0))),"0")</f>
        <v>490</v>
      </c>
      <c r="F263" s="9" t="str">
        <f>TEXT(IF(PT_newAssessment_Cal_Data!C61="Residential",PT_newAssessment_Cal_Data!C111, IF(PT_newAssessment_Cal_Data!C61="Residential",PT_newAssessment_Cal_Data!C111, IF(PT_newAssessment_Cal_Data!C61="Residential",PT_newAssessment_Cal_Data!C111, IF(PT_newAssessment_Cal_Data!C61&lt;&gt;"Residential",PT_newAssessment_Cal_Data!C112, IF(PT_newAssessment_Cal_Data!C61&lt;&gt;"Residential",PT_newAssessment_Cal_Data!C112, IF(PT_newAssessment_Cal_Data!C61&lt;&gt;"Residential",PT_newAssessment_Cal_Data!C112))))))
+
IF(VALUE(PT_newAssessment_Data!F67)&lt;70, PT_newAssessment_Data!F177,IF(AND(VALUE(PT_newAssessment_Data!F67)&gt;=70,PT_newAssessment_Data!F70="Yes"), PT_newAssessment_Data!F178,IF(AND(VALUE(PT_newAssessment_Data!F67)&gt;=70,PT_newAssessment_Data!F70&lt;&gt;"Yes"), 0))),"0")</f>
        <v>490</v>
      </c>
      <c r="G263" s="9" t="str">
        <f>TEXT(IF(PT_newAssessment_Cal_Data!D61="Residential",PT_newAssessment_Cal_Data!D111, IF(PT_newAssessment_Cal_Data!D61="Residential",PT_newAssessment_Cal_Data!D111, IF(PT_newAssessment_Cal_Data!D61="Residential",PT_newAssessment_Cal_Data!D111, IF(PT_newAssessment_Cal_Data!D61&lt;&gt;"Residential",PT_newAssessment_Cal_Data!D112, IF(PT_newAssessment_Cal_Data!D61&lt;&gt;"Residential",PT_newAssessment_Cal_Data!D112, IF(PT_newAssessment_Cal_Data!D61&lt;&gt;"Residential",PT_newAssessment_Cal_Data!D112))))))
+
IF(VALUE(PT_newAssessment_Data!G67)&lt;70, PT_newAssessment_Data!G177,IF(AND(VALUE(PT_newAssessment_Data!G67)&gt;=70,PT_newAssessment_Data!G70="Yes"), PT_newAssessment_Data!G178,IF(AND(VALUE(PT_newAssessment_Data!G67)&gt;=70,PT_newAssessment_Data!G70&lt;&gt;"Yes"), 0))),"0")</f>
        <v>368</v>
      </c>
      <c r="H263" s="9" t="str">
        <f>TEXT(IF(PT_newAssessment_Cal_Data!E61="Residential",PT_newAssessment_Cal_Data!E111, IF(PT_newAssessment_Cal_Data!E61="Residential",PT_newAssessment_Cal_Data!E111, IF(PT_newAssessment_Cal_Data!E61="Residential",PT_newAssessment_Cal_Data!E111, IF(PT_newAssessment_Cal_Data!E61&lt;&gt;"Residential",PT_newAssessment_Cal_Data!E112, IF(PT_newAssessment_Cal_Data!E61&lt;&gt;"Residential",PT_newAssessment_Cal_Data!E112, IF(PT_newAssessment_Cal_Data!E61&lt;&gt;"Residential",PT_newAssessment_Cal_Data!E112))))))
+
IF(VALUE(PT_newAssessment_Data!H67)&lt;70, PT_newAssessment_Data!H177,IF(AND(VALUE(PT_newAssessment_Data!H67)&gt;=70,PT_newAssessment_Data!H70="Yes"), PT_newAssessment_Data!H178,IF(AND(VALUE(PT_newAssessment_Data!H67)&gt;=70,PT_newAssessment_Data!H70&lt;&gt;"Yes"), 0))),"0")</f>
        <v>449</v>
      </c>
      <c r="I263" s="9" t="str">
        <f>TEXT(IF(PT_newAssessment_Cal_Data!F61="Residential",PT_newAssessment_Cal_Data!F111, IF(PT_newAssessment_Cal_Data!F61="Residential",PT_newAssessment_Cal_Data!F111, IF(PT_newAssessment_Cal_Data!F61="Residential",PT_newAssessment_Cal_Data!F111, IF(PT_newAssessment_Cal_Data!F61&lt;&gt;"Residential",PT_newAssessment_Cal_Data!F112, IF(PT_newAssessment_Cal_Data!F61&lt;&gt;"Residential",PT_newAssessment_Cal_Data!F112, IF(PT_newAssessment_Cal_Data!F61&lt;&gt;"Residential",PT_newAssessment_Cal_Data!F112))))))
+
IF(VALUE(PT_newAssessment_Data!I67)&lt;70, PT_newAssessment_Data!I177,IF(AND(VALUE(PT_newAssessment_Data!I67)&gt;=70,PT_newAssessment_Data!I70="Yes"), PT_newAssessment_Data!I178,IF(AND(VALUE(PT_newAssessment_Data!I67)&gt;=70,PT_newAssessment_Data!I70&lt;&gt;"Yes"), 0))),"0")</f>
        <v>854</v>
      </c>
      <c r="J263" s="9" t="str">
        <f>TEXT(IF(PT_newAssessment_Cal_Data!G61="Residential",PT_newAssessment_Cal_Data!G111, IF(PT_newAssessment_Cal_Data!G61="Residential",PT_newAssessment_Cal_Data!G111, IF(PT_newAssessment_Cal_Data!G61="Residential",PT_newAssessment_Cal_Data!G111, IF(PT_newAssessment_Cal_Data!G61&lt;&gt;"Residential",PT_newAssessment_Cal_Data!G112, IF(PT_newAssessment_Cal_Data!G61&lt;&gt;"Residential",PT_newAssessment_Cal_Data!G112, IF(PT_newAssessment_Cal_Data!G61&lt;&gt;"Residential",PT_newAssessment_Cal_Data!G112))))))
+
IF(VALUE(PT_newAssessment_Data!J67)&lt;70, PT_newAssessment_Data!J177,IF(AND(VALUE(PT_newAssessment_Data!J67)&gt;=70,PT_newAssessment_Data!J70="Yes"), PT_newAssessment_Data!J178,IF(AND(VALUE(PT_newAssessment_Data!J67)&gt;=70,PT_newAssessment_Data!J70&lt;&gt;"Yes"), 0))),"0")</f>
        <v>530</v>
      </c>
      <c r="K263" s="9" t="str">
        <f>TEXT(IF(PT_newAssessment_Cal_Data!H61="Residential",PT_newAssessment_Cal_Data!H111, IF(PT_newAssessment_Cal_Data!H61="Residential",PT_newAssessment_Cal_Data!H111, IF(PT_newAssessment_Cal_Data!H61="Residential",PT_newAssessment_Cal_Data!H111, IF(PT_newAssessment_Cal_Data!H61&lt;&gt;"Residential",PT_newAssessment_Cal_Data!H112, IF(PT_newAssessment_Cal_Data!H61&lt;&gt;"Residential",PT_newAssessment_Cal_Data!H112, IF(PT_newAssessment_Cal_Data!H61&lt;&gt;"Residential",PT_newAssessment_Cal_Data!H112))))))
+
IF(VALUE(PT_newAssessment_Data!K67)&lt;70, PT_newAssessment_Data!K177,IF(AND(VALUE(PT_newAssessment_Data!K67)&gt;=70,PT_newAssessment_Data!K70="Yes"), PT_newAssessment_Data!K178,IF(AND(VALUE(PT_newAssessment_Data!K67)&gt;=70,PT_newAssessment_Data!K70&lt;&gt;"Yes"), 0))),"0")</f>
        <v>422</v>
      </c>
      <c r="L263" s="9" t="str">
        <f>TEXT(IF(PT_newAssessment_Cal_Data!I61="Residential",PT_newAssessment_Cal_Data!I111, IF(PT_newAssessment_Cal_Data!I61="Residential",PT_newAssessment_Cal_Data!I111, IF(PT_newAssessment_Cal_Data!I61="Residential",PT_newAssessment_Cal_Data!I111, IF(PT_newAssessment_Cal_Data!I61&lt;&gt;"Residential",PT_newAssessment_Cal_Data!I112, IF(PT_newAssessment_Cal_Data!I61&lt;&gt;"Residential",PT_newAssessment_Cal_Data!I112, IF(PT_newAssessment_Cal_Data!I61&lt;&gt;"Residential",PT_newAssessment_Cal_Data!I112))))))
+
IF(VALUE(PT_newAssessment_Data!L67)&lt;70, PT_newAssessment_Data!L177,IF(AND(VALUE(PT_newAssessment_Data!L67)&gt;=70,PT_newAssessment_Data!L70="Yes"), PT_newAssessment_Data!L178,IF(AND(VALUE(PT_newAssessment_Data!L67)&gt;=70,PT_newAssessment_Data!L70&lt;&gt;"Yes"), 0))),"0")</f>
        <v>530</v>
      </c>
      <c r="M263" s="35" t="str">
        <f>TEXT(IF(PT_newAssessment_Cal_Data!J61="Residential",PT_newAssessment_Cal_Data!J111, IF(PT_newAssessment_Cal_Data!J61="Residential",PT_newAssessment_Cal_Data!J111, IF(PT_newAssessment_Cal_Data!J61="Residential",PT_newAssessment_Cal_Data!J111, IF(PT_newAssessment_Cal_Data!J61&lt;&gt;"Residential",PT_newAssessment_Cal_Data!J112, IF(PT_newAssessment_Cal_Data!J61&lt;&gt;"Residential",PT_newAssessment_Cal_Data!J112, IF(PT_newAssessment_Cal_Data!J61&lt;&gt;"Residential",PT_newAssessment_Cal_Data!J112))))))
+
IF(PT_newAssessment_Cal_Data!K61="Residential",PT_newAssessment_Cal_Data!K111, IF(PT_newAssessment_Cal_Data!K61="Residential",[1]T_newAssessment_Cal_Data!K111, IF(PT_newAssessment_Cal_Data!K61="Residential",PT_newAssessment_Cal_Data!K111, IF(PT_newAssessment_Cal_Data!K61&lt;&gt;"Residential",PT_newAssessment_Cal_Data!K112, IF(PT_newAssessment_Cal_Data!K61&lt;&gt;"Residential",PT_newAssessment_Cal_Data!K112, IF(PT_newAssessment_Cal_Data!K61&lt;&gt;"Residential",PT_newAssessment_Cal_Data!K112))))))
+
IF(PT_newAssessment_Cal_Data!L61="Residential",PT_newAssessment_Cal_Data!L111, IF(PT_newAssessment_Cal_Data!L61="Residential",PT_newAssessment_Cal_Data!L111, IF(PT_newAssessment_Cal_Data!L61="Residential",PT_newAssessment_Cal_Data!L111, IF(PT_newAssessment_Cal_Data!L61&lt;&gt;"Residential",PT_newAssessment_Cal_Data!L112, IF(PT_newAssessment_Cal_Data!L61&lt;&gt;"Residential",PT_newAssessment_Cal_Data!L112, IF(PT_newAssessment_Cal_Data!L61&lt;&gt;"Residential",PT_newAssessment_Cal_Data!L112))))))
+
IF(PT_newAssessment_Cal_Data!M61="Residential",PT_newAssessment_Cal_Data!M111, IF(PT_newAssessment_Cal_Data!M61="Residential",PT_newAssessment_Cal_Data!M111, IF(PT_newAssessment_Cal_Data!M61="Residential",PT_newAssessment_Cal_Data!M111, IF(PT_newAssessment_Cal_Data!M61&lt;&gt;"Residential",PT_newAssessment_Cal_Data!M112, IF(PT_newAssessment_Cal_Data!M61&lt;&gt;"Residential",PT_newAssessment_Cal_Data!M112, IF(PT_newAssessment_Cal_Data!M61&lt;&gt;"Residential",PT_newAssessment_Cal_Data!M112))))))
+
IF(PT_newAssessment_Cal_Data!N61="Residential",PT_newAssessment_Cal_Data!N111, IF(PT_newAssessment_Cal_Data!N61="Residential",PT_newAssessment_Cal_Data!N111, IF(PT_newAssessment_Cal_Data!N61="Residential",PT_newAssessment_Cal_Data!N111, IF(PT_newAssessment_Cal_Data!N61&lt;&gt;"Residential",PT_newAssessment_Cal_Data!N112, IF(PT_newAssessment_Cal_Data!N61&lt;&gt;"Residential",PT_newAssessment_Cal_Data!N112, IF(PT_newAssessment_Cal_Data!N61&lt;&gt;"Residential",PT_newAssessment_Cal_Data!N112))))))
+
IF(PT_newAssessment_Cal_Data!O61="Residential",PT_newAssessment_Cal_Data!O111, IF(PT_newAssessment_Cal_Data!O61="Residential",PT_newAssessment_Cal_Data!O111, IF(PT_newAssessment_Cal_Data!O61="Residential",PT_newAssessment_Cal_Data!O111, IF(PT_newAssessment_Cal_Data!O61&lt;&gt;"Residential",PT_newAssessment_Cal_Data!O112, IF(PT_newAssessment_Cal_Data!O61&lt;&gt;"Residential",PT_newAssessment_Cal_Data!O112, IF(PT_newAssessment_Cal_Data!O61&lt;&gt;"Residential",PT_newAssessment_Cal_Data!O112))))))
+
IF(PT_newAssessment_Cal_Data!P61="Residential",PT_newAssessment_Cal_Data!P111, IF(PT_newAssessment_Cal_Data!P61="Residential",PT_newAssessment_Cal_Data!P111, IF(PT_newAssessment_Cal_Data!P61="Residential",PT_newAssessment_Cal_Data!P111, IF(PT_newAssessment_Cal_Data!P61&lt;&gt;"Residential",PT_newAssessment_Cal_Data!P112, IF(PT_newAssessment_Cal_Data!P61&lt;&gt;"Residential",PT_newAssessment_Cal_Data!P112, IF(PT_newAssessment_Cal_Data!P61&lt;&gt;"Residential",PT_newAssessment_Cal_Data!P112))))))
+
IF(PT_newAssessment_Cal_Data!Q61="Residential",PT_newAssessment_Cal_Data!Q111, IF(PT_newAssessment_Cal_Data!Q61="Residential",PT_newAssessment_Cal_Data!Q111, IF(PT_newAssessment_Cal_Data!Q61="Residential",PT_newAssessment_Cal_Data!Q111, IF(PT_newAssessment_Cal_Data!Q61&lt;&gt;"Residential",PT_newAssessment_Cal_Data!Q112, IF(PT_newAssessment_Cal_Data!Q61&lt;&gt;"Residential",PT_newAssessment_Cal_Data!Q112, IF(PT_newAssessment_Cal_Data!Q61&lt;&gt;"Residential",PT_newAssessment_Cal_Data!Q112))))))
+
IF(VALUE(PT_newAssessment_Data!M67)&lt;70, PT_newAssessment_Data!M177,IF(AND(VALUE(PT_newAssessment_Data!M67)&gt;=70,PT_newAssessment_Data!M70="Yes"), PT_newAssessment_Data!M178,IF(AND(VALUE(PT_newAssessment_Data!M67)&gt;=70,PT_newAssessment_Data!M70&lt;&gt;"Yes"), 0))),"0")</f>
        <v>3730</v>
      </c>
      <c r="N263" s="9" t="str">
        <f>TEXT(IF(PT_newAssessment_Cal_Data!R61="Residential",PT_newAssessment_Cal_Data!R111, IF(PT_newAssessment_Cal_Data!R61="Residential",PT_newAssessment_Cal_Data!R111, IF(PT_newAssessment_Cal_Data!R61="Residential",PT_newAssessment_Cal_Data!R111, IF(PT_newAssessment_Cal_Data!R61&lt;&gt;"Residential",PT_newAssessment_Cal_Data!R112, IF(PT_newAssessment_Cal_Data!R61&lt;&gt;"Residential",PT_newAssessment_Cal_Data!R112, IF(PT_newAssessment_Cal_Data!R61&lt;&gt;"Residential",PT_newAssessment_Cal_Data!R112))))))
+
IF(VALUE(PT_newAssessment_Data!N67)&lt;70, PT_newAssessment_Data!N177,IF(AND(VALUE(PT_newAssessment_Data!N67)&gt;=70,PT_newAssessment_Data!N70="Yes"), PT_newAssessment_Data!N178,IF(AND(VALUE(PT_newAssessment_Data!N67)&gt;=70,PT_newAssessment_Data!N70&lt;&gt;"Yes"), 0))),"0")</f>
        <v>490</v>
      </c>
      <c r="O263" s="9" t="str">
        <f>TEXT(IF(PT_newAssessment_Cal_Data!S61="Residential",PT_newAssessment_Cal_Data!S111, IF(PT_newAssessment_Cal_Data!S61="Residential",PT_newAssessment_Cal_Data!S111, IF(PT_newAssessment_Cal_Data!S61="Residential",PT_newAssessment_Cal_Data!S111, IF(PT_newAssessment_Cal_Data!S61&lt;&gt;"Residential",PT_newAssessment_Cal_Data!S112, IF(PT_newAssessment_Cal_Data!S61&lt;&gt;"Residential",PT_newAssessment_Cal_Data!S112, IF(PT_newAssessment_Cal_Data!S61&lt;&gt;"Residential",PT_newAssessment_Cal_Data!S112))))))
+
IF(VALUE(PT_newAssessment_Data!O67)&lt;70, PT_newAssessment_Data!O177,IF(AND(VALUE(PT_newAssessment_Data!O67)&gt;=70,PT_newAssessment_Data!O70="Yes"), PT_newAssessment_Data!O178,IF(AND(VALUE(PT_newAssessment_Data!O67)&gt;=70,PT_newAssessment_Data!O70&lt;&gt;"Yes"), 0))),"0")</f>
        <v>490</v>
      </c>
      <c r="P263" s="9" t="str">
        <f>TEXT(IF(PT_newAssessment_Cal_Data!T61="Residential",PT_newAssessment_Cal_Data!T111, IF(PT_newAssessment_Cal_Data!T61="Residential",PT_newAssessment_Cal_Data!T111, IF(PT_newAssessment_Cal_Data!T61="Residential",PT_newAssessment_Cal_Data!T111, IF(PT_newAssessment_Cal_Data!T61&lt;&gt;"Residential",PT_newAssessment_Cal_Data!T112, IF(PT_newAssessment_Cal_Data!T61&lt;&gt;"Residential",PT_newAssessment_Cal_Data!T112, IF(PT_newAssessment_Cal_Data!T61&lt;&gt;"Residential",PT_newAssessment_Cal_Data!T112))))))
+
IF(VALUE(PT_newAssessment_Data!P67)&lt;70, PT_newAssessment_Data!P177,IF(AND(VALUE(PT_newAssessment_Data!P67)&gt;=70,PT_newAssessment_Data!P70="Yes"), PT_newAssessment_Data!P178,IF(AND(VALUE(PT_newAssessment_Data!P67)&gt;=70,PT_newAssessment_Data!P70&lt;&gt;"Yes"), 0))),"0")</f>
        <v>368</v>
      </c>
      <c r="Q263" s="9" t="str">
        <f>TEXT(IF(PT_newAssessment_Cal_Data!U61="Residential",PT_newAssessment_Cal_Data!U111, IF(PT_newAssessment_Cal_Data!U61="Residential",PT_newAssessment_Cal_Data!U111, IF(PT_newAssessment_Cal_Data!U61="Residential",PT_newAssessment_Cal_Data!U111, IF(PT_newAssessment_Cal_Data!U61&lt;&gt;"Residential",PT_newAssessment_Cal_Data!U112, IF(PT_newAssessment_Cal_Data!U61&lt;&gt;"Residential",PT_newAssessment_Cal_Data!U112, IF(PT_newAssessment_Cal_Data!U61&lt;&gt;"Residential",PT_newAssessment_Cal_Data!U112))))))
+
IF(VALUE(PT_newAssessment_Data!Q67)&lt;70, PT_newAssessment_Data!Q177,IF(AND(VALUE(PT_newAssessment_Data!Q67)&gt;=70,PT_newAssessment_Data!Q70="Yes"), PT_newAssessment_Data!Q178,IF(AND(VALUE(PT_newAssessment_Data!Q67)&gt;=70,PT_newAssessment_Data!Q70&lt;&gt;"Yes"), 0))),"0")</f>
        <v>449</v>
      </c>
      <c r="R263" s="9" t="str">
        <f>TEXT(IF(PT_newAssessment_Cal_Data!V61="Residential",PT_newAssessment_Cal_Data!V111, IF(PT_newAssessment_Cal_Data!V61="Residential",PT_newAssessment_Cal_Data!V111, IF(PT_newAssessment_Cal_Data!V61="Residential",PT_newAssessment_Cal_Data!V111, IF(PT_newAssessment_Cal_Data!V61&lt;&gt;"Residential",PT_newAssessment_Cal_Data!V112, IF(PT_newAssessment_Cal_Data!V61&lt;&gt;"Residential",PT_newAssessment_Cal_Data!V112, IF(PT_newAssessment_Cal_Data!V61&lt;&gt;"Residential",PT_newAssessment_Cal_Data!V112))))))
+
IF(VALUE(PT_newAssessment_Data!R67)&lt;70, PT_newAssessment_Data!R177,IF(AND(VALUE(PT_newAssessment_Data!R67)&gt;=70,PT_newAssessment_Data!R70="Yes"), PT_newAssessment_Data!R178,IF(AND(VALUE(PT_newAssessment_Data!R67)&gt;=70,PT_newAssessment_Data!R70&lt;&gt;"Yes"), 0))),"0")</f>
        <v>854</v>
      </c>
      <c r="S263" s="9" t="str">
        <f>TEXT(IF(PT_newAssessment_Cal_Data!W61="Residential",PT_newAssessment_Cal_Data!W111, IF(PT_newAssessment_Cal_Data!W61="Residential",PT_newAssessment_Cal_Data!W111, IF(PT_newAssessment_Cal_Data!W61="Residential",PT_newAssessment_Cal_Data!W111, IF(PT_newAssessment_Cal_Data!W61&lt;&gt;"Residential",PT_newAssessment_Cal_Data!W112, IF(PT_newAssessment_Cal_Data!W61&lt;&gt;"Residential",PT_newAssessment_Cal_Data!W112, IF(PT_newAssessment_Cal_Data!W61&lt;&gt;"Residential",PT_newAssessment_Cal_Data!W112))))))
+
IF(VALUE(PT_newAssessment_Data!S67)&lt;70, PT_newAssessment_Data!S177,IF(AND(VALUE(PT_newAssessment_Data!S67)&gt;=70,PT_newAssessment_Data!S70="Yes"), PT_newAssessment_Data!S178,IF(AND(VALUE(PT_newAssessment_Data!S67)&gt;=70,PT_newAssessment_Data!S70&lt;&gt;"Yes"), 0))),"0")</f>
        <v>530</v>
      </c>
      <c r="T263" s="9" t="str">
        <f>TEXT(IF(PT_newAssessment_Cal_Data!X61="Residential",PT_newAssessment_Cal_Data!X111, IF(PT_newAssessment_Cal_Data!X61="Residential",PT_newAssessment_Cal_Data!X111, IF(PT_newAssessment_Cal_Data!X61="Residential",PT_newAssessment_Cal_Data!X111, IF(PT_newAssessment_Cal_Data!X61&lt;&gt;"Residential",PT_newAssessment_Cal_Data!X112, IF(PT_newAssessment_Cal_Data!X61&lt;&gt;"Residential",PT_newAssessment_Cal_Data!X112, IF(PT_newAssessment_Cal_Data!X61&lt;&gt;"Residential",PT_newAssessment_Cal_Data!X112))))))
+
IF(VALUE(PT_newAssessment_Data!T67)&lt;70, PT_newAssessment_Data!T177,IF(AND(VALUE(PT_newAssessment_Data!T67)&gt;=70,PT_newAssessment_Data!T70="Yes"), PT_newAssessment_Data!T178,IF(AND(VALUE(PT_newAssessment_Data!T67)&gt;=70,PT_newAssessment_Data!T70&lt;&gt;"Yes"), 0))),"0")</f>
        <v>422</v>
      </c>
      <c r="U263" s="9" t="str">
        <f>TEXT(IF(PT_newAssessment_Cal_Data!Y61="Residential",PT_newAssessment_Cal_Data!Y111, IF(PT_newAssessment_Cal_Data!Y61="Residential",PT_newAssessment_Cal_Data!Y111, IF(PT_newAssessment_Cal_Data!Y61="Residential",PT_newAssessment_Cal_Data!Y111, IF(PT_newAssessment_Cal_Data!Y61&lt;&gt;"Residential",PT_newAssessment_Cal_Data!Y112, IF(PT_newAssessment_Cal_Data!Y61&lt;&gt;"Residential",PT_newAssessment_Cal_Data!Y112, IF(PT_newAssessment_Cal_Data!Y61&lt;&gt;"Residential",PT_newAssessment_Cal_Data!Y112))))))
+
IF(VALUE(PT_newAssessment_Data!U67)&lt;70, PT_newAssessment_Data!U177,IF(AND(VALUE(PT_newAssessment_Data!U67)&gt;=70,PT_newAssessment_Data!U70="Yes"), PT_newAssessment_Data!U178,IF(AND(VALUE(PT_newAssessment_Data!U67)&gt;=70,PT_newAssessment_Data!U70&lt;&gt;"Yes"), 0))),"0")</f>
        <v>530</v>
      </c>
      <c r="V263" s="35" t="e">
        <f>TEXT(IF(PT_newAssessment_Cal_Data!Z61="Residential",PT_newAssessment_Cal_Data!Z111, IF(PT_newAssessment_Cal_Data!Z61="Residential",PT_newAssessment_Cal_Data!Z111, IF(PT_newAssessment_Cal_Data!Z61="Residential",PT_newAssessment_Cal_Data!Z111, IF(PT_newAssessment_Cal_Data!Z61&lt;&gt;"Residential",PT_newAssessment_Cal_Data!Z112, IF(PT_newAssessment_Cal_Data!Z61&lt;&gt;"Residential",PT_newAssessment_Cal_Data!Z112, IF(PT_newAssessment_Cal_Data!Z61&lt;&gt;"Residential",PT_newAssessment_Cal_Data!Z112))))))
+
IF(PT_newAssessment_Cal_Data!AA61="Residential",PT_newAssessment_Cal_Data!AA111, IF(PT_newAssessment_Cal_Data!AA61="Residential",PT_newAssessment_Cal_Data!AA111, IF(PT_newAssessment_Cal_Data!AA61="Residential",PT_newAssessment_Cal_Data!AA111, IF(PT_newAssessment_Cal_Data!AA61&lt;&gt;"Residential",PT_newAssessment_Cal_Data!AA112, IF(PT_newAssessment_Cal_Data!AA61&lt;&gt;"Residential",PT_newAssessment_Cal_Data!AA112, IF(PT_newAssessment_Cal_Data!AA61&lt;&gt;"Residential",PT_newAssessment_Cal_Data!AA112))))))
+
IF(PT_newAssessment_Cal_Data!AB61="Residential",PT_newAssessment_Cal_Data!AB111, IF(PT_newAssessment_Cal_Data!AB61="Residential",PT_newAssessment_Cal_Data!AB111, IF(PT_newAssessment_Cal_Data!AB61="Residential",PT_newAssessment_Cal_Data!AB111, IF(PT_newAssessment_Cal_Data!AB61&lt;&gt;"Residential",PT_newAssessment_Cal_Data!AB112, IF(PT_newAssessment_Cal_Data!AB61&lt;&gt;"Residential",PT_newAssessment_Cal_Data!AB112, IF(PT_newAssessment_Cal_Data!AB61&lt;&gt;"Residential",PT_newAssessment_Cal_Data!AB112))))))
+
IF(PT_newAssessment_Cal_Data!AC61="Residential",PT_newAssessment_Cal_Data!AC111, IF(PT_newAssessment_Cal_Data!AC61="Residential",PT_newAssessment_Cal_Data!AC111, IF(PT_newAssessment_Cal_Data!AC61="Residential",PT_newAssessment_Cal_Data!AC111, IF(PT_newAssessment_Cal_Data!AC61&lt;&gt;"Residential",PT_newAssessment_Cal_Data!AC112, IF(PT_newAssessment_Cal_Data!AC61&lt;&gt;"Residential",PT_newAssessment_Cal_Data!AC112, IF(PT_newAssessment_Cal_Data!AC61&lt;&gt;"Residential",PT_newAssessment_Cal_Data!AC112))))))
+
IF(PT_newAssessment_Cal_Data!AD61="Residential",PT_newAssessment_Cal_Data!AD111, IF(PT_newAssessment_Cal_Data!AD61="Residential",PT_newAssessment_Cal_Data!AD111, IF(PT_newAssessment_Cal_Data!AD61="Residential",PT_newAssessment_Cal_Data!AD111, IF(PT_newAssessment_Cal_Data!AD61&lt;&gt;"Residential",PT_newAssessment_Cal_Data!AD112, IF(PT_newAssessment_Cal_Data!AD61&lt;&gt;"Residential",PT_newAssessment_Cal_Data!AD112, IF(PT_newAssessment_Cal_Data!AD61&lt;&gt;"Residential",PT_newAssessment_Cal_Data!AD112))))))
+
IF(PT_newAssessment_Cal_Data!AE61="Residential",PT_newAssessment_Cal_Data!AE111, IF(PT_newAssessment_Cal_Data!AE61="Residential",PT_newAssessment_Cal_Data!AE111, IF(PT_newAssessment_Cal_Data!AE61="Residential",PT_newAssessment_Cal_Data!AE111, IF(PT_newAssessment_Cal_Data!AE61&lt;&gt;"Residential",PT_newAssessment_Cal_Data!AE112, IF(PT_newAssessment_Cal_Data!AE61&lt;&gt;"Residential",PT_newAssessment_Cal_Data!AE112, IF(PT_newAssessment_Cal_Data!AE61&lt;&gt;"Residential",PT_newAssessment_Cal_Data!AE112))))))
+
IF(PT_newAssessment_Cal_Data!AF61="Residential",PT_newAssessment_Cal_Data!AF111, IF(PT_newAssessment_Cal_Data!AF61="Residential",PT_newAssessment_Cal_Data!AF111, IF(PT_newAssessment_Cal_Data!AF61="Residential",PT_newAssessment_Cal_Data!AF111, IF(PT_newAssessment_Cal_Data!AF61&lt;&gt;"Residential",PT_newAssessment_Cal_Data!AF112, IF(PT_newAssessment_Cal_Data!AF61&lt;&gt;"Residential",PT_newAssessment_Cal_Data!AF112, IF(PT_newAssessment_Cal_Data!AF61&lt;&gt;"Residential",PT_newAssessment_Cal_Data!AF112))))))
+
IF(PT_newAssessment_Cal_Data!AG61="Residential",PT_newAssessment_Cal_Data!AG111, IF(PT_newAssessment_Cal_Data!AG61="Residential",PT_newAssessment_Cal_Data!AG111, IF(PT_newAssessment_Cal_Data!AG61="Residential",PT_newAssessment_Cal_Data!AG111, IF(PT_newAssessment_Cal_Data!AG61&lt;&gt;"Residential",PT_newAssessment_Cal_Data!AG112, IF(PT_newAssessment_Cal_Data!AG61&lt;&gt;"Residential",PT_newAssessment_Cal_Data!AG112, IF(PT_newAssessment_Cal_Data!AG61&lt;&gt;"Residential",PT_newAssessment_Cal_Data!AG112))))))
+
IF(VALUE(PT_newAssessment_Data!V67)&lt;70, PT_newAssessment_Data!V177,IF(AND(VALUE(PT_newAssessment_Data!V67)&gt;=70,PT_newAssessment_Data!V70="Yes"), PT_newAssessment_Data!V178,IF(AND(VALUE(PT_newAssessment_Data!V67)&gt;=70,PT_newAssessment_Data!V70&lt;&gt;"Yes"), 0))),"0")</f>
        <v>#DIV/0!</v>
      </c>
      <c r="W263" s="9" t="e">
        <f>TEXT(IF(PT_newAssessment_Cal_Data!AA61="Residential",PT_newAssessment_Cal_Data!AA111, IF(PT_newAssessment_Cal_Data!AA61="Residential",PT_newAssessment_Cal_Data!AA111, IF(PT_newAssessment_Cal_Data!AA61="Residential",PT_newAssessment_Cal_Data!AA111, IF(PT_newAssessment_Cal_Data!AA61&lt;&gt;"Residential",PT_newAssessment_Cal_Data!AA112, IF(PT_newAssessment_Cal_Data!AA61&lt;&gt;"Residential",PT_newAssessment_Cal_Data!AA112, IF(PT_newAssessment_Cal_Data!AA61&lt;&gt;"Residential",PT_newAssessment_Cal_Data!AA112))))))
+
IF(VALUE(PT_newAssessment_Data!W67)&lt;70, PT_newAssessment_Data!W177,IF(AND(VALUE(PT_newAssessment_Data!W67)&gt;=70,PT_newAssessment_Data!W70="Yes"), PT_newAssessment_Data!W178,IF(AND(VALUE(PT_newAssessment_Data!W67)&gt;=70,PT_newAssessment_Data!W70&lt;&gt;"Yes"), 0))),"0")</f>
        <v>#DIV/0!</v>
      </c>
      <c r="X263" s="35" t="str">
        <f>TEXT(IF(PT_newAssessment_Cal_Data!AB61="Residential",PT_newAssessment_Cal_Data!AB111, IF(PT_newAssessment_Cal_Data!AB61="Residential",PT_newAssessment_Cal_Data!AB111, IF(PT_newAssessment_Cal_Data!AB61="Residential",PT_newAssessment_Cal_Data!AB111, IF(PT_newAssessment_Cal_Data!AB61&lt;&gt;"Residential",PT_newAssessment_Cal_Data!AB112, IF(PT_newAssessment_Cal_Data!AB61&lt;&gt;"Residential",PT_newAssessment_Cal_Data!AB112, IF(PT_newAssessment_Cal_Data!AB61&lt;&gt;"Residential",PT_newAssessment_Cal_Data!AB112))))))
+
IF(PT_newAssessment_Cal_Data!AC61="Residential",PT_newAssessment_Cal_Data!AC111, IF(PT_newAssessment_Cal_Data!AC61="Residential",PT_newAssessment_Cal_Data!AC111, IF(PT_newAssessment_Cal_Data!AC61="Residential",PT_newAssessment_Cal_Data!AC111, IF(PT_newAssessment_Cal_Data!AC61&lt;&gt;"Residential",PT_newAssessment_Cal_Data!AC112, IF(PT_newAssessment_Cal_Data!AC61&lt;&gt;"Residential",PT_newAssessment_Cal_Data!AC112, IF(PT_newAssessment_Cal_Data!AC61&lt;&gt;"Residential",PT_newAssessment_Cal_Data!AC112))))))
+
IF(PT_newAssessment_Cal_Data!AD61="Residential",PT_newAssessment_Cal_Data!AD111, IF(PT_newAssessment_Cal_Data!AD61="Residential",PT_newAssessment_Cal_Data!AD111, IF(PT_newAssessment_Cal_Data!AD61="Residential",PT_newAssessment_Cal_Data!AD111, IF(PT_newAssessment_Cal_Data!AD61&lt;&gt;"Residential",PT_newAssessment_Cal_Data!AD112, IF(PT_newAssessment_Cal_Data!AD61&lt;&gt;"Residential",PT_newAssessment_Cal_Data!AD112, IF(PT_newAssessment_Cal_Data!AD61&lt;&gt;"Residential",PT_newAssessment_Cal_Data!AD112))))))
+
IF(PT_newAssessment_Cal_Data!AE61="Residential",PT_newAssessment_Cal_Data!AE111, IF(PT_newAssessment_Cal_Data!AE61="Residential",PT_newAssessment_Cal_Data!AE111, IF(PT_newAssessment_Cal_Data!AE61="Residential",PT_newAssessment_Cal_Data!AE111, IF(PT_newAssessment_Cal_Data!AE61&lt;&gt;"Residential",PT_newAssessment_Cal_Data!AE112, IF(PT_newAssessment_Cal_Data!AE61&lt;&gt;"Residential",PT_newAssessment_Cal_Data!AE112, IF(PT_newAssessment_Cal_Data!AE61&lt;&gt;"Residential",PT_newAssessment_Cal_Data!AE112))))))
+
IF(PT_newAssessment_Cal_Data!AF61="Residential",PT_newAssessment_Cal_Data!AF111, IF(PT_newAssessment_Cal_Data!AF61="Residential",PT_newAssessment_Cal_Data!AF111, IF(PT_newAssessment_Cal_Data!AF61="Residential",PT_newAssessment_Cal_Data!AF111, IF(PT_newAssessment_Cal_Data!AF61&lt;&gt;"Residential",PT_newAssessment_Cal_Data!AF112, IF(PT_newAssessment_Cal_Data!AF61&lt;&gt;"Residential",PT_newAssessment_Cal_Data!AF112, IF(PT_newAssessment_Cal_Data!AF61&lt;&gt;"Residential",PT_newAssessment_Cal_Data!AF112))))))
+
IF(PT_newAssessment_Cal_Data!AG61="Residential",PT_newAssessment_Cal_Data!AG111, IF(PT_newAssessment_Cal_Data!AG61="Residential",PT_newAssessment_Cal_Data!AG111, IF(PT_newAssessment_Cal_Data!AG61="Residential",PT_newAssessment_Cal_Data!AG111, IF(PT_newAssessment_Cal_Data!AG61&lt;&gt;"Residential",PT_newAssessment_Cal_Data!AG112, IF(PT_newAssessment_Cal_Data!AG61&lt;&gt;"Residential",PT_newAssessment_Cal_Data!AG112, IF(PT_newAssessment_Cal_Data!AG61&lt;&gt;"Residential",PT_newAssessment_Cal_Data!AG112))))))
+
IF(PT_newAssessment_Cal_Data!AH61="Residential",PT_newAssessment_Cal_Data!AH111, IF(PT_newAssessment_Cal_Data!AH61="Residential",PT_newAssessment_Cal_Data!AH111, IF(PT_newAssessment_Cal_Data!AH61="Residential",PT_newAssessment_Cal_Data!AH111, IF(PT_newAssessment_Cal_Data!AH61&lt;&gt;"Residential",PT_newAssessment_Cal_Data!AH112, IF(PT_newAssessment_Cal_Data!AH61&lt;&gt;"Residential",PT_newAssessment_Cal_Data!AH112, IF(PT_newAssessment_Cal_Data!AH61&lt;&gt;"Residential",PT_newAssessment_Cal_Data!AH112))))))
+
IF(PT_newAssessment_Cal_Data!AI61="Residential",PT_newAssessment_Cal_Data!AI111, IF(PT_newAssessment_Cal_Data!AI61="Residential",PT_newAssessment_Cal_Data!AI111, IF(PT_newAssessment_Cal_Data!AI61="Residential",PT_newAssessment_Cal_Data!AI111, IF(PT_newAssessment_Cal_Data!AI61&lt;&gt;"Residential",PT_newAssessment_Cal_Data!AI112, IF(PT_newAssessment_Cal_Data!AI61&lt;&gt;"Residential",PT_newAssessment_Cal_Data!AI112, IF(PT_newAssessment_Cal_Data!AI61&lt;&gt;"Residential",PT_newAssessment_Cal_Data!AI112))))))
+
IF(VALUE(PT_newAssessment_Data!X67)&lt;70, PT_newAssessment_Data!X177,IF(AND(VALUE(PT_newAssessment_Data!X67)&gt;=70,PT_newAssessment_Data!X70="Yes"), PT_newAssessment_Data!X178,IF(AND(VALUE(PT_newAssessment_Data!X67)&gt;=70,PT_newAssessment_Data!X70&lt;&gt;"Yes"), 0))),"0")</f>
        <v>3797</v>
      </c>
    </row>
    <row r="265" spans="1:35" x14ac:dyDescent="0.25">
      <c r="A265" t="s">
        <v>190</v>
      </c>
      <c r="E265" s="9" t="str">
        <f>TEXT(PT_newAssessment_Data!E142*0.05,"0")</f>
        <v>25</v>
      </c>
      <c r="F265" s="9" t="str">
        <f>TEXT(PT_newAssessment_Data!F142*0.05,"0")</f>
        <v>25</v>
      </c>
      <c r="G265" s="9" t="str">
        <f>TEXT(PT_newAssessment_Data!G142*0.05,"0")</f>
        <v>18</v>
      </c>
      <c r="H265" s="9" t="str">
        <f>TEXT(PT_newAssessment_Data!H142*0.05,"0")</f>
        <v>22</v>
      </c>
      <c r="I265" s="9" t="str">
        <f>TEXT(PT_newAssessment_Data!I142*0.05,"0")</f>
        <v>43</v>
      </c>
      <c r="J265" s="9" t="str">
        <f>TEXT(PT_newAssessment_Data!J142*0.05,"0")</f>
        <v>27</v>
      </c>
      <c r="K265" s="9" t="str">
        <f>TEXT(PT_newAssessment_Data!K142*0.05,"0")</f>
        <v>21</v>
      </c>
      <c r="L265" s="9" t="str">
        <f>TEXT(PT_newAssessment_Data!L142*0.05,"0")</f>
        <v>27</v>
      </c>
      <c r="M265" s="9" t="str">
        <f>TEXT(PT_newAssessment_Data!M142*0.05,"0")</f>
        <v>187</v>
      </c>
      <c r="N265" s="9" t="str">
        <f>TEXT(PT_newAssessment_Data!N142*0.05,"0")</f>
        <v>25</v>
      </c>
      <c r="O265" s="9" t="str">
        <f>TEXT(PT_newAssessment_Data!O142*0.05,"0")</f>
        <v>25</v>
      </c>
      <c r="P265" s="9" t="str">
        <f>TEXT(PT_newAssessment_Data!P142*0.05,"0")</f>
        <v>18</v>
      </c>
      <c r="Q265" s="9" t="str">
        <f>TEXT(PT_newAssessment_Data!Q142*0.05,"0")</f>
        <v>22</v>
      </c>
      <c r="R265" s="9" t="str">
        <f>TEXT(PT_newAssessment_Data!R142*0.05,"0")</f>
        <v>43</v>
      </c>
      <c r="S265" s="9" t="str">
        <f>TEXT(PT_newAssessment_Data!S142*0.05,"0")</f>
        <v>27</v>
      </c>
      <c r="T265" s="9" t="str">
        <f>TEXT(PT_newAssessment_Data!T142*0.05,"0")</f>
        <v>21</v>
      </c>
      <c r="U265" s="9" t="str">
        <f>TEXT(PT_newAssessment_Data!U142*0.05,"0")</f>
        <v>27</v>
      </c>
      <c r="V265" s="9" t="e">
        <f>TEXT(PT_newAssessment_Data!V142*0.05,"0")</f>
        <v>#DIV/0!</v>
      </c>
      <c r="W265" s="9" t="e">
        <f>TEXT(PT_newAssessment_Data!W142*0.05,"0")</f>
        <v>#DIV/0!</v>
      </c>
      <c r="X265" s="9" t="str">
        <f>TEXT(PT_newAssessment_Data!X142*0.05,"0")</f>
        <v>190</v>
      </c>
    </row>
    <row r="267" spans="1:35" x14ac:dyDescent="0.25">
      <c r="A267" t="s">
        <v>325</v>
      </c>
      <c r="E267" s="9" t="str">
        <f>TEXT(IF(E55="Yes",E142*0.05,0),"0")</f>
        <v>0</v>
      </c>
      <c r="F267" s="9" t="str">
        <f t="shared" ref="F267:V267" si="13">TEXT(IF(F55="Yes",F142*0.05,0),"0")</f>
        <v>25</v>
      </c>
      <c r="G267" s="9" t="str">
        <f t="shared" si="13"/>
        <v>18</v>
      </c>
      <c r="H267" s="9" t="str">
        <f t="shared" si="13"/>
        <v>22</v>
      </c>
      <c r="I267" s="9" t="str">
        <f t="shared" si="13"/>
        <v>43</v>
      </c>
      <c r="J267" s="9" t="str">
        <f t="shared" si="13"/>
        <v>27</v>
      </c>
      <c r="K267" s="9" t="str">
        <f t="shared" si="13"/>
        <v>21</v>
      </c>
      <c r="L267" s="9" t="str">
        <f t="shared" si="13"/>
        <v>27</v>
      </c>
      <c r="M267" s="9" t="str">
        <f t="shared" si="13"/>
        <v>187</v>
      </c>
      <c r="N267" s="9" t="str">
        <f t="shared" si="13"/>
        <v>25</v>
      </c>
      <c r="O267" s="9" t="str">
        <f t="shared" si="13"/>
        <v>25</v>
      </c>
      <c r="P267" s="9" t="str">
        <f t="shared" si="13"/>
        <v>18</v>
      </c>
      <c r="Q267" s="9" t="str">
        <f t="shared" si="13"/>
        <v>22</v>
      </c>
      <c r="R267" s="9" t="str">
        <f t="shared" si="13"/>
        <v>43</v>
      </c>
      <c r="S267" s="9" t="str">
        <f t="shared" si="13"/>
        <v>27</v>
      </c>
      <c r="T267" s="9" t="str">
        <f t="shared" si="13"/>
        <v>21</v>
      </c>
      <c r="U267" s="9" t="str">
        <f t="shared" si="13"/>
        <v>27</v>
      </c>
      <c r="V267" s="9" t="str">
        <f t="shared" si="13"/>
        <v>0</v>
      </c>
      <c r="W267" s="9" t="e">
        <f t="shared" ref="W267:X267" si="14">TEXT(IF(W55="Yes",W142*0.05,0),"0")</f>
        <v>#DIV/0!</v>
      </c>
      <c r="X267" s="9" t="str">
        <f t="shared" si="14"/>
        <v>190</v>
      </c>
    </row>
    <row r="268" spans="1:35" x14ac:dyDescent="0.25">
      <c r="A268" t="s">
        <v>326</v>
      </c>
      <c r="E268" s="9" t="s">
        <v>155</v>
      </c>
      <c r="F268" s="9" t="s">
        <v>155</v>
      </c>
      <c r="G268" s="9" t="s">
        <v>155</v>
      </c>
      <c r="H268" s="9" t="s">
        <v>155</v>
      </c>
      <c r="I268" s="9" t="s">
        <v>155</v>
      </c>
      <c r="J268" s="9" t="s">
        <v>155</v>
      </c>
      <c r="K268" s="9" t="s">
        <v>155</v>
      </c>
      <c r="L268" s="9" t="s">
        <v>155</v>
      </c>
      <c r="M268" s="9" t="s">
        <v>155</v>
      </c>
      <c r="N268" s="9" t="s">
        <v>155</v>
      </c>
      <c r="O268" s="9" t="s">
        <v>155</v>
      </c>
      <c r="P268" s="9" t="s">
        <v>155</v>
      </c>
      <c r="Q268" s="9" t="s">
        <v>155</v>
      </c>
      <c r="R268" s="9" t="s">
        <v>155</v>
      </c>
      <c r="S268" s="9" t="s">
        <v>155</v>
      </c>
      <c r="T268" s="9" t="s">
        <v>155</v>
      </c>
      <c r="U268" s="9" t="s">
        <v>155</v>
      </c>
      <c r="V268" s="9" t="s">
        <v>155</v>
      </c>
      <c r="W268" s="9" t="s">
        <v>155</v>
      </c>
      <c r="X268" s="9" t="s">
        <v>155</v>
      </c>
    </row>
  </sheetData>
  <hyperlinks>
    <hyperlink ref="E96" r:id="rId1" display="\\uploads\\TestAutomationDocument_One.pdf"/>
    <hyperlink ref="E42" r:id="rId2"/>
    <hyperlink ref="AJ42" r:id="rId3"/>
    <hyperlink ref="AK42" r:id="rId4"/>
    <hyperlink ref="AL42" r:id="rId5"/>
    <hyperlink ref="AM42" r:id="rId6"/>
    <hyperlink ref="AN42" r:id="rId7"/>
    <hyperlink ref="AO42" r:id="rId8"/>
    <hyperlink ref="AP42" r:id="rId9"/>
    <hyperlink ref="AQ42" r:id="rId10"/>
    <hyperlink ref="AR42" r:id="rId11"/>
    <hyperlink ref="AS42" r:id="rId12"/>
    <hyperlink ref="AT42" r:id="rId13"/>
    <hyperlink ref="AU42" r:id="rId14"/>
    <hyperlink ref="AV42" r:id="rId15"/>
    <hyperlink ref="AW42" r:id="rId16"/>
    <hyperlink ref="AX42" r:id="rId17"/>
    <hyperlink ref="AY42" r:id="rId18"/>
    <hyperlink ref="AZ42" r:id="rId19"/>
    <hyperlink ref="BA42" r:id="rId20"/>
    <hyperlink ref="BB42" r:id="rId21"/>
    <hyperlink ref="BC42" r:id="rId22"/>
    <hyperlink ref="BD42" r:id="rId23"/>
    <hyperlink ref="BE42" r:id="rId24"/>
    <hyperlink ref="BF42" r:id="rId25"/>
    <hyperlink ref="BG42" r:id="rId26"/>
    <hyperlink ref="BH42" r:id="rId27"/>
    <hyperlink ref="BI42" r:id="rId28"/>
    <hyperlink ref="BJ42" r:id="rId29"/>
    <hyperlink ref="BK42" r:id="rId30"/>
    <hyperlink ref="BL42" r:id="rId31"/>
    <hyperlink ref="BM42" r:id="rId32"/>
    <hyperlink ref="BN42" r:id="rId33"/>
    <hyperlink ref="BO42" r:id="rId34"/>
    <hyperlink ref="BP42" r:id="rId35"/>
    <hyperlink ref="AI42" r:id="rId36"/>
    <hyperlink ref="AI96:BP96" r:id="rId37" display="\\uploads\\TestAutomationDocument_One.pdf"/>
    <hyperlink ref="F96" r:id="rId38" display="\\uploads\\TestAutomationDocument_One.pdf"/>
    <hyperlink ref="F42" r:id="rId39"/>
    <hyperlink ref="G96" r:id="rId40" display="\\uploads\\TestAutomationDocument_One.pdf"/>
    <hyperlink ref="G42" r:id="rId41"/>
    <hyperlink ref="H96" r:id="rId42" display="\\uploads\\TestAutomationDocument_One.pdf"/>
    <hyperlink ref="H42" r:id="rId43"/>
    <hyperlink ref="I96" r:id="rId44" display="\\uploads\\TestAutomationDocument_One.pdf"/>
    <hyperlink ref="I42" r:id="rId45"/>
    <hyperlink ref="J96" r:id="rId46" display="\\uploads\\TestAutomationDocument_One.pdf"/>
    <hyperlink ref="J42" r:id="rId47"/>
    <hyperlink ref="K96" r:id="rId48" display="\\uploads\\TestAutomationDocument_One.pdf"/>
    <hyperlink ref="K42" r:id="rId49"/>
    <hyperlink ref="L96" r:id="rId50" display="\\uploads\\TestAutomationDocument_One.pdf"/>
    <hyperlink ref="L42" r:id="rId51"/>
    <hyperlink ref="M96" r:id="rId52" display="\\uploads\\TestAutomationDocument_One.pdf"/>
    <hyperlink ref="M42" r:id="rId53"/>
    <hyperlink ref="N96" r:id="rId54" display="\\uploads\\TestAutomationDocument_One.pdf"/>
    <hyperlink ref="N42" r:id="rId55"/>
    <hyperlink ref="O96" r:id="rId56" display="\\uploads\\TestAutomationDocument_One.pdf"/>
    <hyperlink ref="O42" r:id="rId57"/>
    <hyperlink ref="P96" r:id="rId58" display="\\uploads\\TestAutomationDocument_One.pdf"/>
    <hyperlink ref="P42" r:id="rId59"/>
    <hyperlink ref="Q96" r:id="rId60" display="\\uploads\\TestAutomationDocument_One.pdf"/>
    <hyperlink ref="Q42" r:id="rId61"/>
    <hyperlink ref="R96" r:id="rId62" display="\\uploads\\TestAutomationDocument_One.pdf"/>
    <hyperlink ref="R42" r:id="rId63"/>
    <hyperlink ref="S96" r:id="rId64" display="\\uploads\\TestAutomationDocument_One.pdf"/>
    <hyperlink ref="S42" r:id="rId65"/>
    <hyperlink ref="T96" r:id="rId66" display="\\uploads\\TestAutomationDocument_One.pdf"/>
    <hyperlink ref="T42" r:id="rId67"/>
    <hyperlink ref="U96" r:id="rId68" display="\\uploads\\TestAutomationDocument_One.pdf"/>
    <hyperlink ref="U42" r:id="rId69"/>
    <hyperlink ref="V96" r:id="rId70" display="\\uploads\\TestAutomationDocument_One.pdf"/>
    <hyperlink ref="V42" r:id="rId71"/>
    <hyperlink ref="W96" r:id="rId72" display="\\uploads\\TestAutomationDocument_One.pdf"/>
    <hyperlink ref="W42" r:id="rId73"/>
    <hyperlink ref="X96" r:id="rId74" display="\\uploads\\TestAutomationDocument_One.pdf"/>
    <hyperlink ref="X42" r:id="rId75"/>
  </hyperlinks>
  <pageMargins left="0.7" right="0.7" top="0.75" bottom="0.75" header="0.3" footer="0.3"/>
  <pageSetup paperSize="9" orientation="portrait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6"/>
  <sheetViews>
    <sheetView topLeftCell="AD40" zoomScale="55" zoomScaleNormal="55" workbookViewId="0">
      <selection activeCell="AG40" sqref="AG1:AG1048576"/>
    </sheetView>
  </sheetViews>
  <sheetFormatPr defaultRowHeight="15" x14ac:dyDescent="0.25"/>
  <cols>
    <col min="1" max="1" width="41.7109375" customWidth="1"/>
    <col min="2" max="2" width="32.140625" style="18" customWidth="1"/>
    <col min="3" max="3" width="29.28515625" style="18" customWidth="1"/>
    <col min="4" max="4" width="29.7109375" style="18" customWidth="1"/>
    <col min="5" max="5" width="29.28515625" style="18" customWidth="1"/>
    <col min="6" max="6" width="29.7109375" customWidth="1"/>
    <col min="7" max="10" width="30.5703125" customWidth="1"/>
    <col min="11" max="12" width="60.140625" customWidth="1"/>
    <col min="13" max="14" width="36" customWidth="1"/>
    <col min="15" max="15" width="29.7109375" bestFit="1" customWidth="1"/>
    <col min="16" max="16" width="15.42578125" bestFit="1" customWidth="1"/>
    <col min="17" max="17" width="18.28515625" customWidth="1"/>
    <col min="18" max="18" width="32.140625" style="18" customWidth="1"/>
    <col min="19" max="19" width="29.28515625" style="18" customWidth="1"/>
    <col min="20" max="20" width="29.7109375" style="18" customWidth="1"/>
    <col min="21" max="21" width="29.28515625" style="18" customWidth="1"/>
    <col min="22" max="22" width="29.7109375" customWidth="1"/>
    <col min="23" max="26" width="30.5703125" customWidth="1"/>
    <col min="27" max="28" width="60.140625" customWidth="1"/>
    <col min="29" max="30" width="36" customWidth="1"/>
    <col min="31" max="31" width="29.7109375" bestFit="1" customWidth="1"/>
    <col min="32" max="32" width="15.42578125" bestFit="1" customWidth="1"/>
    <col min="33" max="33" width="18.28515625" customWidth="1"/>
    <col min="34" max="35" width="30.5703125" customWidth="1"/>
  </cols>
  <sheetData>
    <row r="1" spans="1:55" s="3" customFormat="1" ht="31.5" customHeight="1" x14ac:dyDescent="0.25">
      <c r="A1" s="3" t="s">
        <v>0</v>
      </c>
      <c r="B1" s="21" t="s">
        <v>120</v>
      </c>
      <c r="C1" s="21" t="s">
        <v>120</v>
      </c>
      <c r="D1" s="21" t="s">
        <v>120</v>
      </c>
      <c r="E1" s="21" t="s">
        <v>120</v>
      </c>
      <c r="F1" s="21" t="s">
        <v>120</v>
      </c>
      <c r="G1" s="21" t="s">
        <v>120</v>
      </c>
      <c r="H1" s="21" t="s">
        <v>120</v>
      </c>
      <c r="I1" s="21" t="s">
        <v>120</v>
      </c>
      <c r="J1" s="21" t="s">
        <v>120</v>
      </c>
      <c r="K1" s="21" t="s">
        <v>120</v>
      </c>
      <c r="L1" s="21" t="s">
        <v>120</v>
      </c>
      <c r="M1" s="21" t="s">
        <v>120</v>
      </c>
      <c r="N1" s="21" t="s">
        <v>120</v>
      </c>
      <c r="O1" s="21" t="s">
        <v>120</v>
      </c>
      <c r="P1" s="21" t="s">
        <v>120</v>
      </c>
      <c r="Q1" s="21" t="s">
        <v>120</v>
      </c>
      <c r="R1" s="21" t="s">
        <v>120</v>
      </c>
      <c r="S1" s="21" t="s">
        <v>120</v>
      </c>
      <c r="T1" s="21" t="s">
        <v>120</v>
      </c>
      <c r="U1" s="21" t="s">
        <v>120</v>
      </c>
      <c r="V1" s="21" t="s">
        <v>120</v>
      </c>
      <c r="W1" s="21" t="s">
        <v>120</v>
      </c>
      <c r="X1" s="21" t="s">
        <v>120</v>
      </c>
      <c r="Y1" s="21" t="s">
        <v>120</v>
      </c>
      <c r="Z1" s="21" t="s">
        <v>120</v>
      </c>
      <c r="AA1" s="21" t="s">
        <v>120</v>
      </c>
      <c r="AB1" s="21" t="s">
        <v>120</v>
      </c>
      <c r="AC1" s="21" t="s">
        <v>120</v>
      </c>
      <c r="AD1" s="21" t="s">
        <v>120</v>
      </c>
      <c r="AE1" s="21" t="s">
        <v>120</v>
      </c>
      <c r="AF1" s="21" t="s">
        <v>120</v>
      </c>
      <c r="AG1" s="21" t="s">
        <v>120</v>
      </c>
      <c r="AH1" s="21" t="s">
        <v>120</v>
      </c>
      <c r="AI1" s="21" t="s">
        <v>120</v>
      </c>
      <c r="AJ1" s="21" t="s">
        <v>120</v>
      </c>
      <c r="AK1" s="21" t="s">
        <v>120</v>
      </c>
      <c r="AL1" s="21" t="s">
        <v>120</v>
      </c>
      <c r="AM1" s="21" t="s">
        <v>120</v>
      </c>
      <c r="AN1" s="21" t="s">
        <v>120</v>
      </c>
      <c r="AO1" s="21" t="s">
        <v>120</v>
      </c>
      <c r="AP1" s="21" t="s">
        <v>120</v>
      </c>
      <c r="AQ1" s="21" t="s">
        <v>120</v>
      </c>
      <c r="AR1" s="21" t="s">
        <v>120</v>
      </c>
      <c r="AS1" s="21" t="s">
        <v>120</v>
      </c>
      <c r="AT1" s="21" t="s">
        <v>120</v>
      </c>
      <c r="AU1" s="21" t="s">
        <v>120</v>
      </c>
      <c r="AV1" s="21" t="s">
        <v>120</v>
      </c>
      <c r="AW1" s="21" t="s">
        <v>120</v>
      </c>
      <c r="AX1" s="21" t="s">
        <v>120</v>
      </c>
      <c r="AY1" s="21" t="s">
        <v>120</v>
      </c>
      <c r="AZ1" s="21" t="s">
        <v>120</v>
      </c>
      <c r="BA1" s="21" t="s">
        <v>120</v>
      </c>
      <c r="BB1" s="21" t="s">
        <v>120</v>
      </c>
      <c r="BC1" s="21" t="s">
        <v>120</v>
      </c>
    </row>
    <row r="4" spans="1:55" x14ac:dyDescent="0.25">
      <c r="A4" s="5"/>
    </row>
    <row r="10" spans="1:55" ht="19.5" customHeight="1" x14ac:dyDescent="0.25"/>
    <row r="41" spans="1:35" x14ac:dyDescent="0.25">
      <c r="B41" s="22"/>
      <c r="C41" s="22"/>
      <c r="D41" s="22"/>
      <c r="E41" s="22"/>
      <c r="F41" s="2"/>
      <c r="G41" s="2"/>
      <c r="H41" s="2"/>
      <c r="I41" s="2"/>
      <c r="J41" s="2"/>
      <c r="K41" s="2"/>
      <c r="L41" s="2"/>
      <c r="R41" s="22"/>
      <c r="S41" s="22"/>
      <c r="T41" s="22"/>
      <c r="U41" s="22"/>
      <c r="V41" s="2"/>
      <c r="W41" s="2"/>
      <c r="X41" s="2"/>
      <c r="Y41" s="2"/>
      <c r="Z41" s="2"/>
      <c r="AA41" s="2"/>
      <c r="AB41" s="2"/>
      <c r="AH41" s="2"/>
      <c r="AI41" s="2"/>
    </row>
    <row r="42" spans="1:35" x14ac:dyDescent="0.25">
      <c r="B42" s="23"/>
      <c r="C42" s="23"/>
      <c r="D42" s="23"/>
      <c r="E42" s="23"/>
      <c r="F42" s="1"/>
      <c r="G42" s="1"/>
      <c r="H42" s="1"/>
      <c r="I42" s="1"/>
      <c r="J42" s="1"/>
      <c r="K42" s="1"/>
      <c r="L42" s="1"/>
      <c r="R42" s="23"/>
      <c r="S42" s="23"/>
      <c r="T42" s="23"/>
      <c r="U42" s="23"/>
      <c r="V42" s="1"/>
      <c r="W42" s="1"/>
      <c r="X42" s="1"/>
      <c r="Y42" s="1"/>
      <c r="Z42" s="1"/>
      <c r="AA42" s="1"/>
      <c r="AB42" s="1"/>
      <c r="AH42" s="1"/>
      <c r="AI42" s="1"/>
    </row>
    <row r="44" spans="1:35" x14ac:dyDescent="0.25">
      <c r="A44" s="5"/>
      <c r="F44" s="6"/>
      <c r="G44" s="6"/>
      <c r="H44" s="6"/>
      <c r="I44" s="6"/>
      <c r="J44" s="6"/>
      <c r="K44" s="6"/>
      <c r="L44" s="6"/>
      <c r="V44" s="6"/>
      <c r="W44" s="6"/>
      <c r="X44" s="6"/>
      <c r="Y44" s="6"/>
      <c r="Z44" s="6"/>
      <c r="AA44" s="6"/>
      <c r="AB44" s="6"/>
      <c r="AH44" s="6"/>
      <c r="AI44" s="6"/>
    </row>
    <row r="49" spans="1:35" x14ac:dyDescent="0.25">
      <c r="A49" s="5"/>
    </row>
    <row r="51" spans="1:35" s="18" customFormat="1" x14ac:dyDescent="0.25">
      <c r="B51" s="13"/>
      <c r="C51" s="13"/>
      <c r="D51" s="13"/>
      <c r="E51" s="13"/>
      <c r="R51" s="13"/>
      <c r="S51" s="13"/>
      <c r="T51" s="13"/>
      <c r="U51" s="13"/>
    </row>
    <row r="52" spans="1:35" s="18" customFormat="1" x14ac:dyDescent="0.25">
      <c r="A52" s="19"/>
      <c r="F52" s="7"/>
      <c r="G52" s="7"/>
      <c r="H52" s="7"/>
      <c r="I52" s="7"/>
      <c r="J52" s="7"/>
      <c r="K52" s="7"/>
      <c r="L52" s="7"/>
      <c r="V52" s="7"/>
      <c r="W52" s="7"/>
      <c r="X52" s="7"/>
      <c r="Y52" s="7"/>
      <c r="Z52" s="7"/>
      <c r="AA52" s="7"/>
      <c r="AB52" s="7"/>
      <c r="AH52" s="7"/>
      <c r="AI52" s="7"/>
    </row>
    <row r="55" spans="1:35" x14ac:dyDescent="0.25">
      <c r="B55" s="22"/>
      <c r="C55" s="22"/>
      <c r="D55" s="22"/>
      <c r="E55" s="22"/>
      <c r="F55" s="2"/>
      <c r="G55" s="2"/>
      <c r="H55" s="2"/>
      <c r="I55" s="2"/>
      <c r="J55" s="2"/>
      <c r="K55" s="2"/>
      <c r="L55" s="2"/>
      <c r="R55" s="22"/>
      <c r="S55" s="22"/>
      <c r="T55" s="22"/>
      <c r="U55" s="22"/>
      <c r="V55" s="2"/>
      <c r="W55" s="2"/>
      <c r="X55" s="2"/>
      <c r="Y55" s="2"/>
      <c r="Z55" s="2"/>
      <c r="AA55" s="2"/>
      <c r="AB55" s="2"/>
      <c r="AH55" s="2"/>
      <c r="AI55" s="2"/>
    </row>
    <row r="56" spans="1:35" x14ac:dyDescent="0.25">
      <c r="B56" s="22"/>
      <c r="C56" s="22"/>
      <c r="D56" s="22"/>
      <c r="E56" s="22"/>
      <c r="F56" s="2"/>
      <c r="G56" s="2"/>
      <c r="H56" s="2"/>
      <c r="I56" s="2"/>
      <c r="J56" s="2"/>
      <c r="K56" s="2"/>
      <c r="L56" s="2"/>
      <c r="R56" s="22"/>
      <c r="S56" s="22"/>
      <c r="T56" s="22"/>
      <c r="U56" s="22"/>
      <c r="V56" s="2"/>
      <c r="W56" s="2"/>
      <c r="X56" s="2"/>
      <c r="Y56" s="2"/>
      <c r="Z56" s="2"/>
      <c r="AA56" s="2"/>
      <c r="AB56" s="2"/>
      <c r="AH56" s="2"/>
      <c r="AI56" s="2"/>
    </row>
    <row r="57" spans="1:35" x14ac:dyDescent="0.25">
      <c r="B57" s="22"/>
      <c r="C57" s="22"/>
      <c r="D57" s="22"/>
      <c r="E57" s="22"/>
      <c r="F57" s="2"/>
      <c r="G57" s="2"/>
      <c r="H57" s="2"/>
      <c r="I57" s="2"/>
      <c r="J57" s="2"/>
      <c r="K57" s="2"/>
      <c r="L57" s="2"/>
      <c r="R57" s="22"/>
      <c r="S57" s="22"/>
      <c r="T57" s="22"/>
      <c r="U57" s="22"/>
      <c r="V57" s="2"/>
      <c r="W57" s="2"/>
      <c r="X57" s="2"/>
      <c r="Y57" s="2"/>
      <c r="Z57" s="2"/>
      <c r="AA57" s="2"/>
      <c r="AB57" s="2"/>
      <c r="AH57" s="2"/>
      <c r="AI57" s="2"/>
    </row>
    <row r="58" spans="1:35" x14ac:dyDescent="0.25">
      <c r="B58" s="22"/>
      <c r="C58" s="22"/>
      <c r="D58" s="22"/>
      <c r="E58" s="22"/>
      <c r="F58" s="2"/>
      <c r="G58" s="2"/>
      <c r="H58" s="2"/>
      <c r="I58" s="2"/>
      <c r="J58" s="2"/>
      <c r="K58" s="2"/>
      <c r="L58" s="2"/>
      <c r="R58" s="22"/>
      <c r="S58" s="22"/>
      <c r="T58" s="22"/>
      <c r="U58" s="22"/>
      <c r="V58" s="2"/>
      <c r="W58" s="2"/>
      <c r="X58" s="2"/>
      <c r="Y58" s="2"/>
      <c r="Z58" s="2"/>
      <c r="AA58" s="2"/>
      <c r="AB58" s="2"/>
      <c r="AH58" s="2"/>
      <c r="AI58" s="2"/>
    </row>
    <row r="59" spans="1:35" x14ac:dyDescent="0.25">
      <c r="B59" s="22"/>
      <c r="C59" s="22"/>
      <c r="D59" s="22"/>
      <c r="E59" s="22"/>
      <c r="F59" s="2"/>
      <c r="G59" s="2"/>
      <c r="H59" s="2"/>
      <c r="I59" s="2"/>
      <c r="J59" s="2"/>
      <c r="K59" s="2"/>
      <c r="L59" s="2"/>
      <c r="R59" s="22"/>
      <c r="S59" s="22"/>
      <c r="T59" s="22"/>
      <c r="U59" s="22"/>
      <c r="V59" s="2"/>
      <c r="W59" s="2"/>
      <c r="X59" s="2"/>
      <c r="Y59" s="2"/>
      <c r="Z59" s="2"/>
      <c r="AA59" s="2"/>
      <c r="AB59" s="2"/>
      <c r="AH59" s="2"/>
      <c r="AI59" s="2"/>
    </row>
    <row r="60" spans="1:35" x14ac:dyDescent="0.25">
      <c r="A60" s="26" t="s">
        <v>69</v>
      </c>
      <c r="B60" s="20" t="s">
        <v>70</v>
      </c>
      <c r="C60" s="20" t="s">
        <v>253</v>
      </c>
      <c r="D60" s="20" t="s">
        <v>255</v>
      </c>
      <c r="E60" s="20" t="s">
        <v>256</v>
      </c>
      <c r="F60" s="20" t="s">
        <v>257</v>
      </c>
      <c r="G60" s="20" t="s">
        <v>258</v>
      </c>
      <c r="H60" s="20" t="s">
        <v>257</v>
      </c>
      <c r="I60" s="20" t="s">
        <v>258</v>
      </c>
      <c r="J60" s="20" t="s">
        <v>70</v>
      </c>
      <c r="K60" s="20" t="s">
        <v>253</v>
      </c>
      <c r="L60" s="20" t="s">
        <v>255</v>
      </c>
      <c r="M60" s="20" t="s">
        <v>256</v>
      </c>
      <c r="N60" s="20" t="s">
        <v>257</v>
      </c>
      <c r="O60" s="20" t="s">
        <v>258</v>
      </c>
      <c r="P60" s="20" t="s">
        <v>257</v>
      </c>
      <c r="Q60" s="20" t="s">
        <v>258</v>
      </c>
      <c r="R60" s="20" t="s">
        <v>70</v>
      </c>
      <c r="S60" s="20" t="s">
        <v>253</v>
      </c>
      <c r="T60" s="20" t="s">
        <v>255</v>
      </c>
      <c r="U60" s="20" t="s">
        <v>256</v>
      </c>
      <c r="V60" s="20" t="s">
        <v>257</v>
      </c>
      <c r="W60" s="20" t="s">
        <v>258</v>
      </c>
      <c r="X60" s="20" t="s">
        <v>257</v>
      </c>
      <c r="Y60" s="20" t="s">
        <v>258</v>
      </c>
      <c r="Z60" s="20" t="s">
        <v>70</v>
      </c>
      <c r="AA60" s="20" t="s">
        <v>253</v>
      </c>
      <c r="AB60" s="20" t="s">
        <v>255</v>
      </c>
      <c r="AC60" s="20" t="s">
        <v>256</v>
      </c>
      <c r="AD60" s="20" t="s">
        <v>257</v>
      </c>
      <c r="AE60" s="20" t="s">
        <v>258</v>
      </c>
      <c r="AF60" s="20" t="s">
        <v>257</v>
      </c>
      <c r="AG60" s="20" t="s">
        <v>258</v>
      </c>
      <c r="AH60" s="20" t="s">
        <v>257</v>
      </c>
      <c r="AI60" s="20" t="s">
        <v>258</v>
      </c>
    </row>
    <row r="61" spans="1:35" x14ac:dyDescent="0.25">
      <c r="A61" s="26" t="s">
        <v>249</v>
      </c>
      <c r="B61" s="20" t="s">
        <v>71</v>
      </c>
      <c r="C61" s="20" t="s">
        <v>71</v>
      </c>
      <c r="D61" s="20" t="s">
        <v>259</v>
      </c>
      <c r="E61" s="20" t="s">
        <v>259</v>
      </c>
      <c r="F61" s="20" t="s">
        <v>259</v>
      </c>
      <c r="G61" s="20" t="s">
        <v>259</v>
      </c>
      <c r="H61" s="20" t="s">
        <v>271</v>
      </c>
      <c r="I61" s="20" t="s">
        <v>271</v>
      </c>
      <c r="J61" s="18" t="s">
        <v>71</v>
      </c>
      <c r="K61" s="18" t="s">
        <v>71</v>
      </c>
      <c r="L61" s="18" t="s">
        <v>259</v>
      </c>
      <c r="M61" s="18" t="s">
        <v>259</v>
      </c>
      <c r="N61" s="18" t="s">
        <v>259</v>
      </c>
      <c r="O61" s="18" t="s">
        <v>259</v>
      </c>
      <c r="P61" s="18" t="s">
        <v>271</v>
      </c>
      <c r="Q61" s="18" t="s">
        <v>271</v>
      </c>
      <c r="R61" s="20" t="s">
        <v>71</v>
      </c>
      <c r="S61" s="20" t="s">
        <v>71</v>
      </c>
      <c r="T61" s="20" t="s">
        <v>259</v>
      </c>
      <c r="U61" s="20" t="s">
        <v>259</v>
      </c>
      <c r="V61" s="20" t="s">
        <v>259</v>
      </c>
      <c r="W61" s="20" t="s">
        <v>259</v>
      </c>
      <c r="X61" s="20" t="s">
        <v>271</v>
      </c>
      <c r="Y61" s="20" t="s">
        <v>271</v>
      </c>
      <c r="Z61" s="18" t="s">
        <v>71</v>
      </c>
      <c r="AA61" s="18" t="s">
        <v>71</v>
      </c>
      <c r="AB61" s="18" t="s">
        <v>259</v>
      </c>
      <c r="AC61" s="18" t="s">
        <v>259</v>
      </c>
      <c r="AD61" s="18" t="s">
        <v>259</v>
      </c>
      <c r="AE61" s="18" t="s">
        <v>259</v>
      </c>
      <c r="AF61" s="18" t="s">
        <v>271</v>
      </c>
      <c r="AG61" s="18" t="s">
        <v>271</v>
      </c>
      <c r="AH61" s="20" t="s">
        <v>271</v>
      </c>
      <c r="AI61" s="20" t="s">
        <v>271</v>
      </c>
    </row>
    <row r="62" spans="1:35" x14ac:dyDescent="0.25">
      <c r="A62" s="26" t="s">
        <v>250</v>
      </c>
      <c r="B62" s="20" t="s">
        <v>72</v>
      </c>
      <c r="C62" s="20" t="s">
        <v>72</v>
      </c>
      <c r="D62" s="20" t="s">
        <v>72</v>
      </c>
      <c r="E62" s="20" t="s">
        <v>72</v>
      </c>
      <c r="F62" s="20" t="s">
        <v>72</v>
      </c>
      <c r="G62" s="20" t="s">
        <v>72</v>
      </c>
      <c r="H62" s="20" t="s">
        <v>10</v>
      </c>
      <c r="I62" s="20" t="s">
        <v>10</v>
      </c>
      <c r="J62" s="18" t="s">
        <v>72</v>
      </c>
      <c r="K62" s="18" t="s">
        <v>72</v>
      </c>
      <c r="L62" s="18" t="s">
        <v>72</v>
      </c>
      <c r="M62" s="18" t="s">
        <v>72</v>
      </c>
      <c r="N62" s="18" t="s">
        <v>72</v>
      </c>
      <c r="O62" s="18" t="s">
        <v>72</v>
      </c>
      <c r="P62" s="18" t="s">
        <v>10</v>
      </c>
      <c r="Q62" s="18" t="s">
        <v>10</v>
      </c>
      <c r="R62" s="20" t="s">
        <v>72</v>
      </c>
      <c r="S62" s="20" t="s">
        <v>72</v>
      </c>
      <c r="T62" s="20" t="s">
        <v>72</v>
      </c>
      <c r="U62" s="20" t="s">
        <v>72</v>
      </c>
      <c r="V62" s="20" t="s">
        <v>72</v>
      </c>
      <c r="W62" s="20" t="s">
        <v>72</v>
      </c>
      <c r="X62" s="20" t="s">
        <v>10</v>
      </c>
      <c r="Y62" s="20" t="s">
        <v>10</v>
      </c>
      <c r="Z62" s="18" t="s">
        <v>72</v>
      </c>
      <c r="AA62" s="18" t="s">
        <v>72</v>
      </c>
      <c r="AB62" s="18" t="s">
        <v>72</v>
      </c>
      <c r="AC62" s="18" t="s">
        <v>72</v>
      </c>
      <c r="AD62" s="18" t="s">
        <v>72</v>
      </c>
      <c r="AE62" s="18" t="s">
        <v>72</v>
      </c>
      <c r="AF62" s="18" t="s">
        <v>10</v>
      </c>
      <c r="AG62" s="18" t="s">
        <v>10</v>
      </c>
      <c r="AH62" s="20" t="s">
        <v>10</v>
      </c>
      <c r="AI62" s="20" t="s">
        <v>10</v>
      </c>
    </row>
    <row r="63" spans="1:35" x14ac:dyDescent="0.25">
      <c r="A63" s="26" t="s">
        <v>251</v>
      </c>
      <c r="B63" s="20" t="str">
        <f>TEXT(300,"0.00")</f>
        <v>300.00</v>
      </c>
      <c r="C63" s="20" t="str">
        <f t="shared" ref="C63:Q63" si="0">TEXT(200,"0.00")</f>
        <v>200.00</v>
      </c>
      <c r="D63" s="20" t="str">
        <f t="shared" si="0"/>
        <v>200.00</v>
      </c>
      <c r="E63" s="20" t="str">
        <f t="shared" si="0"/>
        <v>200.00</v>
      </c>
      <c r="F63" s="20" t="str">
        <f t="shared" si="0"/>
        <v>200.00</v>
      </c>
      <c r="G63" s="20" t="str">
        <f t="shared" si="0"/>
        <v>200.00</v>
      </c>
      <c r="H63" s="20" t="str">
        <f t="shared" si="0"/>
        <v>200.00</v>
      </c>
      <c r="I63" s="20" t="str">
        <f t="shared" si="0"/>
        <v>200.00</v>
      </c>
      <c r="J63" s="18" t="str">
        <f t="shared" si="0"/>
        <v>200.00</v>
      </c>
      <c r="K63" s="18" t="str">
        <f t="shared" si="0"/>
        <v>200.00</v>
      </c>
      <c r="L63" s="18" t="str">
        <f t="shared" si="0"/>
        <v>200.00</v>
      </c>
      <c r="M63" s="18" t="str">
        <f t="shared" si="0"/>
        <v>200.00</v>
      </c>
      <c r="N63" s="18" t="str">
        <f t="shared" si="0"/>
        <v>200.00</v>
      </c>
      <c r="O63" s="18" t="str">
        <f t="shared" si="0"/>
        <v>200.00</v>
      </c>
      <c r="P63" s="18" t="str">
        <f t="shared" si="0"/>
        <v>200.00</v>
      </c>
      <c r="Q63" s="18" t="str">
        <f t="shared" si="0"/>
        <v>200.00</v>
      </c>
      <c r="R63" s="20" t="str">
        <f>TEXT(300,"0.00")</f>
        <v>300.00</v>
      </c>
      <c r="S63" s="20" t="str">
        <f t="shared" ref="S63:AI63" si="1">TEXT(200,"0.00")</f>
        <v>200.00</v>
      </c>
      <c r="T63" s="20" t="str">
        <f t="shared" si="1"/>
        <v>200.00</v>
      </c>
      <c r="U63" s="20" t="str">
        <f t="shared" si="1"/>
        <v>200.00</v>
      </c>
      <c r="V63" s="20" t="str">
        <f t="shared" si="1"/>
        <v>200.00</v>
      </c>
      <c r="W63" s="20" t="str">
        <f t="shared" si="1"/>
        <v>200.00</v>
      </c>
      <c r="X63" s="20" t="str">
        <f t="shared" si="1"/>
        <v>200.00</v>
      </c>
      <c r="Y63" s="20" t="str">
        <f t="shared" si="1"/>
        <v>200.00</v>
      </c>
      <c r="Z63" s="18" t="str">
        <f t="shared" si="1"/>
        <v>200.00</v>
      </c>
      <c r="AA63" s="18" t="str">
        <f t="shared" si="1"/>
        <v>200.00</v>
      </c>
      <c r="AB63" s="18" t="str">
        <f t="shared" si="1"/>
        <v>200.00</v>
      </c>
      <c r="AC63" s="18" t="str">
        <f t="shared" si="1"/>
        <v>200.00</v>
      </c>
      <c r="AD63" s="18" t="str">
        <f t="shared" si="1"/>
        <v>200.00</v>
      </c>
      <c r="AE63" s="18" t="str">
        <f t="shared" si="1"/>
        <v>200.00</v>
      </c>
      <c r="AF63" s="18" t="str">
        <f t="shared" si="1"/>
        <v>200.00</v>
      </c>
      <c r="AG63" s="18" t="str">
        <f t="shared" si="1"/>
        <v>200.00</v>
      </c>
      <c r="AH63" s="20" t="str">
        <f t="shared" si="1"/>
        <v>200.00</v>
      </c>
      <c r="AI63" s="20" t="str">
        <f t="shared" si="1"/>
        <v>200.00</v>
      </c>
    </row>
    <row r="64" spans="1:35" x14ac:dyDescent="0.25">
      <c r="A64" s="26" t="s">
        <v>113</v>
      </c>
      <c r="B64" s="20" t="s">
        <v>71</v>
      </c>
      <c r="C64" s="20" t="s">
        <v>71</v>
      </c>
      <c r="D64" s="20" t="s">
        <v>260</v>
      </c>
      <c r="E64" s="20" t="s">
        <v>260</v>
      </c>
      <c r="F64" s="20" t="s">
        <v>115</v>
      </c>
      <c r="G64" s="20" t="s">
        <v>115</v>
      </c>
      <c r="H64" s="20" t="s">
        <v>115</v>
      </c>
      <c r="I64" s="20" t="s">
        <v>115</v>
      </c>
      <c r="J64" s="18" t="s">
        <v>71</v>
      </c>
      <c r="K64" s="18" t="s">
        <v>71</v>
      </c>
      <c r="L64" s="18" t="s">
        <v>260</v>
      </c>
      <c r="M64" s="18" t="s">
        <v>260</v>
      </c>
      <c r="N64" s="18" t="s">
        <v>115</v>
      </c>
      <c r="O64" s="18" t="s">
        <v>115</v>
      </c>
      <c r="P64" s="18" t="s">
        <v>115</v>
      </c>
      <c r="Q64" s="18" t="s">
        <v>115</v>
      </c>
      <c r="R64" s="20" t="s">
        <v>71</v>
      </c>
      <c r="S64" s="20" t="s">
        <v>71</v>
      </c>
      <c r="T64" s="20" t="s">
        <v>260</v>
      </c>
      <c r="U64" s="20" t="s">
        <v>260</v>
      </c>
      <c r="V64" s="20" t="s">
        <v>115</v>
      </c>
      <c r="W64" s="20" t="s">
        <v>115</v>
      </c>
      <c r="X64" s="20" t="s">
        <v>115</v>
      </c>
      <c r="Y64" s="20" t="s">
        <v>115</v>
      </c>
      <c r="Z64" s="18" t="s">
        <v>71</v>
      </c>
      <c r="AA64" s="18" t="s">
        <v>71</v>
      </c>
      <c r="AB64" s="18" t="s">
        <v>260</v>
      </c>
      <c r="AC64" s="18" t="s">
        <v>260</v>
      </c>
      <c r="AD64" s="18" t="s">
        <v>115</v>
      </c>
      <c r="AE64" s="18" t="s">
        <v>115</v>
      </c>
      <c r="AF64" s="18" t="s">
        <v>115</v>
      </c>
      <c r="AG64" s="18" t="s">
        <v>115</v>
      </c>
      <c r="AH64" s="20" t="s">
        <v>115</v>
      </c>
      <c r="AI64" s="20" t="s">
        <v>115</v>
      </c>
    </row>
    <row r="65" spans="1:35" x14ac:dyDescent="0.25">
      <c r="A65" s="26" t="s">
        <v>252</v>
      </c>
      <c r="B65" s="20" t="s">
        <v>73</v>
      </c>
      <c r="C65" s="20" t="s">
        <v>263</v>
      </c>
      <c r="D65" s="20" t="s">
        <v>73</v>
      </c>
      <c r="E65" s="20" t="s">
        <v>263</v>
      </c>
      <c r="F65" s="20" t="s">
        <v>73</v>
      </c>
      <c r="G65" s="20" t="s">
        <v>263</v>
      </c>
      <c r="H65" s="20" t="s">
        <v>73</v>
      </c>
      <c r="I65" s="20" t="s">
        <v>263</v>
      </c>
      <c r="J65" s="18" t="s">
        <v>73</v>
      </c>
      <c r="K65" s="18" t="s">
        <v>263</v>
      </c>
      <c r="L65" s="18" t="s">
        <v>73</v>
      </c>
      <c r="M65" s="18" t="s">
        <v>263</v>
      </c>
      <c r="N65" s="18" t="s">
        <v>73</v>
      </c>
      <c r="O65" s="18" t="s">
        <v>263</v>
      </c>
      <c r="P65" s="18" t="s">
        <v>73</v>
      </c>
      <c r="Q65" s="18" t="s">
        <v>263</v>
      </c>
      <c r="R65" s="20" t="s">
        <v>73</v>
      </c>
      <c r="S65" s="20" t="s">
        <v>263</v>
      </c>
      <c r="T65" s="20" t="s">
        <v>73</v>
      </c>
      <c r="U65" s="20" t="s">
        <v>263</v>
      </c>
      <c r="V65" s="20" t="s">
        <v>73</v>
      </c>
      <c r="W65" s="20" t="s">
        <v>263</v>
      </c>
      <c r="X65" s="20" t="s">
        <v>73</v>
      </c>
      <c r="Y65" s="20" t="s">
        <v>263</v>
      </c>
      <c r="Z65" s="18" t="s">
        <v>73</v>
      </c>
      <c r="AA65" s="18" t="s">
        <v>263</v>
      </c>
      <c r="AB65" s="18" t="s">
        <v>73</v>
      </c>
      <c r="AC65" s="18" t="s">
        <v>263</v>
      </c>
      <c r="AD65" s="18" t="s">
        <v>73</v>
      </c>
      <c r="AE65" s="18" t="s">
        <v>263</v>
      </c>
      <c r="AF65" s="18" t="s">
        <v>73</v>
      </c>
      <c r="AG65" s="18" t="s">
        <v>263</v>
      </c>
      <c r="AH65" s="20" t="s">
        <v>73</v>
      </c>
      <c r="AI65" s="20" t="s">
        <v>263</v>
      </c>
    </row>
    <row r="95" spans="2:35" x14ac:dyDescent="0.25">
      <c r="B95" s="23"/>
      <c r="C95" s="23"/>
      <c r="D95" s="23"/>
      <c r="E95" s="23"/>
      <c r="F95" s="1"/>
      <c r="G95" s="1"/>
      <c r="H95" s="1"/>
      <c r="I95" s="1"/>
      <c r="J95" s="1"/>
      <c r="K95" s="1"/>
      <c r="L95" s="1"/>
      <c r="R95" s="23"/>
      <c r="S95" s="23"/>
      <c r="T95" s="23"/>
      <c r="U95" s="23"/>
      <c r="V95" s="1"/>
      <c r="W95" s="1"/>
      <c r="X95" s="1"/>
      <c r="Y95" s="1"/>
      <c r="Z95" s="1"/>
      <c r="AA95" s="1"/>
      <c r="AB95" s="1"/>
      <c r="AH95" s="1"/>
      <c r="AI95" s="1"/>
    </row>
    <row r="96" spans="2:35" x14ac:dyDescent="0.25">
      <c r="E96" s="24"/>
      <c r="U96" s="24"/>
    </row>
    <row r="97" spans="1:35" x14ac:dyDescent="0.25">
      <c r="A97" s="26" t="s">
        <v>169</v>
      </c>
      <c r="B97" s="20" t="str">
        <f>TEXT(B63*70/100,"0.00")</f>
        <v>210.00</v>
      </c>
      <c r="C97" s="20" t="str">
        <f t="shared" ref="C97:G97" si="2">TEXT(C63*70/100,"0.00")</f>
        <v>140.00</v>
      </c>
      <c r="D97" s="20" t="str">
        <f t="shared" si="2"/>
        <v>140.00</v>
      </c>
      <c r="E97" s="20" t="str">
        <f t="shared" si="2"/>
        <v>140.00</v>
      </c>
      <c r="F97" s="20" t="str">
        <f t="shared" si="2"/>
        <v>140.00</v>
      </c>
      <c r="G97" s="20" t="str">
        <f t="shared" si="2"/>
        <v>140.00</v>
      </c>
      <c r="H97" s="20" t="str">
        <f t="shared" ref="H97:I97" si="3">TEXT(H63*70/100,"0.00")</f>
        <v>140.00</v>
      </c>
      <c r="I97" s="20" t="str">
        <f t="shared" si="3"/>
        <v>140.00</v>
      </c>
      <c r="J97" s="20" t="str">
        <f t="shared" ref="J97:K97" si="4">TEXT(J63*70/100,"0.00")</f>
        <v>140.00</v>
      </c>
      <c r="K97" s="20" t="str">
        <f t="shared" si="4"/>
        <v>140.00</v>
      </c>
      <c r="L97" s="20" t="str">
        <f t="shared" ref="L97:Q97" si="5">TEXT(L63*70/100,"0.00")</f>
        <v>140.00</v>
      </c>
      <c r="M97" s="20" t="str">
        <f t="shared" si="5"/>
        <v>140.00</v>
      </c>
      <c r="N97" s="20" t="str">
        <f t="shared" si="5"/>
        <v>140.00</v>
      </c>
      <c r="O97" s="20" t="str">
        <f t="shared" si="5"/>
        <v>140.00</v>
      </c>
      <c r="P97" s="20" t="str">
        <f t="shared" si="5"/>
        <v>140.00</v>
      </c>
      <c r="Q97" s="20" t="str">
        <f t="shared" si="5"/>
        <v>140.00</v>
      </c>
      <c r="R97" s="20" t="str">
        <f>TEXT(R63*70/100,"0.00")</f>
        <v>210.00</v>
      </c>
      <c r="S97" s="20" t="str">
        <f t="shared" ref="S97:AG97" si="6">TEXT(S63*70/100,"0.00")</f>
        <v>140.00</v>
      </c>
      <c r="T97" s="20" t="str">
        <f t="shared" si="6"/>
        <v>140.00</v>
      </c>
      <c r="U97" s="20" t="str">
        <f t="shared" si="6"/>
        <v>140.00</v>
      </c>
      <c r="V97" s="20" t="str">
        <f t="shared" si="6"/>
        <v>140.00</v>
      </c>
      <c r="W97" s="20" t="str">
        <f t="shared" si="6"/>
        <v>140.00</v>
      </c>
      <c r="X97" s="20" t="str">
        <f t="shared" si="6"/>
        <v>140.00</v>
      </c>
      <c r="Y97" s="20" t="str">
        <f t="shared" si="6"/>
        <v>140.00</v>
      </c>
      <c r="Z97" s="20" t="str">
        <f t="shared" si="6"/>
        <v>140.00</v>
      </c>
      <c r="AA97" s="20" t="str">
        <f t="shared" si="6"/>
        <v>140.00</v>
      </c>
      <c r="AB97" s="20" t="str">
        <f t="shared" si="6"/>
        <v>140.00</v>
      </c>
      <c r="AC97" s="20" t="str">
        <f t="shared" si="6"/>
        <v>140.00</v>
      </c>
      <c r="AD97" s="20" t="str">
        <f t="shared" si="6"/>
        <v>140.00</v>
      </c>
      <c r="AE97" s="20" t="str">
        <f t="shared" si="6"/>
        <v>140.00</v>
      </c>
      <c r="AF97" s="20" t="str">
        <f t="shared" si="6"/>
        <v>140.00</v>
      </c>
      <c r="AG97" s="20" t="str">
        <f t="shared" si="6"/>
        <v>140.00</v>
      </c>
      <c r="AH97" s="20" t="str">
        <f t="shared" ref="AH97:AI97" si="7">TEXT(AH63*70/100,"0.00")</f>
        <v>140.00</v>
      </c>
      <c r="AI97" s="20" t="str">
        <f t="shared" si="7"/>
        <v>140.00</v>
      </c>
    </row>
    <row r="98" spans="1:35" x14ac:dyDescent="0.25">
      <c r="A98" s="26" t="s">
        <v>170</v>
      </c>
      <c r="B98" s="20" t="str">
        <f>TEXT(B63*80/100,"0.00")</f>
        <v>240.00</v>
      </c>
      <c r="C98" s="20" t="str">
        <f t="shared" ref="C98:G98" si="8">TEXT(C63*80/100,"0.00")</f>
        <v>160.00</v>
      </c>
      <c r="D98" s="20" t="str">
        <f t="shared" si="8"/>
        <v>160.00</v>
      </c>
      <c r="E98" s="20" t="str">
        <f t="shared" si="8"/>
        <v>160.00</v>
      </c>
      <c r="F98" s="20" t="str">
        <f t="shared" si="8"/>
        <v>160.00</v>
      </c>
      <c r="G98" s="20" t="str">
        <f t="shared" si="8"/>
        <v>160.00</v>
      </c>
      <c r="H98" s="20" t="str">
        <f t="shared" ref="H98:I98" si="9">TEXT(H63*80/100,"0.00")</f>
        <v>160.00</v>
      </c>
      <c r="I98" s="20" t="str">
        <f t="shared" si="9"/>
        <v>160.00</v>
      </c>
      <c r="J98" s="20" t="str">
        <f t="shared" ref="J98:K98" si="10">TEXT(J63*80/100,"0.00")</f>
        <v>160.00</v>
      </c>
      <c r="K98" s="20" t="str">
        <f t="shared" si="10"/>
        <v>160.00</v>
      </c>
      <c r="L98" s="20" t="str">
        <f t="shared" ref="L98:Q98" si="11">TEXT(L63*80/100,"0.00")</f>
        <v>160.00</v>
      </c>
      <c r="M98" s="20" t="str">
        <f t="shared" si="11"/>
        <v>160.00</v>
      </c>
      <c r="N98" s="20" t="str">
        <f t="shared" si="11"/>
        <v>160.00</v>
      </c>
      <c r="O98" s="20" t="str">
        <f t="shared" si="11"/>
        <v>160.00</v>
      </c>
      <c r="P98" s="20" t="str">
        <f t="shared" si="11"/>
        <v>160.00</v>
      </c>
      <c r="Q98" s="20" t="str">
        <f t="shared" si="11"/>
        <v>160.00</v>
      </c>
      <c r="R98" s="20" t="str">
        <f>TEXT(R63*80/100,"0.00")</f>
        <v>240.00</v>
      </c>
      <c r="S98" s="20" t="str">
        <f t="shared" ref="S98:AG98" si="12">TEXT(S63*80/100,"0.00")</f>
        <v>160.00</v>
      </c>
      <c r="T98" s="20" t="str">
        <f t="shared" si="12"/>
        <v>160.00</v>
      </c>
      <c r="U98" s="20" t="str">
        <f t="shared" si="12"/>
        <v>160.00</v>
      </c>
      <c r="V98" s="20" t="str">
        <f t="shared" si="12"/>
        <v>160.00</v>
      </c>
      <c r="W98" s="20" t="str">
        <f t="shared" si="12"/>
        <v>160.00</v>
      </c>
      <c r="X98" s="20" t="str">
        <f t="shared" si="12"/>
        <v>160.00</v>
      </c>
      <c r="Y98" s="20" t="str">
        <f t="shared" si="12"/>
        <v>160.00</v>
      </c>
      <c r="Z98" s="20" t="str">
        <f t="shared" si="12"/>
        <v>160.00</v>
      </c>
      <c r="AA98" s="20" t="str">
        <f t="shared" si="12"/>
        <v>160.00</v>
      </c>
      <c r="AB98" s="20" t="str">
        <f t="shared" si="12"/>
        <v>160.00</v>
      </c>
      <c r="AC98" s="20" t="str">
        <f t="shared" si="12"/>
        <v>160.00</v>
      </c>
      <c r="AD98" s="20" t="str">
        <f t="shared" si="12"/>
        <v>160.00</v>
      </c>
      <c r="AE98" s="20" t="str">
        <f t="shared" si="12"/>
        <v>160.00</v>
      </c>
      <c r="AF98" s="20" t="str">
        <f t="shared" si="12"/>
        <v>160.00</v>
      </c>
      <c r="AG98" s="20" t="str">
        <f t="shared" si="12"/>
        <v>160.00</v>
      </c>
      <c r="AH98" s="20" t="str">
        <f t="shared" ref="AH98:AI98" si="13">TEXT(AH63*80/100,"0.00")</f>
        <v>160.00</v>
      </c>
      <c r="AI98" s="20" t="str">
        <f t="shared" si="13"/>
        <v>160.00</v>
      </c>
    </row>
    <row r="100" spans="1:35" x14ac:dyDescent="0.25">
      <c r="A100" s="26" t="s">
        <v>171</v>
      </c>
      <c r="B100" s="20" t="str">
        <f>TEXT(B63*70/100,"0.00")</f>
        <v>210.00</v>
      </c>
      <c r="C100" s="20" t="str">
        <f t="shared" ref="C100:G100" si="14">TEXT(C63*70/100,"0.00")</f>
        <v>140.00</v>
      </c>
      <c r="D100" s="20" t="str">
        <f t="shared" si="14"/>
        <v>140.00</v>
      </c>
      <c r="E100" s="20" t="str">
        <f t="shared" si="14"/>
        <v>140.00</v>
      </c>
      <c r="F100" s="20" t="str">
        <f t="shared" si="14"/>
        <v>140.00</v>
      </c>
      <c r="G100" s="20" t="str">
        <f t="shared" si="14"/>
        <v>140.00</v>
      </c>
      <c r="H100" s="20" t="str">
        <f t="shared" ref="H100:I100" si="15">TEXT(H63*70/100,"0.00")</f>
        <v>140.00</v>
      </c>
      <c r="I100" s="20" t="str">
        <f t="shared" si="15"/>
        <v>140.00</v>
      </c>
      <c r="J100" s="20" t="str">
        <f t="shared" ref="J100:K100" si="16">TEXT(J63*70/100,"0.00")</f>
        <v>140.00</v>
      </c>
      <c r="K100" s="20" t="str">
        <f t="shared" si="16"/>
        <v>140.00</v>
      </c>
      <c r="L100" s="20" t="str">
        <f t="shared" ref="L100:Q100" si="17">TEXT(L63*70/100,"0.00")</f>
        <v>140.00</v>
      </c>
      <c r="M100" s="20" t="str">
        <f t="shared" si="17"/>
        <v>140.00</v>
      </c>
      <c r="N100" s="20" t="str">
        <f t="shared" si="17"/>
        <v>140.00</v>
      </c>
      <c r="O100" s="20" t="str">
        <f t="shared" si="17"/>
        <v>140.00</v>
      </c>
      <c r="P100" s="20" t="str">
        <f t="shared" si="17"/>
        <v>140.00</v>
      </c>
      <c r="Q100" s="20" t="str">
        <f t="shared" si="17"/>
        <v>140.00</v>
      </c>
      <c r="R100" s="20" t="str">
        <f>TEXT(R63*70/100,"0.00")</f>
        <v>210.00</v>
      </c>
      <c r="S100" s="20" t="str">
        <f t="shared" ref="S100:AG100" si="18">TEXT(S63*70/100,"0.00")</f>
        <v>140.00</v>
      </c>
      <c r="T100" s="20" t="str">
        <f t="shared" si="18"/>
        <v>140.00</v>
      </c>
      <c r="U100" s="20" t="str">
        <f t="shared" si="18"/>
        <v>140.00</v>
      </c>
      <c r="V100" s="20" t="str">
        <f t="shared" si="18"/>
        <v>140.00</v>
      </c>
      <c r="W100" s="20" t="str">
        <f t="shared" si="18"/>
        <v>140.00</v>
      </c>
      <c r="X100" s="20" t="str">
        <f t="shared" si="18"/>
        <v>140.00</v>
      </c>
      <c r="Y100" s="20" t="str">
        <f t="shared" si="18"/>
        <v>140.00</v>
      </c>
      <c r="Z100" s="20" t="str">
        <f t="shared" si="18"/>
        <v>140.00</v>
      </c>
      <c r="AA100" s="20" t="str">
        <f t="shared" si="18"/>
        <v>140.00</v>
      </c>
      <c r="AB100" s="20" t="str">
        <f t="shared" si="18"/>
        <v>140.00</v>
      </c>
      <c r="AC100" s="20" t="str">
        <f t="shared" si="18"/>
        <v>140.00</v>
      </c>
      <c r="AD100" s="20" t="str">
        <f t="shared" si="18"/>
        <v>140.00</v>
      </c>
      <c r="AE100" s="20" t="str">
        <f t="shared" si="18"/>
        <v>140.00</v>
      </c>
      <c r="AF100" s="20" t="str">
        <f t="shared" si="18"/>
        <v>140.00</v>
      </c>
      <c r="AG100" s="20" t="str">
        <f t="shared" si="18"/>
        <v>140.00</v>
      </c>
      <c r="AH100" s="20" t="str">
        <f t="shared" ref="AH100:AI100" si="19">TEXT(AH63*70/100,"0.00")</f>
        <v>140.00</v>
      </c>
      <c r="AI100" s="20" t="str">
        <f t="shared" si="19"/>
        <v>140.00</v>
      </c>
    </row>
    <row r="101" spans="1:35" x14ac:dyDescent="0.25">
      <c r="A101" s="26" t="s">
        <v>172</v>
      </c>
      <c r="B101" s="20" t="str">
        <f>TEXT(B63*80/100,"0.00")</f>
        <v>240.00</v>
      </c>
      <c r="C101" s="20" t="str">
        <f t="shared" ref="C101:G101" si="20">TEXT(C63*80/100,"0.00")</f>
        <v>160.00</v>
      </c>
      <c r="D101" s="20" t="str">
        <f t="shared" si="20"/>
        <v>160.00</v>
      </c>
      <c r="E101" s="20" t="str">
        <f t="shared" si="20"/>
        <v>160.00</v>
      </c>
      <c r="F101" s="20" t="str">
        <f t="shared" si="20"/>
        <v>160.00</v>
      </c>
      <c r="G101" s="20" t="str">
        <f t="shared" si="20"/>
        <v>160.00</v>
      </c>
      <c r="H101" s="20" t="str">
        <f t="shared" ref="H101:I101" si="21">TEXT(H63*80/100,"0.00")</f>
        <v>160.00</v>
      </c>
      <c r="I101" s="20" t="str">
        <f t="shared" si="21"/>
        <v>160.00</v>
      </c>
      <c r="J101" s="20" t="str">
        <f t="shared" ref="J101:K101" si="22">TEXT(J63*80/100,"0.00")</f>
        <v>160.00</v>
      </c>
      <c r="K101" s="20" t="str">
        <f t="shared" si="22"/>
        <v>160.00</v>
      </c>
      <c r="L101" s="20" t="str">
        <f t="shared" ref="L101:Q101" si="23">TEXT(L63*80/100,"0.00")</f>
        <v>160.00</v>
      </c>
      <c r="M101" s="20" t="str">
        <f t="shared" si="23"/>
        <v>160.00</v>
      </c>
      <c r="N101" s="20" t="str">
        <f t="shared" si="23"/>
        <v>160.00</v>
      </c>
      <c r="O101" s="20" t="str">
        <f t="shared" si="23"/>
        <v>160.00</v>
      </c>
      <c r="P101" s="20" t="str">
        <f t="shared" si="23"/>
        <v>160.00</v>
      </c>
      <c r="Q101" s="20" t="str">
        <f t="shared" si="23"/>
        <v>160.00</v>
      </c>
      <c r="R101" s="20" t="str">
        <f>TEXT(R63*80/100,"0.00")</f>
        <v>240.00</v>
      </c>
      <c r="S101" s="20" t="str">
        <f t="shared" ref="S101:AG101" si="24">TEXT(S63*80/100,"0.00")</f>
        <v>160.00</v>
      </c>
      <c r="T101" s="20" t="str">
        <f t="shared" si="24"/>
        <v>160.00</v>
      </c>
      <c r="U101" s="20" t="str">
        <f t="shared" si="24"/>
        <v>160.00</v>
      </c>
      <c r="V101" s="20" t="str">
        <f t="shared" si="24"/>
        <v>160.00</v>
      </c>
      <c r="W101" s="20" t="str">
        <f t="shared" si="24"/>
        <v>160.00</v>
      </c>
      <c r="X101" s="20" t="str">
        <f t="shared" si="24"/>
        <v>160.00</v>
      </c>
      <c r="Y101" s="20" t="str">
        <f t="shared" si="24"/>
        <v>160.00</v>
      </c>
      <c r="Z101" s="20" t="str">
        <f t="shared" si="24"/>
        <v>160.00</v>
      </c>
      <c r="AA101" s="20" t="str">
        <f t="shared" si="24"/>
        <v>160.00</v>
      </c>
      <c r="AB101" s="20" t="str">
        <f t="shared" si="24"/>
        <v>160.00</v>
      </c>
      <c r="AC101" s="20" t="str">
        <f t="shared" si="24"/>
        <v>160.00</v>
      </c>
      <c r="AD101" s="20" t="str">
        <f t="shared" si="24"/>
        <v>160.00</v>
      </c>
      <c r="AE101" s="20" t="str">
        <f t="shared" si="24"/>
        <v>160.00</v>
      </c>
      <c r="AF101" s="20" t="str">
        <f t="shared" si="24"/>
        <v>160.00</v>
      </c>
      <c r="AG101" s="20" t="str">
        <f t="shared" si="24"/>
        <v>160.00</v>
      </c>
      <c r="AH101" s="20" t="str">
        <f t="shared" ref="AH101:AI101" si="25">TEXT(AH63*80/100,"0.00")</f>
        <v>160.00</v>
      </c>
      <c r="AI101" s="20" t="str">
        <f t="shared" si="25"/>
        <v>160.00</v>
      </c>
    </row>
    <row r="102" spans="1:35" x14ac:dyDescent="0.25">
      <c r="B102"/>
      <c r="C102"/>
      <c r="D102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/>
      <c r="S102"/>
      <c r="T102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  <row r="103" spans="1:35" x14ac:dyDescent="0.25">
      <c r="A103" s="26" t="s">
        <v>173</v>
      </c>
      <c r="B103" s="27" t="str">
        <f>TEXT(15,"0.00")</f>
        <v>15.00</v>
      </c>
      <c r="C103" s="27" t="str">
        <f t="shared" ref="C103:D103" si="26">TEXT(15,"0.00")</f>
        <v>15.00</v>
      </c>
      <c r="D103" s="27" t="str">
        <f t="shared" si="26"/>
        <v>15.00</v>
      </c>
      <c r="E103" s="27" t="str">
        <f>TEXT(15,"0.00")</f>
        <v>15.00</v>
      </c>
      <c r="F103" s="27" t="str">
        <f>TEXT(45,"0.00")</f>
        <v>45.00</v>
      </c>
      <c r="G103" s="27" t="str">
        <f t="shared" ref="G103:R103" si="27">TEXT(15,"0.00")</f>
        <v>15.00</v>
      </c>
      <c r="H103" s="27" t="str">
        <f t="shared" si="27"/>
        <v>15.00</v>
      </c>
      <c r="I103" s="27" t="str">
        <f t="shared" si="27"/>
        <v>15.00</v>
      </c>
      <c r="J103" s="27" t="str">
        <f t="shared" si="27"/>
        <v>15.00</v>
      </c>
      <c r="K103" s="27" t="str">
        <f t="shared" si="27"/>
        <v>15.00</v>
      </c>
      <c r="L103" s="27" t="str">
        <f>TEXT(45,"0.00")</f>
        <v>45.00</v>
      </c>
      <c r="M103" s="27" t="str">
        <f>TEXT(45,"0.00")</f>
        <v>45.00</v>
      </c>
      <c r="N103" s="27" t="str">
        <f>TEXT(45,"0.00")</f>
        <v>45.00</v>
      </c>
      <c r="O103" s="27" t="str">
        <f>TEXT(45,"0.00")</f>
        <v>45.00</v>
      </c>
      <c r="P103" s="27" t="str">
        <f>TEXT(6,"0.00")</f>
        <v>6.00</v>
      </c>
      <c r="Q103" s="27" t="str">
        <f>TEXT(6,"0.00")</f>
        <v>6.00</v>
      </c>
      <c r="R103" s="27" t="str">
        <f t="shared" si="27"/>
        <v>15.00</v>
      </c>
      <c r="S103" s="27" t="str">
        <f t="shared" ref="S103:T103" si="28">TEXT(15,"0.00")</f>
        <v>15.00</v>
      </c>
      <c r="T103" s="27" t="str">
        <f t="shared" si="28"/>
        <v>15.00</v>
      </c>
      <c r="U103" s="27" t="str">
        <f>TEXT(15,"0.00")</f>
        <v>15.00</v>
      </c>
      <c r="V103" s="27" t="str">
        <f>TEXT(45,"0.00")</f>
        <v>45.00</v>
      </c>
      <c r="W103" s="27" t="str">
        <f t="shared" ref="W103:Z103" si="29">TEXT(15,"0.00")</f>
        <v>15.00</v>
      </c>
      <c r="X103" s="27" t="str">
        <f t="shared" si="29"/>
        <v>15.00</v>
      </c>
      <c r="Y103" s="27" t="str">
        <f t="shared" si="29"/>
        <v>15.00</v>
      </c>
      <c r="Z103" s="27" t="str">
        <f t="shared" si="29"/>
        <v>15.00</v>
      </c>
      <c r="AA103" s="27" t="str">
        <f>TEXT(15,"0.00")</f>
        <v>15.00</v>
      </c>
      <c r="AB103" s="27" t="str">
        <f>TEXT(45,"0.00")</f>
        <v>45.00</v>
      </c>
      <c r="AC103" s="27" t="str">
        <f>TEXT(45,"0.00")</f>
        <v>45.00</v>
      </c>
      <c r="AD103" s="27" t="str">
        <f>TEXT(45,"0.00")</f>
        <v>45.00</v>
      </c>
      <c r="AE103" s="27" t="str">
        <f>TEXT(45,"0.00")</f>
        <v>45.00</v>
      </c>
      <c r="AF103" s="27" t="str">
        <f>TEXT(6,"0.00")</f>
        <v>6.00</v>
      </c>
      <c r="AG103" s="27" t="str">
        <f>TEXT(6,"0.00")</f>
        <v>6.00</v>
      </c>
      <c r="AH103" s="27" t="str">
        <f t="shared" ref="AH103:AI103" si="30">TEXT(15,"0.00")</f>
        <v>15.00</v>
      </c>
      <c r="AI103" s="27" t="str">
        <f t="shared" si="30"/>
        <v>15.00</v>
      </c>
    </row>
    <row r="104" spans="1:35" s="18" customFormat="1" x14ac:dyDescent="0.25">
      <c r="A104" s="19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</row>
    <row r="105" spans="1:35" x14ac:dyDescent="0.25">
      <c r="A105" s="26" t="s">
        <v>174</v>
      </c>
      <c r="B105" s="20" t="str">
        <f>IF(B$65="Tenanted",TEXT(B$100*B$103*1.5,"0.00"),TEXT(B$100*B$103,"0.00"))</f>
        <v>3150.00</v>
      </c>
      <c r="C105" s="20" t="str">
        <f t="shared" ref="C105:AI105" si="31">IF(C$65="Tenanted",TEXT(C$100*C$103*1.5,"0.00"),TEXT(C$100*C$103,"0.00"))</f>
        <v>3150.00</v>
      </c>
      <c r="D105" s="20" t="str">
        <f t="shared" si="31"/>
        <v>2100.00</v>
      </c>
      <c r="E105" s="20" t="str">
        <f t="shared" si="31"/>
        <v>3150.00</v>
      </c>
      <c r="F105" s="20" t="str">
        <f t="shared" si="31"/>
        <v>6300.00</v>
      </c>
      <c r="G105" s="20" t="str">
        <f t="shared" si="31"/>
        <v>3150.00</v>
      </c>
      <c r="H105" s="20" t="str">
        <f>IF(H$65="Tenanted",TEXT(H$100*H$103*1.5,"0.00"),TEXT(H$100*H$103,"0.00"))</f>
        <v>2100.00</v>
      </c>
      <c r="I105" s="20" t="str">
        <f t="shared" si="31"/>
        <v>3150.00</v>
      </c>
      <c r="J105" s="20" t="str">
        <f t="shared" si="31"/>
        <v>2100.00</v>
      </c>
      <c r="K105" s="20" t="str">
        <f t="shared" si="31"/>
        <v>3150.00</v>
      </c>
      <c r="L105" s="20" t="str">
        <f t="shared" si="31"/>
        <v>6300.00</v>
      </c>
      <c r="M105" s="20" t="str">
        <f t="shared" si="31"/>
        <v>9450.00</v>
      </c>
      <c r="N105" s="20" t="str">
        <f t="shared" si="31"/>
        <v>6300.00</v>
      </c>
      <c r="O105" s="20" t="str">
        <f t="shared" si="31"/>
        <v>9450.00</v>
      </c>
      <c r="P105" s="20" t="str">
        <f t="shared" si="31"/>
        <v>840.00</v>
      </c>
      <c r="Q105" s="20" t="str">
        <f t="shared" si="31"/>
        <v>1260.00</v>
      </c>
      <c r="R105" s="20" t="str">
        <f>IF(R$65="Tenanted",TEXT(R$100*R$103*1.5,"0.00"),TEXT(R$100*R$103,"0.00"))</f>
        <v>3150.00</v>
      </c>
      <c r="S105" s="20" t="str">
        <f t="shared" si="31"/>
        <v>3150.00</v>
      </c>
      <c r="T105" s="20" t="str">
        <f t="shared" si="31"/>
        <v>2100.00</v>
      </c>
      <c r="U105" s="20" t="str">
        <f t="shared" si="31"/>
        <v>3150.00</v>
      </c>
      <c r="V105" s="20" t="str">
        <f t="shared" si="31"/>
        <v>6300.00</v>
      </c>
      <c r="W105" s="20" t="str">
        <f t="shared" si="31"/>
        <v>3150.00</v>
      </c>
      <c r="X105" s="20" t="str">
        <f>IF(X$65="Tenanted",TEXT(X$100*X$103*1.5,"0.00"),TEXT(X$100*X$103,"0.00"))</f>
        <v>2100.00</v>
      </c>
      <c r="Y105" s="20" t="str">
        <f t="shared" si="31"/>
        <v>3150.00</v>
      </c>
      <c r="Z105" s="20" t="str">
        <f t="shared" si="31"/>
        <v>2100.00</v>
      </c>
      <c r="AA105" s="20" t="str">
        <f t="shared" si="31"/>
        <v>3150.00</v>
      </c>
      <c r="AB105" s="20" t="str">
        <f t="shared" si="31"/>
        <v>6300.00</v>
      </c>
      <c r="AC105" s="20" t="str">
        <f t="shared" si="31"/>
        <v>9450.00</v>
      </c>
      <c r="AD105" s="20" t="str">
        <f t="shared" si="31"/>
        <v>6300.00</v>
      </c>
      <c r="AE105" s="20" t="str">
        <f t="shared" si="31"/>
        <v>9450.00</v>
      </c>
      <c r="AF105" s="20" t="str">
        <f t="shared" si="31"/>
        <v>840.00</v>
      </c>
      <c r="AG105" s="20" t="str">
        <f t="shared" si="31"/>
        <v>1260.00</v>
      </c>
      <c r="AH105" s="20" t="str">
        <f>IF(AH$65="Tenanted",TEXT(AH$100*AH$103*1.5,"0.00"),TEXT(AH$100*AH$103,"0.00"))</f>
        <v>2100.00</v>
      </c>
      <c r="AI105" s="20" t="str">
        <f t="shared" si="31"/>
        <v>3150.00</v>
      </c>
    </row>
    <row r="106" spans="1:35" x14ac:dyDescent="0.25">
      <c r="A106" s="26" t="s">
        <v>175</v>
      </c>
      <c r="B106" s="20" t="str">
        <f>IF(B$65="Tenanted",TEXT(B101*B$103*1.5,"0.00"),TEXT(B101*B$103,"0.00"))</f>
        <v>3600.00</v>
      </c>
      <c r="C106" s="20" t="str">
        <f t="shared" ref="C106:G106" si="32">IF(C$65="Tenanted",TEXT(C101*C$103*1.5,"0.00"),TEXT(C101*C$103,"0.00"))</f>
        <v>3600.00</v>
      </c>
      <c r="D106" s="20" t="str">
        <f t="shared" si="32"/>
        <v>2400.00</v>
      </c>
      <c r="E106" s="20" t="str">
        <f t="shared" si="32"/>
        <v>3600.00</v>
      </c>
      <c r="F106" s="20" t="str">
        <f t="shared" si="32"/>
        <v>7200.00</v>
      </c>
      <c r="G106" s="20" t="str">
        <f t="shared" si="32"/>
        <v>3600.00</v>
      </c>
      <c r="H106" s="20" t="str">
        <f t="shared" ref="H106:I106" si="33">IF(H$65="Tenanted",TEXT(H101*H$103*1.5,"0.00"),TEXT(H101*H$103,"0.00"))</f>
        <v>2400.00</v>
      </c>
      <c r="I106" s="20" t="str">
        <f t="shared" si="33"/>
        <v>3600.00</v>
      </c>
      <c r="J106" s="20" t="str">
        <f t="shared" ref="J106:K106" si="34">IF(J$65="Tenanted",TEXT(J101*J$103*1.5,"0.00"),TEXT(J101*J$103,"0.00"))</f>
        <v>2400.00</v>
      </c>
      <c r="K106" s="20" t="str">
        <f t="shared" si="34"/>
        <v>3600.00</v>
      </c>
      <c r="L106" s="20" t="str">
        <f t="shared" ref="L106:Q106" si="35">IF(L$65="Tenanted",TEXT(L101*L$103*1.5,"0.00"),TEXT(L101*L$103,"0.00"))</f>
        <v>7200.00</v>
      </c>
      <c r="M106" s="20" t="str">
        <f t="shared" si="35"/>
        <v>10800.00</v>
      </c>
      <c r="N106" s="20" t="str">
        <f t="shared" si="35"/>
        <v>7200.00</v>
      </c>
      <c r="O106" s="20" t="str">
        <f t="shared" si="35"/>
        <v>10800.00</v>
      </c>
      <c r="P106" s="20" t="str">
        <f t="shared" si="35"/>
        <v>960.00</v>
      </c>
      <c r="Q106" s="20" t="str">
        <f t="shared" si="35"/>
        <v>1440.00</v>
      </c>
      <c r="R106" s="20" t="str">
        <f>IF(R$65="Tenanted",TEXT(R101*R$103*1.5,"0.00"),TEXT(R101*R$103,"0.00"))</f>
        <v>3600.00</v>
      </c>
      <c r="S106" s="20" t="str">
        <f t="shared" ref="S106:AG106" si="36">IF(S$65="Tenanted",TEXT(S101*S$103*1.5,"0.00"),TEXT(S101*S$103,"0.00"))</f>
        <v>3600.00</v>
      </c>
      <c r="T106" s="20" t="str">
        <f t="shared" si="36"/>
        <v>2400.00</v>
      </c>
      <c r="U106" s="20" t="str">
        <f t="shared" si="36"/>
        <v>3600.00</v>
      </c>
      <c r="V106" s="20" t="str">
        <f t="shared" si="36"/>
        <v>7200.00</v>
      </c>
      <c r="W106" s="20" t="str">
        <f t="shared" si="36"/>
        <v>3600.00</v>
      </c>
      <c r="X106" s="20" t="str">
        <f t="shared" si="36"/>
        <v>2400.00</v>
      </c>
      <c r="Y106" s="20" t="str">
        <f t="shared" si="36"/>
        <v>3600.00</v>
      </c>
      <c r="Z106" s="20" t="str">
        <f t="shared" si="36"/>
        <v>2400.00</v>
      </c>
      <c r="AA106" s="20" t="str">
        <f t="shared" si="36"/>
        <v>3600.00</v>
      </c>
      <c r="AB106" s="20" t="str">
        <f t="shared" si="36"/>
        <v>7200.00</v>
      </c>
      <c r="AC106" s="20" t="str">
        <f t="shared" si="36"/>
        <v>10800.00</v>
      </c>
      <c r="AD106" s="20" t="str">
        <f t="shared" si="36"/>
        <v>7200.00</v>
      </c>
      <c r="AE106" s="20" t="str">
        <f t="shared" si="36"/>
        <v>10800.00</v>
      </c>
      <c r="AF106" s="20" t="str">
        <f t="shared" si="36"/>
        <v>960.00</v>
      </c>
      <c r="AG106" s="20" t="str">
        <f t="shared" si="36"/>
        <v>1440.00</v>
      </c>
      <c r="AH106" s="20" t="str">
        <f t="shared" ref="AH106:AI106" si="37">IF(AH$65="Tenanted",TEXT(AH101*AH$103*1.5,"0.00"),TEXT(AH101*AH$103,"0.00"))</f>
        <v>2400.00</v>
      </c>
      <c r="AI106" s="20" t="str">
        <f t="shared" si="37"/>
        <v>3600.00</v>
      </c>
    </row>
    <row r="107" spans="1:35" x14ac:dyDescent="0.25">
      <c r="B107" s="9"/>
      <c r="C107"/>
      <c r="D107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/>
      <c r="T107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 spans="1:35" x14ac:dyDescent="0.25">
      <c r="A108" s="26" t="s">
        <v>176</v>
      </c>
      <c r="B108" s="20" t="str">
        <f>TEXT("9","0.00")</f>
        <v>9.00</v>
      </c>
      <c r="C108" s="20" t="str">
        <f t="shared" ref="C108:D108" si="38">TEXT("9","0.00")</f>
        <v>9.00</v>
      </c>
      <c r="D108" s="20" t="str">
        <f t="shared" si="38"/>
        <v>9.00</v>
      </c>
      <c r="E108" s="20" t="str">
        <f t="shared" ref="E108:R108" si="39">TEXT("9","0.00")</f>
        <v>9.00</v>
      </c>
      <c r="F108" s="20" t="str">
        <f t="shared" si="39"/>
        <v>9.00</v>
      </c>
      <c r="G108" s="20" t="str">
        <f t="shared" si="39"/>
        <v>9.00</v>
      </c>
      <c r="H108" s="20" t="str">
        <f t="shared" si="39"/>
        <v>9.00</v>
      </c>
      <c r="I108" s="20" t="str">
        <f t="shared" si="39"/>
        <v>9.00</v>
      </c>
      <c r="J108" s="20" t="str">
        <f t="shared" si="39"/>
        <v>9.00</v>
      </c>
      <c r="K108" s="20" t="str">
        <f t="shared" si="39"/>
        <v>9.00</v>
      </c>
      <c r="L108" s="20" t="str">
        <f t="shared" si="39"/>
        <v>9.00</v>
      </c>
      <c r="M108" s="20" t="str">
        <f t="shared" si="39"/>
        <v>9.00</v>
      </c>
      <c r="N108" s="20" t="str">
        <f t="shared" si="39"/>
        <v>9.00</v>
      </c>
      <c r="O108" s="20" t="str">
        <f t="shared" si="39"/>
        <v>9.00</v>
      </c>
      <c r="P108" s="20" t="str">
        <f t="shared" si="39"/>
        <v>9.00</v>
      </c>
      <c r="Q108" s="20" t="str">
        <f t="shared" si="39"/>
        <v>9.00</v>
      </c>
      <c r="R108" s="20" t="str">
        <f t="shared" si="39"/>
        <v>9.00</v>
      </c>
      <c r="S108" s="20" t="str">
        <f t="shared" ref="S108:T108" si="40">TEXT("9","0.00")</f>
        <v>9.00</v>
      </c>
      <c r="T108" s="20" t="str">
        <f t="shared" si="40"/>
        <v>9.00</v>
      </c>
      <c r="U108" s="20" t="str">
        <f t="shared" ref="U108:AI108" si="41">TEXT("9","0.00")</f>
        <v>9.00</v>
      </c>
      <c r="V108" s="20" t="str">
        <f t="shared" si="41"/>
        <v>9.00</v>
      </c>
      <c r="W108" s="20" t="str">
        <f t="shared" si="41"/>
        <v>9.00</v>
      </c>
      <c r="X108" s="20" t="str">
        <f t="shared" si="41"/>
        <v>9.00</v>
      </c>
      <c r="Y108" s="20" t="str">
        <f t="shared" si="41"/>
        <v>9.00</v>
      </c>
      <c r="Z108" s="20" t="str">
        <f t="shared" si="41"/>
        <v>9.00</v>
      </c>
      <c r="AA108" s="20" t="str">
        <f t="shared" si="41"/>
        <v>9.00</v>
      </c>
      <c r="AB108" s="20" t="str">
        <f t="shared" si="41"/>
        <v>9.00</v>
      </c>
      <c r="AC108" s="20" t="str">
        <f t="shared" si="41"/>
        <v>9.00</v>
      </c>
      <c r="AD108" s="20" t="str">
        <f t="shared" si="41"/>
        <v>9.00</v>
      </c>
      <c r="AE108" s="20" t="str">
        <f t="shared" si="41"/>
        <v>9.00</v>
      </c>
      <c r="AF108" s="20" t="str">
        <f t="shared" si="41"/>
        <v>9.00</v>
      </c>
      <c r="AG108" s="20" t="str">
        <f t="shared" si="41"/>
        <v>9.00</v>
      </c>
      <c r="AH108" s="20" t="str">
        <f t="shared" si="41"/>
        <v>9.00</v>
      </c>
      <c r="AI108" s="20" t="str">
        <f t="shared" si="41"/>
        <v>9.00</v>
      </c>
    </row>
    <row r="109" spans="1:35" x14ac:dyDescent="0.25">
      <c r="A109" s="26" t="s">
        <v>179</v>
      </c>
      <c r="B109" s="20" t="str">
        <f>TEXT(B$108/100,"0.00")</f>
        <v>0.09</v>
      </c>
      <c r="C109" s="20" t="str">
        <f t="shared" ref="C109:AI109" si="42">TEXT(C$108/100,"0.00")</f>
        <v>0.09</v>
      </c>
      <c r="D109" s="20" t="str">
        <f t="shared" si="42"/>
        <v>0.09</v>
      </c>
      <c r="E109" s="20" t="str">
        <f t="shared" si="42"/>
        <v>0.09</v>
      </c>
      <c r="F109" s="20" t="str">
        <f t="shared" si="42"/>
        <v>0.09</v>
      </c>
      <c r="G109" s="20" t="str">
        <f t="shared" si="42"/>
        <v>0.09</v>
      </c>
      <c r="H109" s="20" t="str">
        <f t="shared" si="42"/>
        <v>0.09</v>
      </c>
      <c r="I109" s="20" t="str">
        <f t="shared" si="42"/>
        <v>0.09</v>
      </c>
      <c r="J109" s="20" t="str">
        <f t="shared" si="42"/>
        <v>0.09</v>
      </c>
      <c r="K109" s="20" t="str">
        <f t="shared" si="42"/>
        <v>0.09</v>
      </c>
      <c r="L109" s="20" t="str">
        <f t="shared" si="42"/>
        <v>0.09</v>
      </c>
      <c r="M109" s="20" t="str">
        <f t="shared" si="42"/>
        <v>0.09</v>
      </c>
      <c r="N109" s="20" t="str">
        <f t="shared" si="42"/>
        <v>0.09</v>
      </c>
      <c r="O109" s="20" t="str">
        <f t="shared" si="42"/>
        <v>0.09</v>
      </c>
      <c r="P109" s="20" t="str">
        <f t="shared" si="42"/>
        <v>0.09</v>
      </c>
      <c r="Q109" s="20" t="str">
        <f t="shared" si="42"/>
        <v>0.09</v>
      </c>
      <c r="R109" s="20" t="str">
        <f>TEXT(R$108/100,"0.00")</f>
        <v>0.09</v>
      </c>
      <c r="S109" s="20" t="str">
        <f t="shared" si="42"/>
        <v>0.09</v>
      </c>
      <c r="T109" s="20" t="str">
        <f t="shared" si="42"/>
        <v>0.09</v>
      </c>
      <c r="U109" s="20" t="str">
        <f t="shared" si="42"/>
        <v>0.09</v>
      </c>
      <c r="V109" s="20" t="str">
        <f t="shared" si="42"/>
        <v>0.09</v>
      </c>
      <c r="W109" s="20" t="str">
        <f t="shared" si="42"/>
        <v>0.09</v>
      </c>
      <c r="X109" s="20" t="str">
        <f t="shared" si="42"/>
        <v>0.09</v>
      </c>
      <c r="Y109" s="20" t="str">
        <f t="shared" si="42"/>
        <v>0.09</v>
      </c>
      <c r="Z109" s="20" t="str">
        <f t="shared" si="42"/>
        <v>0.09</v>
      </c>
      <c r="AA109" s="20" t="str">
        <f t="shared" si="42"/>
        <v>0.09</v>
      </c>
      <c r="AB109" s="20" t="str">
        <f t="shared" si="42"/>
        <v>0.09</v>
      </c>
      <c r="AC109" s="20" t="str">
        <f t="shared" si="42"/>
        <v>0.09</v>
      </c>
      <c r="AD109" s="20" t="str">
        <f t="shared" si="42"/>
        <v>0.09</v>
      </c>
      <c r="AE109" s="20" t="str">
        <f t="shared" si="42"/>
        <v>0.09</v>
      </c>
      <c r="AF109" s="20" t="str">
        <f t="shared" si="42"/>
        <v>0.09</v>
      </c>
      <c r="AG109" s="20" t="str">
        <f t="shared" si="42"/>
        <v>0.09</v>
      </c>
      <c r="AH109" s="20" t="str">
        <f t="shared" si="42"/>
        <v>0.09</v>
      </c>
      <c r="AI109" s="20" t="str">
        <f t="shared" si="42"/>
        <v>0.09</v>
      </c>
    </row>
    <row r="111" spans="1:35" x14ac:dyDescent="0.25">
      <c r="A111" s="26" t="s">
        <v>177</v>
      </c>
      <c r="B111" s="20" t="str">
        <f>IF(B$64="Govt. Establishment",TEXT(B$105*B$109*(75/100),"0"),TEXT(B$105*B$109,"0"))</f>
        <v>284</v>
      </c>
      <c r="C111" s="20" t="str">
        <f t="shared" ref="C111:AI111" si="43">IF(C$64="Govt. Establishment",TEXT(C$105*C$109*(75/100),"0"),TEXT(C$105*C$109,"0"))</f>
        <v>284</v>
      </c>
      <c r="D111" s="20" t="str">
        <f t="shared" si="43"/>
        <v>142</v>
      </c>
      <c r="E111" s="20" t="str">
        <f t="shared" si="43"/>
        <v>213</v>
      </c>
      <c r="F111" s="20" t="str">
        <f t="shared" si="43"/>
        <v>567</v>
      </c>
      <c r="G111" s="20" t="str">
        <f t="shared" si="43"/>
        <v>284</v>
      </c>
      <c r="H111" s="20" t="str">
        <f t="shared" si="43"/>
        <v>189</v>
      </c>
      <c r="I111" s="20" t="str">
        <f t="shared" si="43"/>
        <v>284</v>
      </c>
      <c r="J111" s="20" t="str">
        <f t="shared" si="43"/>
        <v>189</v>
      </c>
      <c r="K111" s="20" t="str">
        <f t="shared" si="43"/>
        <v>284</v>
      </c>
      <c r="L111" s="20" t="str">
        <f t="shared" si="43"/>
        <v>425</v>
      </c>
      <c r="M111" s="20" t="str">
        <f t="shared" si="43"/>
        <v>638</v>
      </c>
      <c r="N111" s="20" t="str">
        <f t="shared" si="43"/>
        <v>567</v>
      </c>
      <c r="O111" s="20" t="str">
        <f t="shared" si="43"/>
        <v>851</v>
      </c>
      <c r="P111" s="20" t="str">
        <f t="shared" si="43"/>
        <v>76</v>
      </c>
      <c r="Q111" s="20" t="str">
        <f t="shared" si="43"/>
        <v>113</v>
      </c>
      <c r="R111" s="20" t="str">
        <f>IF(R$64="Govt. Establishment",TEXT(R$105*R$109*(75/100),"0"),TEXT(R$105*R$109,"0"))</f>
        <v>284</v>
      </c>
      <c r="S111" s="20" t="str">
        <f t="shared" si="43"/>
        <v>284</v>
      </c>
      <c r="T111" s="20" t="str">
        <f t="shared" si="43"/>
        <v>142</v>
      </c>
      <c r="U111" s="20" t="str">
        <f t="shared" si="43"/>
        <v>213</v>
      </c>
      <c r="V111" s="20" t="str">
        <f t="shared" si="43"/>
        <v>567</v>
      </c>
      <c r="W111" s="20" t="str">
        <f t="shared" si="43"/>
        <v>284</v>
      </c>
      <c r="X111" s="20" t="str">
        <f t="shared" si="43"/>
        <v>189</v>
      </c>
      <c r="Y111" s="20" t="str">
        <f t="shared" si="43"/>
        <v>284</v>
      </c>
      <c r="Z111" s="20" t="str">
        <f t="shared" si="43"/>
        <v>189</v>
      </c>
      <c r="AA111" s="20" t="str">
        <f t="shared" si="43"/>
        <v>284</v>
      </c>
      <c r="AB111" s="20" t="str">
        <f t="shared" si="43"/>
        <v>425</v>
      </c>
      <c r="AC111" s="20" t="str">
        <f t="shared" si="43"/>
        <v>638</v>
      </c>
      <c r="AD111" s="20" t="str">
        <f t="shared" si="43"/>
        <v>567</v>
      </c>
      <c r="AE111" s="20" t="str">
        <f t="shared" si="43"/>
        <v>851</v>
      </c>
      <c r="AF111" s="20" t="str">
        <f t="shared" si="43"/>
        <v>76</v>
      </c>
      <c r="AG111" s="20" t="str">
        <f t="shared" si="43"/>
        <v>113</v>
      </c>
      <c r="AH111" s="20" t="str">
        <f t="shared" si="43"/>
        <v>189</v>
      </c>
      <c r="AI111" s="20" t="str">
        <f t="shared" si="43"/>
        <v>284</v>
      </c>
    </row>
    <row r="112" spans="1:35" x14ac:dyDescent="0.25">
      <c r="A112" s="26" t="s">
        <v>178</v>
      </c>
      <c r="B112" s="20" t="str">
        <f>IF(B$64="Govt. Establishment",TEXT(B$106*B$109*(75/100),"0"),TEXT(B$106*B$109,"0"))</f>
        <v>324</v>
      </c>
      <c r="C112" s="20" t="str">
        <f t="shared" ref="C112:F112" si="44">IF(C$64="Govt. Establishment",TEXT(C$106*C$109*(75/100),"0"),TEXT(C$106*C$109,"0"))</f>
        <v>324</v>
      </c>
      <c r="D112" s="20" t="str">
        <f t="shared" si="44"/>
        <v>162</v>
      </c>
      <c r="E112" s="20" t="str">
        <f>IF(E$64="Govt. Establishment",TEXT(E$106*E$109*(75/100),"0"),TEXT(E$106*E$109,"0"))</f>
        <v>243</v>
      </c>
      <c r="F112" s="20" t="str">
        <f t="shared" si="44"/>
        <v>648</v>
      </c>
      <c r="G112" s="20" t="str">
        <f t="shared" ref="G112:R112" si="45">IF(G$64="Govt. Establishment",TEXT(G$106*G$109*(75/100),"0"),TEXT(G$106*G$109,"0"))</f>
        <v>324</v>
      </c>
      <c r="H112" s="20" t="str">
        <f t="shared" si="45"/>
        <v>216</v>
      </c>
      <c r="I112" s="20" t="str">
        <f t="shared" si="45"/>
        <v>324</v>
      </c>
      <c r="J112" s="20" t="str">
        <f t="shared" si="45"/>
        <v>216</v>
      </c>
      <c r="K112" s="20" t="str">
        <f t="shared" si="45"/>
        <v>324</v>
      </c>
      <c r="L112" s="20" t="str">
        <f t="shared" si="45"/>
        <v>486</v>
      </c>
      <c r="M112" s="20" t="str">
        <f t="shared" si="45"/>
        <v>729</v>
      </c>
      <c r="N112" s="20" t="str">
        <f t="shared" si="45"/>
        <v>648</v>
      </c>
      <c r="O112" s="20" t="str">
        <f t="shared" si="45"/>
        <v>972</v>
      </c>
      <c r="P112" s="20" t="str">
        <f t="shared" si="45"/>
        <v>86</v>
      </c>
      <c r="Q112" s="20" t="str">
        <f t="shared" si="45"/>
        <v>130</v>
      </c>
      <c r="R112" s="20" t="str">
        <f t="shared" si="45"/>
        <v>324</v>
      </c>
      <c r="S112" s="20" t="str">
        <f t="shared" ref="S112:V112" si="46">IF(S$64="Govt. Establishment",TEXT(S$106*S$109*(75/100),"0"),TEXT(S$106*S$109,"0"))</f>
        <v>324</v>
      </c>
      <c r="T112" s="20" t="str">
        <f t="shared" si="46"/>
        <v>162</v>
      </c>
      <c r="U112" s="20" t="str">
        <f>IF(U$64="Govt. Establishment",TEXT(U$106*U$109*(75/100),"0"),TEXT(U$106*U$109,"0"))</f>
        <v>243</v>
      </c>
      <c r="V112" s="20" t="str">
        <f t="shared" si="46"/>
        <v>648</v>
      </c>
      <c r="W112" s="20" t="str">
        <f t="shared" ref="W112:AI112" si="47">IF(W$64="Govt. Establishment",TEXT(W$106*W$109*(75/100),"0"),TEXT(W$106*W$109,"0"))</f>
        <v>324</v>
      </c>
      <c r="X112" s="20" t="str">
        <f t="shared" si="47"/>
        <v>216</v>
      </c>
      <c r="Y112" s="20" t="str">
        <f t="shared" si="47"/>
        <v>324</v>
      </c>
      <c r="Z112" s="20" t="str">
        <f t="shared" si="47"/>
        <v>216</v>
      </c>
      <c r="AA112" s="20" t="str">
        <f t="shared" si="47"/>
        <v>324</v>
      </c>
      <c r="AB112" s="20" t="str">
        <f t="shared" si="47"/>
        <v>486</v>
      </c>
      <c r="AC112" s="20" t="str">
        <f t="shared" si="47"/>
        <v>729</v>
      </c>
      <c r="AD112" s="20" t="str">
        <f t="shared" si="47"/>
        <v>648</v>
      </c>
      <c r="AE112" s="20" t="str">
        <f t="shared" si="47"/>
        <v>972</v>
      </c>
      <c r="AF112" s="20" t="str">
        <f t="shared" si="47"/>
        <v>86</v>
      </c>
      <c r="AG112" s="20" t="str">
        <f t="shared" si="47"/>
        <v>130</v>
      </c>
      <c r="AH112" s="20" t="str">
        <f t="shared" si="47"/>
        <v>216</v>
      </c>
      <c r="AI112" s="20" t="str">
        <f t="shared" si="47"/>
        <v>324</v>
      </c>
    </row>
    <row r="126" spans="5:21" x14ac:dyDescent="0.25">
      <c r="E126" s="24"/>
      <c r="U126" s="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4"/>
  <sheetViews>
    <sheetView workbookViewId="0">
      <selection activeCell="E4" sqref="E4"/>
    </sheetView>
  </sheetViews>
  <sheetFormatPr defaultRowHeight="15" x14ac:dyDescent="0.25"/>
  <sheetData>
    <row r="3" spans="4:5" x14ac:dyDescent="0.25">
      <c r="D3" t="s">
        <v>265</v>
      </c>
    </row>
    <row r="4" spans="4:5" x14ac:dyDescent="0.25">
      <c r="D4" t="s">
        <v>283</v>
      </c>
      <c r="E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PT_newAssessment_Data</vt:lpstr>
      <vt:lpstr>PT_newAssessment_Cal_Data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Ritesh Balgude</cp:lastModifiedBy>
  <dcterms:created xsi:type="dcterms:W3CDTF">2015-12-15T05:36:21Z</dcterms:created>
  <dcterms:modified xsi:type="dcterms:W3CDTF">2016-12-01T11:11:24Z</dcterms:modified>
</cp:coreProperties>
</file>