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765" windowWidth="14010" windowHeight="1215"/>
  </bookViews>
  <sheets>
    <sheet name="PT_newAssessment_Data" sheetId="1" r:id="rId1"/>
    <sheet name="PT_newAssessment_Cal_Data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W142" i="1" l="1"/>
  <c r="W275" i="1"/>
  <c r="W219" i="1" l="1"/>
  <c r="W235" i="1"/>
  <c r="AS116" i="2" l="1"/>
  <c r="AH282" i="1" s="1"/>
  <c r="AH225" i="1" s="1"/>
  <c r="AS109" i="2"/>
  <c r="AS108" i="2"/>
  <c r="AS103" i="2"/>
  <c r="AS105" i="2" s="1"/>
  <c r="AS111" i="2" s="1"/>
  <c r="AS100" i="2"/>
  <c r="AS98" i="2"/>
  <c r="AS97" i="2"/>
  <c r="AS63" i="2"/>
  <c r="AS101" i="2" s="1"/>
  <c r="AS106" i="2" s="1"/>
  <c r="AS112" i="2" s="1"/>
  <c r="AH279" i="1"/>
  <c r="AH184" i="1"/>
  <c r="AH178" i="1"/>
  <c r="AH155" i="1"/>
  <c r="AH132" i="1"/>
  <c r="AH68" i="1"/>
  <c r="AH177" i="1" s="1"/>
  <c r="AH67" i="1"/>
  <c r="AH270" i="1" s="1"/>
  <c r="AR116" i="2"/>
  <c r="AR108" i="2"/>
  <c r="AR109" i="2" s="1"/>
  <c r="AR103" i="2"/>
  <c r="AR63" i="2"/>
  <c r="AR100" i="2" s="1"/>
  <c r="AR105" i="2" s="1"/>
  <c r="AR111" i="2" s="1"/>
  <c r="AH142" i="1" l="1"/>
  <c r="AH148" i="1" s="1"/>
  <c r="AH158" i="1"/>
  <c r="AH227" i="1" s="1"/>
  <c r="AH165" i="1"/>
  <c r="AR101" i="2"/>
  <c r="AR106" i="2" s="1"/>
  <c r="AR112" i="2" s="1"/>
  <c r="AR97" i="2"/>
  <c r="AR98" i="2"/>
  <c r="AH275" i="1" l="1"/>
  <c r="AH276" i="1" s="1"/>
  <c r="AH169" i="1" s="1"/>
  <c r="AH267" i="1"/>
  <c r="AH272" i="1"/>
  <c r="AH235" i="1"/>
  <c r="AH219" i="1"/>
  <c r="AH189" i="1" l="1"/>
  <c r="AH239" i="1" s="1"/>
  <c r="AH181" i="1"/>
  <c r="AG282" i="1" l="1"/>
  <c r="AG165" i="1" s="1"/>
  <c r="AG279" i="1"/>
  <c r="AG184" i="1"/>
  <c r="AG178" i="1"/>
  <c r="AG155" i="1"/>
  <c r="AG132" i="1"/>
  <c r="AG67" i="1"/>
  <c r="AG68" i="1" s="1"/>
  <c r="AG177" i="1" s="1"/>
  <c r="AG142" i="1" s="1"/>
  <c r="AG225" i="1" l="1"/>
  <c r="AG148" i="1"/>
  <c r="AG267" i="1"/>
  <c r="AG275" i="1"/>
  <c r="AG276" i="1" s="1"/>
  <c r="AG158" i="1"/>
  <c r="AG227" i="1" s="1"/>
  <c r="AG270" i="1"/>
  <c r="AD275" i="1"/>
  <c r="AG219" i="1" l="1"/>
  <c r="AG272" i="1"/>
  <c r="AG181" i="1" s="1"/>
  <c r="AG235" i="1"/>
  <c r="AG169" i="1"/>
  <c r="AG189" i="1"/>
  <c r="AQ116" i="2"/>
  <c r="AF282" i="1" s="1"/>
  <c r="AF165" i="1" s="1"/>
  <c r="AF225" i="1" s="1"/>
  <c r="AQ109" i="2"/>
  <c r="AQ108" i="2"/>
  <c r="AQ103" i="2"/>
  <c r="AQ101" i="2"/>
  <c r="AQ106" i="2" s="1"/>
  <c r="AQ112" i="2" s="1"/>
  <c r="AQ100" i="2"/>
  <c r="AQ105" i="2" s="1"/>
  <c r="AQ111" i="2" s="1"/>
  <c r="AQ98" i="2"/>
  <c r="AQ97" i="2"/>
  <c r="AO116" i="2"/>
  <c r="AO108" i="2"/>
  <c r="AO109" i="2" s="1"/>
  <c r="AO105" i="2"/>
  <c r="AO103" i="2"/>
  <c r="AO101" i="2"/>
  <c r="AO106" i="2" s="1"/>
  <c r="AO112" i="2" s="1"/>
  <c r="AO100" i="2"/>
  <c r="AO98" i="2"/>
  <c r="AO97" i="2"/>
  <c r="AN116" i="2"/>
  <c r="AN109" i="2"/>
  <c r="AN108" i="2"/>
  <c r="AN103" i="2"/>
  <c r="AN106" i="2" s="1"/>
  <c r="AN112" i="2" s="1"/>
  <c r="AN101" i="2"/>
  <c r="AN100" i="2"/>
  <c r="AN98" i="2"/>
  <c r="AN97" i="2"/>
  <c r="AP116" i="2"/>
  <c r="AE282" i="1" s="1"/>
  <c r="AE165" i="1" s="1"/>
  <c r="AE225" i="1" s="1"/>
  <c r="AP109" i="2"/>
  <c r="AP111" i="2" s="1"/>
  <c r="AP108" i="2"/>
  <c r="AP106" i="2"/>
  <c r="AP105" i="2"/>
  <c r="AP103" i="2"/>
  <c r="AP101" i="2"/>
  <c r="AP100" i="2"/>
  <c r="AP98" i="2"/>
  <c r="AP97" i="2"/>
  <c r="AF279" i="1"/>
  <c r="AF275" i="1"/>
  <c r="AF276" i="1" s="1"/>
  <c r="AF267" i="1"/>
  <c r="AF184" i="1"/>
  <c r="AF178" i="1"/>
  <c r="AF155" i="1"/>
  <c r="AF158" i="1" s="1"/>
  <c r="AF227" i="1" s="1"/>
  <c r="AF148" i="1"/>
  <c r="AF219" i="1" s="1"/>
  <c r="AF142" i="1"/>
  <c r="AF132" i="1"/>
  <c r="AF67" i="1"/>
  <c r="AF68" i="1" s="1"/>
  <c r="AF177" i="1" s="1"/>
  <c r="AE279" i="1"/>
  <c r="AE275" i="1"/>
  <c r="AE276" i="1" s="1"/>
  <c r="AE267" i="1"/>
  <c r="AE184" i="1"/>
  <c r="AE178" i="1"/>
  <c r="AE155" i="1"/>
  <c r="AE158" i="1" s="1"/>
  <c r="AE227" i="1" s="1"/>
  <c r="AE142" i="1"/>
  <c r="AE132" i="1"/>
  <c r="AE68" i="1"/>
  <c r="AE177" i="1" s="1"/>
  <c r="AE67" i="1"/>
  <c r="AG239" i="1" l="1"/>
  <c r="AO111" i="2"/>
  <c r="AN105" i="2"/>
  <c r="AN111" i="2" s="1"/>
  <c r="AP112" i="2"/>
  <c r="AF189" i="1"/>
  <c r="AE270" i="1"/>
  <c r="AF272" i="1"/>
  <c r="AF181" i="1" s="1"/>
  <c r="AF235" i="1"/>
  <c r="AF169" i="1"/>
  <c r="AF270" i="1"/>
  <c r="AE189" i="1"/>
  <c r="AE272" i="1"/>
  <c r="AE235" i="1"/>
  <c r="AE148" i="1"/>
  <c r="AE219" i="1" s="1"/>
  <c r="AF239" i="1" l="1"/>
  <c r="AE181" i="1"/>
  <c r="AE169" i="1"/>
  <c r="AE239" i="1"/>
  <c r="AD282" i="1" l="1"/>
  <c r="AD165" i="1" s="1"/>
  <c r="AD225" i="1" s="1"/>
  <c r="AD279" i="1"/>
  <c r="AD276" i="1"/>
  <c r="AD267" i="1"/>
  <c r="AD184" i="1"/>
  <c r="AD178" i="1"/>
  <c r="AD158" i="1"/>
  <c r="AD227" i="1" s="1"/>
  <c r="AD155" i="1"/>
  <c r="AD148" i="1"/>
  <c r="AD219" i="1" s="1"/>
  <c r="AD142" i="1"/>
  <c r="AD132" i="1"/>
  <c r="AD67" i="1"/>
  <c r="AD68" i="1" s="1"/>
  <c r="AD177" i="1" s="1"/>
  <c r="AD189" i="1" l="1"/>
  <c r="AD272" i="1"/>
  <c r="AD181" i="1" s="1"/>
  <c r="AD169" i="1"/>
  <c r="AD270" i="1"/>
  <c r="AD235" i="1"/>
  <c r="AD239" i="1" l="1"/>
  <c r="AC282" i="1"/>
  <c r="AC165" i="1" s="1"/>
  <c r="AC225" i="1" s="1"/>
  <c r="AC279" i="1"/>
  <c r="AC267" i="1"/>
  <c r="AC184" i="1"/>
  <c r="AC178" i="1"/>
  <c r="AC155" i="1"/>
  <c r="AC142" i="1"/>
  <c r="AC132" i="1"/>
  <c r="AC67" i="1"/>
  <c r="AC275" i="1" l="1"/>
  <c r="AC189" i="1" s="1"/>
  <c r="AC158" i="1"/>
  <c r="AC227" i="1" s="1"/>
  <c r="AC68" i="1"/>
  <c r="AC177" i="1" s="1"/>
  <c r="AC148" i="1"/>
  <c r="X67" i="1"/>
  <c r="AC219" i="1" l="1"/>
  <c r="AC270" i="1"/>
  <c r="AC272" i="1"/>
  <c r="AC235" i="1"/>
  <c r="AC276" i="1"/>
  <c r="AC169" i="1" s="1"/>
  <c r="Z267" i="1"/>
  <c r="AC239" i="1" l="1"/>
  <c r="AC181" i="1"/>
  <c r="AM116" i="2"/>
  <c r="B103" i="2"/>
  <c r="AG103" i="2" l="1"/>
  <c r="AF103" i="2"/>
  <c r="Z116" i="2" l="1"/>
  <c r="V282" i="1" s="1"/>
  <c r="V184" i="1" l="1"/>
  <c r="V165" i="1"/>
  <c r="V225" i="1"/>
  <c r="AB281" i="1" l="1"/>
  <c r="AB280" i="1" s="1"/>
  <c r="AB279" i="1"/>
  <c r="AA279" i="1"/>
  <c r="AB282" i="1"/>
  <c r="AB225" i="1" s="1"/>
  <c r="AL116" i="2"/>
  <c r="AA282" i="1" s="1"/>
  <c r="AM108" i="2"/>
  <c r="AM109" i="2" s="1"/>
  <c r="AL108" i="2"/>
  <c r="AL109" i="2" s="1"/>
  <c r="AM103" i="2"/>
  <c r="AL103" i="2"/>
  <c r="AM63" i="2"/>
  <c r="AM101" i="2" s="1"/>
  <c r="AM106" i="2" s="1"/>
  <c r="AL63" i="2"/>
  <c r="AL101" i="2" s="1"/>
  <c r="AL106" i="2" s="1"/>
  <c r="AB184" i="1"/>
  <c r="AA184" i="1"/>
  <c r="AB178" i="1"/>
  <c r="AA178" i="1"/>
  <c r="AB165" i="1"/>
  <c r="AB155" i="1"/>
  <c r="AA155" i="1"/>
  <c r="AB132" i="1"/>
  <c r="AA132" i="1"/>
  <c r="AB67" i="1"/>
  <c r="AA67" i="1"/>
  <c r="AA68" i="1" s="1"/>
  <c r="AA177" i="1" s="1"/>
  <c r="AL112" i="2" l="1"/>
  <c r="AL100" i="2"/>
  <c r="AL105" i="2" s="1"/>
  <c r="AL111" i="2" s="1"/>
  <c r="AM112" i="2"/>
  <c r="AM100" i="2"/>
  <c r="AM105" i="2" s="1"/>
  <c r="AM111" i="2" s="1"/>
  <c r="AL97" i="2"/>
  <c r="AM97" i="2"/>
  <c r="AA142" i="1"/>
  <c r="AA275" i="1" s="1"/>
  <c r="AA225" i="1"/>
  <c r="AA165" i="1"/>
  <c r="AL98" i="2"/>
  <c r="AM98" i="2"/>
  <c r="AB68" i="1"/>
  <c r="AB177" i="1" s="1"/>
  <c r="AA270" i="1"/>
  <c r="AK116" i="2"/>
  <c r="Z282" i="1" s="1"/>
  <c r="Z165" i="1" s="1"/>
  <c r="Z225" i="1" s="1"/>
  <c r="AJ116" i="2"/>
  <c r="Y282" i="1" s="1"/>
  <c r="Z281" i="1"/>
  <c r="Z280" i="1" s="1"/>
  <c r="Z279" i="1"/>
  <c r="Y279" i="1"/>
  <c r="Y267" i="1"/>
  <c r="Z184" i="1"/>
  <c r="Y184" i="1"/>
  <c r="Z178" i="1"/>
  <c r="Y178" i="1"/>
  <c r="Z177" i="1"/>
  <c r="Z155" i="1"/>
  <c r="Y155" i="1"/>
  <c r="Y142" i="1"/>
  <c r="Z132" i="1"/>
  <c r="Y132" i="1"/>
  <c r="Z68" i="1"/>
  <c r="Z67" i="1"/>
  <c r="Y67" i="1"/>
  <c r="Z270" i="1" l="1"/>
  <c r="AA148" i="1"/>
  <c r="AB142" i="1"/>
  <c r="AB275" i="1" s="1"/>
  <c r="AA189" i="1"/>
  <c r="Y275" i="1"/>
  <c r="Y276" i="1" s="1"/>
  <c r="Y158" i="1"/>
  <c r="Y227" i="1" s="1"/>
  <c r="Y235" i="1" s="1"/>
  <c r="Y165" i="1"/>
  <c r="Y225" i="1" s="1"/>
  <c r="AB270" i="1"/>
  <c r="AA267" i="1"/>
  <c r="AA158" i="1"/>
  <c r="AA227" i="1" s="1"/>
  <c r="AA235" i="1" s="1"/>
  <c r="Y68" i="1"/>
  <c r="Y177" i="1" s="1"/>
  <c r="Y148" i="1"/>
  <c r="AB148" i="1" l="1"/>
  <c r="AA276" i="1"/>
  <c r="AA169" i="1" s="1"/>
  <c r="Y272" i="1"/>
  <c r="Y189" i="1"/>
  <c r="Y169" i="1"/>
  <c r="AA219" i="1"/>
  <c r="AA239" i="1" s="1"/>
  <c r="AB267" i="1"/>
  <c r="AB189" i="1"/>
  <c r="AB276" i="1"/>
  <c r="AB158" i="1"/>
  <c r="AB227" i="1" s="1"/>
  <c r="AB235" i="1" s="1"/>
  <c r="AA272" i="1"/>
  <c r="Y219" i="1"/>
  <c r="Y270" i="1"/>
  <c r="AB219" i="1" l="1"/>
  <c r="AB239" i="1" s="1"/>
  <c r="AA181" i="1"/>
  <c r="Y239" i="1"/>
  <c r="Y181" i="1"/>
  <c r="AB272" i="1"/>
  <c r="AB181" i="1" s="1"/>
  <c r="AB169" i="1"/>
  <c r="AH116" i="2"/>
  <c r="W282" i="1" s="1"/>
  <c r="W165" i="1" s="1"/>
  <c r="AI103" i="2" l="1"/>
  <c r="B63" i="2" l="1"/>
  <c r="C63" i="2"/>
  <c r="AI116" i="2" l="1"/>
  <c r="X282" i="1" s="1"/>
  <c r="X165" i="1" s="1"/>
  <c r="X281" i="1" l="1"/>
  <c r="X280" i="1" s="1"/>
  <c r="E9" i="3" l="1"/>
  <c r="X279" i="1" s="1"/>
  <c r="G14" i="3"/>
  <c r="I10" i="3" l="1"/>
  <c r="W279" i="1" l="1"/>
  <c r="X225" i="1" l="1"/>
  <c r="W225" i="1"/>
  <c r="AI63" i="2"/>
  <c r="U225" i="1" l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V178" i="1" l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E67" i="1"/>
  <c r="W178" i="1" l="1"/>
  <c r="X178" i="1"/>
  <c r="W276" i="1" l="1"/>
  <c r="W148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W189" i="1" l="1"/>
  <c r="W67" i="1"/>
  <c r="AK108" i="2"/>
  <c r="AK109" i="2" s="1"/>
  <c r="AJ108" i="2"/>
  <c r="AJ109" i="2" s="1"/>
  <c r="AK103" i="2"/>
  <c r="AJ103" i="2"/>
  <c r="AK63" i="2"/>
  <c r="AK100" i="2" s="1"/>
  <c r="AK105" i="2" s="1"/>
  <c r="AK111" i="2" s="1"/>
  <c r="AJ100" i="2"/>
  <c r="AJ105" i="2" s="1"/>
  <c r="AJ111" i="2" l="1"/>
  <c r="AJ98" i="2"/>
  <c r="AJ101" i="2"/>
  <c r="AJ106" i="2" s="1"/>
  <c r="AJ112" i="2" s="1"/>
  <c r="AK98" i="2"/>
  <c r="AK101" i="2"/>
  <c r="AK106" i="2" s="1"/>
  <c r="AK112" i="2" s="1"/>
  <c r="Z142" i="1" s="1"/>
  <c r="AJ97" i="2"/>
  <c r="AK97" i="2"/>
  <c r="AI108" i="2"/>
  <c r="AI109" i="2" s="1"/>
  <c r="AH108" i="2"/>
  <c r="AH109" i="2" s="1"/>
  <c r="AH103" i="2"/>
  <c r="AI100" i="2"/>
  <c r="AH100" i="2"/>
  <c r="X184" i="1"/>
  <c r="X155" i="1"/>
  <c r="W184" i="1"/>
  <c r="W155" i="1"/>
  <c r="W158" i="1" s="1"/>
  <c r="Z275" i="1" l="1"/>
  <c r="Z276" i="1" s="1"/>
  <c r="Z148" i="1"/>
  <c r="Z219" i="1" s="1"/>
  <c r="Z158" i="1"/>
  <c r="Z227" i="1" s="1"/>
  <c r="AH105" i="2"/>
  <c r="AH111" i="2" s="1"/>
  <c r="AI105" i="2"/>
  <c r="AI111" i="2" s="1"/>
  <c r="AH98" i="2"/>
  <c r="AH101" i="2"/>
  <c r="AH106" i="2" s="1"/>
  <c r="AH112" i="2" s="1"/>
  <c r="AI98" i="2"/>
  <c r="AI101" i="2"/>
  <c r="AI106" i="2" s="1"/>
  <c r="AI112" i="2" s="1"/>
  <c r="AH97" i="2"/>
  <c r="AI97" i="2"/>
  <c r="X68" i="1"/>
  <c r="W68" i="1"/>
  <c r="W177" i="1" s="1"/>
  <c r="E132" i="1"/>
  <c r="Z189" i="1" l="1"/>
  <c r="Z169" i="1"/>
  <c r="Z272" i="1"/>
  <c r="Z181" i="1" s="1"/>
  <c r="Z235" i="1"/>
  <c r="X142" i="1"/>
  <c r="X177" i="1"/>
  <c r="W270" i="1"/>
  <c r="E225" i="1"/>
  <c r="Z239" i="1" l="1"/>
  <c r="X158" i="1"/>
  <c r="X227" i="1" s="1"/>
  <c r="X275" i="1"/>
  <c r="X276" i="1" s="1"/>
  <c r="X148" i="1"/>
  <c r="X270" i="1"/>
  <c r="X267" i="1"/>
  <c r="W227" i="1"/>
  <c r="W267" i="1"/>
  <c r="E267" i="1"/>
  <c r="F148" i="1"/>
  <c r="G148" i="1"/>
  <c r="H148" i="1"/>
  <c r="I148" i="1"/>
  <c r="J148" i="1"/>
  <c r="K148" i="1"/>
  <c r="L148" i="1"/>
  <c r="N148" i="1"/>
  <c r="O148" i="1"/>
  <c r="P148" i="1"/>
  <c r="Q148" i="1"/>
  <c r="R148" i="1"/>
  <c r="S148" i="1"/>
  <c r="T148" i="1"/>
  <c r="U148" i="1"/>
  <c r="V148" i="1"/>
  <c r="E148" i="1"/>
  <c r="X189" i="1" l="1"/>
  <c r="W169" i="1"/>
  <c r="X169" i="1"/>
  <c r="X219" i="1"/>
  <c r="W272" i="1"/>
  <c r="X272" i="1"/>
  <c r="E219" i="1"/>
  <c r="AA103" i="2"/>
  <c r="AE103" i="2"/>
  <c r="AD103" i="2"/>
  <c r="AC103" i="2"/>
  <c r="AB103" i="2"/>
  <c r="M165" i="1"/>
  <c r="Q103" i="2"/>
  <c r="P103" i="2"/>
  <c r="O103" i="2"/>
  <c r="N103" i="2"/>
  <c r="M103" i="2"/>
  <c r="L103" i="2"/>
  <c r="W181" i="1" l="1"/>
  <c r="W239" i="1"/>
  <c r="X181" i="1"/>
  <c r="X235" i="1"/>
  <c r="X239" i="1" s="1"/>
  <c r="E68" i="1"/>
  <c r="E177" i="1" s="1"/>
  <c r="AG108" i="2" l="1"/>
  <c r="AG109" i="2" s="1"/>
  <c r="AF108" i="2"/>
  <c r="AF109" i="2" s="1"/>
  <c r="AE108" i="2"/>
  <c r="AE109" i="2" s="1"/>
  <c r="AD108" i="2"/>
  <c r="AD109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X109" i="2" s="1"/>
  <c r="W108" i="2"/>
  <c r="W109" i="2" s="1"/>
  <c r="V108" i="2"/>
  <c r="V109" i="2" s="1"/>
  <c r="U108" i="2"/>
  <c r="U109" i="2" s="1"/>
  <c r="T108" i="2"/>
  <c r="T109" i="2" s="1"/>
  <c r="S108" i="2"/>
  <c r="S109" i="2" s="1"/>
  <c r="R108" i="2"/>
  <c r="R109" i="2" s="1"/>
  <c r="Z103" i="2"/>
  <c r="Y103" i="2"/>
  <c r="X103" i="2"/>
  <c r="W103" i="2"/>
  <c r="V103" i="2"/>
  <c r="U103" i="2"/>
  <c r="T103" i="2"/>
  <c r="S103" i="2"/>
  <c r="R103" i="2"/>
  <c r="AG63" i="2"/>
  <c r="AG101" i="2" s="1"/>
  <c r="AG106" i="2" s="1"/>
  <c r="AG112" i="2" s="1"/>
  <c r="AF63" i="2"/>
  <c r="AF101" i="2" s="1"/>
  <c r="AF106" i="2" s="1"/>
  <c r="AF112" i="2" s="1"/>
  <c r="AE63" i="2"/>
  <c r="AE101" i="2" s="1"/>
  <c r="AE106" i="2" s="1"/>
  <c r="AD63" i="2"/>
  <c r="AD97" i="2" s="1"/>
  <c r="AC63" i="2"/>
  <c r="AC101" i="2" s="1"/>
  <c r="AC106" i="2" s="1"/>
  <c r="AC112" i="2" s="1"/>
  <c r="AB63" i="2"/>
  <c r="AB101" i="2" s="1"/>
  <c r="AB106" i="2" s="1"/>
  <c r="AB112" i="2" s="1"/>
  <c r="AA63" i="2"/>
  <c r="AA101" i="2" s="1"/>
  <c r="AA106" i="2" s="1"/>
  <c r="Z63" i="2"/>
  <c r="Z101" i="2" s="1"/>
  <c r="Z106" i="2" s="1"/>
  <c r="Y63" i="2"/>
  <c r="Y101" i="2" s="1"/>
  <c r="X63" i="2"/>
  <c r="X101" i="2" s="1"/>
  <c r="W63" i="2"/>
  <c r="W101" i="2" s="1"/>
  <c r="V63" i="2"/>
  <c r="V101" i="2" s="1"/>
  <c r="V106" i="2" s="1"/>
  <c r="U63" i="2"/>
  <c r="U101" i="2" s="1"/>
  <c r="T63" i="2"/>
  <c r="T101" i="2" s="1"/>
  <c r="S63" i="2"/>
  <c r="S101" i="2" s="1"/>
  <c r="R63" i="2"/>
  <c r="R101" i="2" s="1"/>
  <c r="R106" i="2" s="1"/>
  <c r="T184" i="1"/>
  <c r="S184" i="1"/>
  <c r="R184" i="1"/>
  <c r="Q184" i="1"/>
  <c r="N184" i="1"/>
  <c r="U165" i="1"/>
  <c r="T165" i="1"/>
  <c r="S165" i="1"/>
  <c r="R165" i="1"/>
  <c r="Q165" i="1"/>
  <c r="P165" i="1"/>
  <c r="O165" i="1"/>
  <c r="N165" i="1"/>
  <c r="V155" i="1"/>
  <c r="U155" i="1"/>
  <c r="T155" i="1"/>
  <c r="S155" i="1"/>
  <c r="R155" i="1"/>
  <c r="Q155" i="1"/>
  <c r="P155" i="1"/>
  <c r="O155" i="1"/>
  <c r="N155" i="1"/>
  <c r="V67" i="1"/>
  <c r="U67" i="1"/>
  <c r="T67" i="1"/>
  <c r="S67" i="1"/>
  <c r="R67" i="1"/>
  <c r="Q67" i="1"/>
  <c r="P67" i="1"/>
  <c r="O67" i="1"/>
  <c r="N67" i="1"/>
  <c r="Q108" i="2"/>
  <c r="Q109" i="2" s="1"/>
  <c r="P108" i="2"/>
  <c r="P109" i="2" s="1"/>
  <c r="O108" i="2"/>
  <c r="O109" i="2" s="1"/>
  <c r="N108" i="2"/>
  <c r="N109" i="2" s="1"/>
  <c r="M108" i="2"/>
  <c r="M109" i="2" s="1"/>
  <c r="L108" i="2"/>
  <c r="L109" i="2" s="1"/>
  <c r="K108" i="2"/>
  <c r="K109" i="2" s="1"/>
  <c r="K103" i="2"/>
  <c r="I108" i="2"/>
  <c r="I109" i="2" s="1"/>
  <c r="I103" i="2"/>
  <c r="H108" i="2"/>
  <c r="H109" i="2" s="1"/>
  <c r="H103" i="2"/>
  <c r="Q63" i="2"/>
  <c r="Q101" i="2" s="1"/>
  <c r="Q106" i="2" s="1"/>
  <c r="P63" i="2"/>
  <c r="P98" i="2" s="1"/>
  <c r="M155" i="1"/>
  <c r="M67" i="1"/>
  <c r="L67" i="1"/>
  <c r="L184" i="1"/>
  <c r="L165" i="1"/>
  <c r="L155" i="1"/>
  <c r="S106" i="2" l="1"/>
  <c r="W106" i="2"/>
  <c r="AD101" i="2"/>
  <c r="AD106" i="2" s="1"/>
  <c r="AD112" i="2" s="1"/>
  <c r="AD100" i="2"/>
  <c r="AD105" i="2" s="1"/>
  <c r="AD111" i="2" s="1"/>
  <c r="Z119" i="2"/>
  <c r="V290" i="1" s="1"/>
  <c r="Q97" i="2"/>
  <c r="P100" i="2"/>
  <c r="P105" i="2" s="1"/>
  <c r="AD98" i="2"/>
  <c r="T106" i="2"/>
  <c r="T112" i="2" s="1"/>
  <c r="X106" i="2"/>
  <c r="X112" i="2" s="1"/>
  <c r="Q98" i="2"/>
  <c r="U106" i="2"/>
  <c r="U112" i="2" s="1"/>
  <c r="Y106" i="2"/>
  <c r="Y112" i="2" s="1"/>
  <c r="Q68" i="1"/>
  <c r="P101" i="2"/>
  <c r="P106" i="2" s="1"/>
  <c r="P112" i="2" s="1"/>
  <c r="N68" i="1"/>
  <c r="V68" i="1"/>
  <c r="L68" i="1"/>
  <c r="P97" i="2"/>
  <c r="Q100" i="2"/>
  <c r="Q105" i="2" s="1"/>
  <c r="Q111" i="2" s="1"/>
  <c r="O68" i="1"/>
  <c r="S68" i="1"/>
  <c r="S177" i="1" s="1"/>
  <c r="S270" i="1" s="1"/>
  <c r="U68" i="1"/>
  <c r="U177" i="1" s="1"/>
  <c r="U270" i="1" s="1"/>
  <c r="R68" i="1"/>
  <c r="M68" i="1"/>
  <c r="P68" i="1"/>
  <c r="P177" i="1" s="1"/>
  <c r="T68" i="1"/>
  <c r="R112" i="2"/>
  <c r="V112" i="2"/>
  <c r="Z112" i="2"/>
  <c r="R97" i="2"/>
  <c r="R98" i="2"/>
  <c r="R100" i="2"/>
  <c r="R105" i="2" s="1"/>
  <c r="R111" i="2" s="1"/>
  <c r="S112" i="2"/>
  <c r="W112" i="2"/>
  <c r="AA112" i="2"/>
  <c r="AE112" i="2"/>
  <c r="V97" i="2"/>
  <c r="V98" i="2"/>
  <c r="V100" i="2"/>
  <c r="V105" i="2" s="1"/>
  <c r="V111" i="2" s="1"/>
  <c r="Z97" i="2"/>
  <c r="Z98" i="2"/>
  <c r="Z100" i="2"/>
  <c r="Z105" i="2" s="1"/>
  <c r="Z111" i="2" s="1"/>
  <c r="S97" i="2"/>
  <c r="W97" i="2"/>
  <c r="AE97" i="2"/>
  <c r="W98" i="2"/>
  <c r="AE98" i="2"/>
  <c r="W100" i="2"/>
  <c r="W105" i="2" s="1"/>
  <c r="W111" i="2" s="1"/>
  <c r="AE100" i="2"/>
  <c r="AE105" i="2" s="1"/>
  <c r="AE111" i="2" s="1"/>
  <c r="T97" i="2"/>
  <c r="X97" i="2"/>
  <c r="AB97" i="2"/>
  <c r="AF97" i="2"/>
  <c r="T98" i="2"/>
  <c r="X98" i="2"/>
  <c r="AB98" i="2"/>
  <c r="AF98" i="2"/>
  <c r="T100" i="2"/>
  <c r="T105" i="2" s="1"/>
  <c r="T111" i="2" s="1"/>
  <c r="X100" i="2"/>
  <c r="X105" i="2" s="1"/>
  <c r="X111" i="2" s="1"/>
  <c r="AB100" i="2"/>
  <c r="AB105" i="2" s="1"/>
  <c r="AB111" i="2" s="1"/>
  <c r="AF100" i="2"/>
  <c r="AF105" i="2" s="1"/>
  <c r="AF111" i="2" s="1"/>
  <c r="AA97" i="2"/>
  <c r="S98" i="2"/>
  <c r="AA98" i="2"/>
  <c r="S100" i="2"/>
  <c r="S105" i="2" s="1"/>
  <c r="S111" i="2" s="1"/>
  <c r="AA100" i="2"/>
  <c r="AA105" i="2" s="1"/>
  <c r="AA111" i="2" s="1"/>
  <c r="U97" i="2"/>
  <c r="Y97" i="2"/>
  <c r="AC97" i="2"/>
  <c r="AG97" i="2"/>
  <c r="U98" i="2"/>
  <c r="Y98" i="2"/>
  <c r="AC98" i="2"/>
  <c r="AG98" i="2"/>
  <c r="U100" i="2"/>
  <c r="U105" i="2" s="1"/>
  <c r="U111" i="2" s="1"/>
  <c r="Y100" i="2"/>
  <c r="Y105" i="2" s="1"/>
  <c r="Y111" i="2" s="1"/>
  <c r="AC100" i="2"/>
  <c r="AC105" i="2" s="1"/>
  <c r="AC111" i="2" s="1"/>
  <c r="AG100" i="2"/>
  <c r="AG105" i="2" s="1"/>
  <c r="AG111" i="2" s="1"/>
  <c r="Q112" i="2"/>
  <c r="P111" i="2"/>
  <c r="S142" i="1" l="1"/>
  <c r="S275" i="1" s="1"/>
  <c r="S276" i="1" s="1"/>
  <c r="Z118" i="2"/>
  <c r="V289" i="1" s="1"/>
  <c r="O177" i="1"/>
  <c r="O270" i="1" s="1"/>
  <c r="M177" i="1"/>
  <c r="M270" i="1" s="1"/>
  <c r="Q177" i="1"/>
  <c r="Q270" i="1" s="1"/>
  <c r="R177" i="1"/>
  <c r="V177" i="1"/>
  <c r="T177" i="1"/>
  <c r="L177" i="1"/>
  <c r="L270" i="1" s="1"/>
  <c r="N177" i="1"/>
  <c r="N270" i="1" s="1"/>
  <c r="U142" i="1"/>
  <c r="P270" i="1"/>
  <c r="S267" i="1"/>
  <c r="S219" i="1" s="1"/>
  <c r="P184" i="1"/>
  <c r="U184" i="1"/>
  <c r="S189" i="1" l="1"/>
  <c r="S158" i="1"/>
  <c r="S227" i="1" s="1"/>
  <c r="S272" i="1" s="1"/>
  <c r="R270" i="1"/>
  <c r="T142" i="1"/>
  <c r="V142" i="1"/>
  <c r="T270" i="1"/>
  <c r="V270" i="1"/>
  <c r="U275" i="1"/>
  <c r="U276" i="1" s="1"/>
  <c r="U158" i="1"/>
  <c r="U227" i="1" s="1"/>
  <c r="U189" i="1"/>
  <c r="U267" i="1"/>
  <c r="U219" i="1" s="1"/>
  <c r="S181" i="1" l="1"/>
  <c r="S169" i="1"/>
  <c r="S235" i="1"/>
  <c r="S239" i="1"/>
  <c r="U239" i="1"/>
  <c r="U181" i="1"/>
  <c r="T275" i="1"/>
  <c r="T276" i="1" s="1"/>
  <c r="T158" i="1"/>
  <c r="T189" i="1"/>
  <c r="T267" i="1"/>
  <c r="T219" i="1" s="1"/>
  <c r="V275" i="1"/>
  <c r="V276" i="1" s="1"/>
  <c r="V189" i="1"/>
  <c r="V158" i="1"/>
  <c r="V227" i="1" s="1"/>
  <c r="V267" i="1"/>
  <c r="U169" i="1"/>
  <c r="U272" i="1"/>
  <c r="U235" i="1"/>
  <c r="V219" i="1" l="1"/>
  <c r="V169" i="1"/>
  <c r="V235" i="1"/>
  <c r="V272" i="1"/>
  <c r="T169" i="1"/>
  <c r="T227" i="1"/>
  <c r="T181" i="1"/>
  <c r="I63" i="2"/>
  <c r="H63" i="2"/>
  <c r="O63" i="2"/>
  <c r="N63" i="2"/>
  <c r="M63" i="2"/>
  <c r="L63" i="2"/>
  <c r="K63" i="2"/>
  <c r="K67" i="1"/>
  <c r="K184" i="1"/>
  <c r="K165" i="1"/>
  <c r="K155" i="1"/>
  <c r="J67" i="1"/>
  <c r="I67" i="1"/>
  <c r="H67" i="1"/>
  <c r="G67" i="1"/>
  <c r="F67" i="1"/>
  <c r="J108" i="2"/>
  <c r="J109" i="2" s="1"/>
  <c r="J103" i="2"/>
  <c r="J63" i="2"/>
  <c r="J100" i="2" s="1"/>
  <c r="V239" i="1" l="1"/>
  <c r="T272" i="1"/>
  <c r="T235" i="1"/>
  <c r="V181" i="1"/>
  <c r="T239" i="1"/>
  <c r="H68" i="1"/>
  <c r="H177" i="1" s="1"/>
  <c r="H270" i="1" s="1"/>
  <c r="F270" i="1"/>
  <c r="F68" i="1"/>
  <c r="F177" i="1" s="1"/>
  <c r="K68" i="1"/>
  <c r="N97" i="2"/>
  <c r="N100" i="2"/>
  <c r="N105" i="2" s="1"/>
  <c r="N111" i="2" s="1"/>
  <c r="N98" i="2"/>
  <c r="N101" i="2"/>
  <c r="N106" i="2" s="1"/>
  <c r="N112" i="2" s="1"/>
  <c r="Q142" i="1" s="1"/>
  <c r="L101" i="2"/>
  <c r="L106" i="2" s="1"/>
  <c r="L112" i="2" s="1"/>
  <c r="O142" i="1" s="1"/>
  <c r="L100" i="2"/>
  <c r="L105" i="2" s="1"/>
  <c r="L111" i="2" s="1"/>
  <c r="L98" i="2"/>
  <c r="L97" i="2"/>
  <c r="H97" i="2"/>
  <c r="H101" i="2"/>
  <c r="H106" i="2" s="1"/>
  <c r="H112" i="2" s="1"/>
  <c r="H98" i="2"/>
  <c r="H100" i="2"/>
  <c r="H105" i="2" s="1"/>
  <c r="H111" i="2" s="1"/>
  <c r="I68" i="1"/>
  <c r="I177" i="1" s="1"/>
  <c r="I270" i="1" s="1"/>
  <c r="M98" i="2"/>
  <c r="M97" i="2"/>
  <c r="M101" i="2"/>
  <c r="M106" i="2" s="1"/>
  <c r="M112" i="2" s="1"/>
  <c r="M100" i="2"/>
  <c r="M105" i="2" s="1"/>
  <c r="M111" i="2" s="1"/>
  <c r="I97" i="2"/>
  <c r="I101" i="2"/>
  <c r="I106" i="2" s="1"/>
  <c r="I112" i="2" s="1"/>
  <c r="L142" i="1" s="1"/>
  <c r="I98" i="2"/>
  <c r="I100" i="2"/>
  <c r="I105" i="2" s="1"/>
  <c r="I111" i="2" s="1"/>
  <c r="J68" i="1"/>
  <c r="J177" i="1" s="1"/>
  <c r="J270" i="1" s="1"/>
  <c r="J105" i="2"/>
  <c r="J111" i="2" s="1"/>
  <c r="M142" i="1" s="1"/>
  <c r="G68" i="1"/>
  <c r="G177" i="1" s="1"/>
  <c r="G270" i="1" s="1"/>
  <c r="K98" i="2"/>
  <c r="K97" i="2"/>
  <c r="K101" i="2"/>
  <c r="K106" i="2" s="1"/>
  <c r="K112" i="2" s="1"/>
  <c r="K100" i="2"/>
  <c r="K105" i="2" s="1"/>
  <c r="K111" i="2" s="1"/>
  <c r="N142" i="1" s="1"/>
  <c r="O101" i="2"/>
  <c r="O106" i="2" s="1"/>
  <c r="O112" i="2" s="1"/>
  <c r="R142" i="1" s="1"/>
  <c r="O98" i="2"/>
  <c r="O100" i="2"/>
  <c r="O105" i="2" s="1"/>
  <c r="O111" i="2" s="1"/>
  <c r="O97" i="2"/>
  <c r="J101" i="2"/>
  <c r="J106" i="2" s="1"/>
  <c r="J112" i="2" s="1"/>
  <c r="J97" i="2"/>
  <c r="J98" i="2"/>
  <c r="J184" i="1"/>
  <c r="J165" i="1"/>
  <c r="J155" i="1"/>
  <c r="I184" i="1"/>
  <c r="I165" i="1"/>
  <c r="I155" i="1"/>
  <c r="H165" i="1"/>
  <c r="H155" i="1"/>
  <c r="G155" i="1"/>
  <c r="G165" i="1"/>
  <c r="K177" i="1" l="1"/>
  <c r="K270" i="1" s="1"/>
  <c r="M275" i="1"/>
  <c r="M276" i="1" s="1"/>
  <c r="R275" i="1"/>
  <c r="R276" i="1" s="1"/>
  <c r="O275" i="1"/>
  <c r="O276" i="1" s="1"/>
  <c r="L275" i="1"/>
  <c r="L276" i="1" s="1"/>
  <c r="N275" i="1"/>
  <c r="N276" i="1" s="1"/>
  <c r="Q275" i="1"/>
  <c r="Q276" i="1" s="1"/>
  <c r="R267" i="1"/>
  <c r="R219" i="1" s="1"/>
  <c r="R189" i="1"/>
  <c r="R158" i="1"/>
  <c r="R227" i="1" s="1"/>
  <c r="O267" i="1"/>
  <c r="O219" i="1" s="1"/>
  <c r="O189" i="1"/>
  <c r="O158" i="1"/>
  <c r="O227" i="1" s="1"/>
  <c r="N189" i="1"/>
  <c r="N158" i="1"/>
  <c r="N227" i="1" s="1"/>
  <c r="N267" i="1"/>
  <c r="N219" i="1" s="1"/>
  <c r="P142" i="1"/>
  <c r="Q267" i="1"/>
  <c r="Q219" i="1" s="1"/>
  <c r="Q189" i="1"/>
  <c r="Q158" i="1"/>
  <c r="Q227" i="1" s="1"/>
  <c r="H184" i="1"/>
  <c r="M184" i="1"/>
  <c r="O184" i="1"/>
  <c r="F103" i="2"/>
  <c r="O239" i="1" l="1"/>
  <c r="R239" i="1"/>
  <c r="Q239" i="1"/>
  <c r="N239" i="1"/>
  <c r="K142" i="1"/>
  <c r="K158" i="1" s="1"/>
  <c r="K227" i="1" s="1"/>
  <c r="N169" i="1"/>
  <c r="R272" i="1"/>
  <c r="R235" i="1"/>
  <c r="O181" i="1"/>
  <c r="Q169" i="1"/>
  <c r="R169" i="1"/>
  <c r="Q272" i="1"/>
  <c r="Q235" i="1"/>
  <c r="P275" i="1"/>
  <c r="P276" i="1" s="1"/>
  <c r="N272" i="1"/>
  <c r="N235" i="1"/>
  <c r="O272" i="1"/>
  <c r="O235" i="1"/>
  <c r="O169" i="1"/>
  <c r="N181" i="1"/>
  <c r="Q181" i="1"/>
  <c r="R181" i="1"/>
  <c r="P267" i="1"/>
  <c r="P219" i="1" s="1"/>
  <c r="P189" i="1"/>
  <c r="P158" i="1"/>
  <c r="P227" i="1" s="1"/>
  <c r="L267" i="1"/>
  <c r="L158" i="1"/>
  <c r="L227" i="1" s="1"/>
  <c r="L189" i="1"/>
  <c r="M148" i="1"/>
  <c r="M267" i="1"/>
  <c r="M189" i="1"/>
  <c r="M158" i="1"/>
  <c r="M227" i="1" s="1"/>
  <c r="C108" i="2"/>
  <c r="C109" i="2" s="1"/>
  <c r="D108" i="2"/>
  <c r="D109" i="2" s="1"/>
  <c r="C103" i="2"/>
  <c r="D103" i="2"/>
  <c r="E103" i="2"/>
  <c r="G103" i="2"/>
  <c r="B108" i="2"/>
  <c r="B109" i="2" s="1"/>
  <c r="G108" i="2"/>
  <c r="G109" i="2" s="1"/>
  <c r="F108" i="2"/>
  <c r="F109" i="2" s="1"/>
  <c r="E108" i="2"/>
  <c r="E109" i="2" s="1"/>
  <c r="K275" i="1" l="1"/>
  <c r="K276" i="1" s="1"/>
  <c r="K267" i="1"/>
  <c r="K219" i="1" s="1"/>
  <c r="K189" i="1"/>
  <c r="K272" i="1"/>
  <c r="P239" i="1"/>
  <c r="K181" i="1"/>
  <c r="K235" i="1"/>
  <c r="M169" i="1"/>
  <c r="L219" i="1"/>
  <c r="L169" i="1"/>
  <c r="P272" i="1"/>
  <c r="P235" i="1"/>
  <c r="M272" i="1"/>
  <c r="M235" i="1"/>
  <c r="L272" i="1"/>
  <c r="L235" i="1"/>
  <c r="P169" i="1"/>
  <c r="L181" i="1"/>
  <c r="M181" i="1"/>
  <c r="M219" i="1"/>
  <c r="M239" i="1" s="1"/>
  <c r="P181" i="1"/>
  <c r="E184" i="1"/>
  <c r="K169" i="1" l="1"/>
  <c r="K239" i="1"/>
  <c r="L239" i="1"/>
  <c r="F165" i="1"/>
  <c r="E165" i="1"/>
  <c r="E155" i="1"/>
  <c r="F155" i="1"/>
  <c r="B98" i="2" l="1"/>
  <c r="B101" i="2"/>
  <c r="B106" i="2" s="1"/>
  <c r="B112" i="2" s="1"/>
  <c r="B100" i="2"/>
  <c r="B105" i="2" s="1"/>
  <c r="B111" i="2" s="1"/>
  <c r="B97" i="2"/>
  <c r="E142" i="1" l="1"/>
  <c r="E275" i="1" s="1"/>
  <c r="E276" i="1" s="1"/>
  <c r="E270" i="1"/>
  <c r="G63" i="2"/>
  <c r="F63" i="2"/>
  <c r="E63" i="2"/>
  <c r="F98" i="2" l="1"/>
  <c r="F97" i="2"/>
  <c r="F101" i="2"/>
  <c r="F106" i="2" s="1"/>
  <c r="F112" i="2" s="1"/>
  <c r="I142" i="1" s="1"/>
  <c r="F100" i="2"/>
  <c r="F105" i="2" s="1"/>
  <c r="F111" i="2" s="1"/>
  <c r="G101" i="2"/>
  <c r="G106" i="2" s="1"/>
  <c r="G112" i="2" s="1"/>
  <c r="J142" i="1" s="1"/>
  <c r="G100" i="2"/>
  <c r="G105" i="2" s="1"/>
  <c r="G111" i="2" s="1"/>
  <c r="G98" i="2"/>
  <c r="G97" i="2"/>
  <c r="E98" i="2"/>
  <c r="E97" i="2"/>
  <c r="E101" i="2"/>
  <c r="E100" i="2"/>
  <c r="E105" i="2" s="1"/>
  <c r="E111" i="2" s="1"/>
  <c r="D63" i="2"/>
  <c r="J275" i="1" l="1"/>
  <c r="J276" i="1" s="1"/>
  <c r="I275" i="1"/>
  <c r="I276" i="1" s="1"/>
  <c r="G184" i="1"/>
  <c r="E106" i="2"/>
  <c r="E112" i="2" s="1"/>
  <c r="H142" i="1" s="1"/>
  <c r="C101" i="2"/>
  <c r="C106" i="2" s="1"/>
  <c r="C112" i="2" s="1"/>
  <c r="C100" i="2"/>
  <c r="C105" i="2" s="1"/>
  <c r="C111" i="2" s="1"/>
  <c r="C98" i="2"/>
  <c r="C97" i="2"/>
  <c r="D97" i="2"/>
  <c r="D101" i="2"/>
  <c r="D106" i="2" s="1"/>
  <c r="D112" i="2" s="1"/>
  <c r="G142" i="1" s="1"/>
  <c r="D100" i="2"/>
  <c r="D105" i="2" s="1"/>
  <c r="D111" i="2" s="1"/>
  <c r="D98" i="2"/>
  <c r="G275" i="1" l="1"/>
  <c r="G276" i="1" s="1"/>
  <c r="H275" i="1"/>
  <c r="H276" i="1" s="1"/>
  <c r="F142" i="1"/>
  <c r="J189" i="1"/>
  <c r="J267" i="1"/>
  <c r="J158" i="1"/>
  <c r="J227" i="1" s="1"/>
  <c r="I189" i="1"/>
  <c r="I158" i="1"/>
  <c r="I227" i="1" s="1"/>
  <c r="I267" i="1"/>
  <c r="G158" i="1"/>
  <c r="G227" i="1" s="1"/>
  <c r="G189" i="1"/>
  <c r="J181" i="1" l="1"/>
  <c r="J219" i="1"/>
  <c r="J169" i="1"/>
  <c r="G272" i="1"/>
  <c r="G235" i="1"/>
  <c r="I219" i="1"/>
  <c r="I169" i="1"/>
  <c r="J272" i="1"/>
  <c r="J235" i="1"/>
  <c r="I272" i="1"/>
  <c r="I235" i="1"/>
  <c r="F275" i="1"/>
  <c r="F276" i="1" s="1"/>
  <c r="I181" i="1"/>
  <c r="F267" i="1"/>
  <c r="F219" i="1" s="1"/>
  <c r="H189" i="1"/>
  <c r="H158" i="1"/>
  <c r="H227" i="1" s="1"/>
  <c r="H267" i="1"/>
  <c r="G267" i="1"/>
  <c r="G181" i="1"/>
  <c r="F184" i="1"/>
  <c r="I239" i="1" l="1"/>
  <c r="J239" i="1"/>
  <c r="G219" i="1"/>
  <c r="G169" i="1"/>
  <c r="H219" i="1"/>
  <c r="H169" i="1"/>
  <c r="H272" i="1"/>
  <c r="H235" i="1"/>
  <c r="H181" i="1"/>
  <c r="F158" i="1"/>
  <c r="F189" i="1"/>
  <c r="H239" i="1" l="1"/>
  <c r="G239" i="1"/>
  <c r="F227" i="1"/>
  <c r="F239" i="1" s="1"/>
  <c r="F169" i="1"/>
  <c r="F181" i="1"/>
  <c r="F272" i="1" l="1"/>
  <c r="F235" i="1"/>
  <c r="E189" i="1"/>
  <c r="E158" i="1"/>
  <c r="E169" i="1" s="1"/>
  <c r="E227" i="1" l="1"/>
  <c r="E235" i="1" s="1"/>
  <c r="E181" i="1"/>
  <c r="E239" i="1" l="1"/>
  <c r="E272" i="1"/>
</calcChain>
</file>

<file path=xl/comments1.xml><?xml version="1.0" encoding="utf-8"?>
<comments xmlns="http://schemas.openxmlformats.org/spreadsheetml/2006/main">
  <authors>
    <author>Ritesh.Balgude</author>
  </authors>
  <commentList>
    <comment ref="A233" authorId="0">
      <text>
        <r>
          <rPr>
            <b/>
            <sz val="9"/>
            <color indexed="81"/>
            <rFont val="Tahoma"/>
            <family val="2"/>
          </rPr>
          <t>Ritesh.Balgude:</t>
        </r>
        <r>
          <rPr>
            <sz val="9"/>
            <color indexed="81"/>
            <rFont val="Tahoma"/>
            <family val="2"/>
          </rPr>
          <t xml:space="preserve">
Insert Manually Interest Amount from Tax Calculation sheet</t>
        </r>
      </text>
    </comment>
  </commentList>
</comments>
</file>

<file path=xl/sharedStrings.xml><?xml version="1.0" encoding="utf-8"?>
<sst xmlns="http://schemas.openxmlformats.org/spreadsheetml/2006/main" count="5044" uniqueCount="390">
  <si>
    <t># Data used in Self Assessment method</t>
  </si>
  <si>
    <t xml:space="preserve">pt_newAssessmentWard </t>
  </si>
  <si>
    <t>Ward 1</t>
  </si>
  <si>
    <t xml:space="preserve">pt_newAssessmentTypeOfOwner </t>
  </si>
  <si>
    <t>Joint Owners</t>
  </si>
  <si>
    <t xml:space="preserve">ownerType </t>
  </si>
  <si>
    <t xml:space="preserve">pt_newAssessmentSingleOwner </t>
  </si>
  <si>
    <t>Single Owner</t>
  </si>
  <si>
    <t xml:space="preserve">pt_newAssessmentJointOwner </t>
  </si>
  <si>
    <t xml:space="preserve">#pt_newAssessmentOtherOwner </t>
  </si>
  <si>
    <t>Others</t>
  </si>
  <si>
    <t xml:space="preserve">noOfJointOwner </t>
  </si>
  <si>
    <t>2</t>
  </si>
  <si>
    <t xml:space="preserve">pt_newAssessmentTitleOfOwner_0 </t>
  </si>
  <si>
    <t>Mr.</t>
  </si>
  <si>
    <t xml:space="preserve">pt_newAssessmentNameOfOwner_0 </t>
  </si>
  <si>
    <t>Omprakash</t>
  </si>
  <si>
    <t xml:space="preserve">pt_newAssessmentNameOfFathHus_0 </t>
  </si>
  <si>
    <t>Haridas Mishra</t>
  </si>
  <si>
    <t xml:space="preserve">pt_newAssessmentGender_0 </t>
  </si>
  <si>
    <t>Male</t>
  </si>
  <si>
    <t xml:space="preserve">pt_newAssessmentTitleOfOwner_1 </t>
  </si>
  <si>
    <t xml:space="preserve">pt_newAssessmentNameOfOwner_1 </t>
  </si>
  <si>
    <t>Sanjay</t>
  </si>
  <si>
    <t xml:space="preserve">pt_newAssessmentNameOfFathHus_1 </t>
  </si>
  <si>
    <t xml:space="preserve">pt_newAssessmentGender_1 </t>
  </si>
  <si>
    <t xml:space="preserve">pt_newAssessmentTitleOfOwner_2 </t>
  </si>
  <si>
    <t>Mrs.</t>
  </si>
  <si>
    <t xml:space="preserve">pt_newAssessmentNameOfOwner_2 </t>
  </si>
  <si>
    <t>Anjali</t>
  </si>
  <si>
    <t xml:space="preserve">pt_newAssessmentNameOfFathHus_2 </t>
  </si>
  <si>
    <t>Sanjay Mishra</t>
  </si>
  <si>
    <t xml:space="preserve">pt_newAssessmentGender_2 </t>
  </si>
  <si>
    <t>Female</t>
  </si>
  <si>
    <t xml:space="preserve">pt_newAssessmentTitleOfOwner_3 </t>
  </si>
  <si>
    <t>Miss.</t>
  </si>
  <si>
    <t xml:space="preserve">pt_newAssessmentNameOfOwner_3 </t>
  </si>
  <si>
    <t>Gautami</t>
  </si>
  <si>
    <t xml:space="preserve">pt_newAssessmentNameOfFathHus_3 </t>
  </si>
  <si>
    <t xml:space="preserve">pt_newAssessmentGender_3 </t>
  </si>
  <si>
    <t xml:space="preserve">pt_newAssessmentTitleOfOwner_4 </t>
  </si>
  <si>
    <t xml:space="preserve">pt_newAssessmentNameOfOwner_4 </t>
  </si>
  <si>
    <t>Ganesh</t>
  </si>
  <si>
    <t xml:space="preserve">pt_newAssessmentNameOfFathHus_4 </t>
  </si>
  <si>
    <t xml:space="preserve">pt_newAssessmentGender_4 </t>
  </si>
  <si>
    <t xml:space="preserve">pt_newAssessmentPanNoOfOwner </t>
  </si>
  <si>
    <t>ABCDE1234F</t>
  </si>
  <si>
    <t xml:space="preserve">pt_newAssessmentPropAddr </t>
  </si>
  <si>
    <t>Bhagalpur</t>
  </si>
  <si>
    <t>700001</t>
  </si>
  <si>
    <t xml:space="preserve">pt_newAssessmentMobileNo </t>
  </si>
  <si>
    <t xml:space="preserve">pt_newAssessmentEmailID </t>
  </si>
  <si>
    <t xml:space="preserve">pt_newAssessmentLandType </t>
  </si>
  <si>
    <t>Land + Building</t>
  </si>
  <si>
    <t xml:space="preserve">landType </t>
  </si>
  <si>
    <t xml:space="preserve">pt_newAssessmentLandBuilding </t>
  </si>
  <si>
    <t xml:space="preserve">pt_newAssessmentVacantLand </t>
  </si>
  <si>
    <t>Vacant Land</t>
  </si>
  <si>
    <t xml:space="preserve">pt_newAssessmentFlat </t>
  </si>
  <si>
    <t>Flat</t>
  </si>
  <si>
    <t># Land+Building</t>
  </si>
  <si>
    <t xml:space="preserve">pt_newAssessmentAcquisitionYear </t>
  </si>
  <si>
    <t>Oct</t>
  </si>
  <si>
    <t xml:space="preserve">pt_newAssessmentRoadFactor </t>
  </si>
  <si>
    <t>Principal Main Road</t>
  </si>
  <si>
    <t xml:space="preserve">pt_newAssessmentPlotArea </t>
  </si>
  <si>
    <t xml:space="preserve">pt_newAssessmentBuiltUpArea </t>
  </si>
  <si>
    <t xml:space="preserve">pt_newAssessmentFloorNo </t>
  </si>
  <si>
    <t>Ground Floor</t>
  </si>
  <si>
    <t>Residential</t>
  </si>
  <si>
    <t>Pucca building with RCC Roof</t>
  </si>
  <si>
    <t>Self-Occupied</t>
  </si>
  <si>
    <t>15000</t>
  </si>
  <si>
    <t># Flat</t>
  </si>
  <si>
    <t xml:space="preserve">pt_newAssessmentApartmentName </t>
  </si>
  <si>
    <t>Shree Complex</t>
  </si>
  <si>
    <t xml:space="preserve">pt_newAssessmentNoOfFlats </t>
  </si>
  <si>
    <t>20</t>
  </si>
  <si>
    <t xml:space="preserve">pt_newAssessmentWaterTaxType </t>
  </si>
  <si>
    <t>Supply Water</t>
  </si>
  <si>
    <t xml:space="preserve">lastPayment </t>
  </si>
  <si>
    <t>NA</t>
  </si>
  <si>
    <t xml:space="preserve">pt_newAssessmentLastPaymentNA </t>
  </si>
  <si>
    <t xml:space="preserve">pt_newAssessmentReceiptNo </t>
  </si>
  <si>
    <t>101</t>
  </si>
  <si>
    <t xml:space="preserve">pt_newAssessmentLastPaymentAmt </t>
  </si>
  <si>
    <t xml:space="preserve">pt_newAssessmentLastPaymentYear </t>
  </si>
  <si>
    <t>2014</t>
  </si>
  <si>
    <t xml:space="preserve">pt_newAssessmentLastPaymentMonth </t>
  </si>
  <si>
    <t xml:space="preserve">pt_newAssessmentLastPaymentDate </t>
  </si>
  <si>
    <t>15</t>
  </si>
  <si>
    <t xml:space="preserve">pt_newAssessmentLastPaymentMadeUpto </t>
  </si>
  <si>
    <t>2014-15</t>
  </si>
  <si>
    <t xml:space="preserve">pt_newAssessmentLastPaymentQuarter </t>
  </si>
  <si>
    <t>Quarter - 4</t>
  </si>
  <si>
    <t xml:space="preserve">paymentType </t>
  </si>
  <si>
    <t>Full Payment</t>
  </si>
  <si>
    <t xml:space="preserve">pt_newAssessmentFullPayment </t>
  </si>
  <si>
    <t xml:space="preserve">pt_newAssessmentPartialPaymentAmt </t>
  </si>
  <si>
    <t>500</t>
  </si>
  <si>
    <t xml:space="preserve">pt_newAssessmentOflPaymentMode </t>
  </si>
  <si>
    <t>Pay by Challan@Bank</t>
  </si>
  <si>
    <t xml:space="preserve">#pt_newAssessmentBankName </t>
  </si>
  <si>
    <t>STATE BANK OF INDIA&gt;&gt;Main Branch&gt;&gt;11016673944</t>
  </si>
  <si>
    <t xml:space="preserve">pt_newAssessmentSaveMsg </t>
  </si>
  <si>
    <t>Application for Self Assessment of Property Tax has been submitted successfully.</t>
  </si>
  <si>
    <t>pt_newAssessmentUploadDoc</t>
  </si>
  <si>
    <t>upldDocFlag</t>
  </si>
  <si>
    <t>Yes</t>
  </si>
  <si>
    <t>ritesh.balgude@abmindia.com</t>
  </si>
  <si>
    <t>pt_newAssessmentUsageFactor</t>
  </si>
  <si>
    <t>Hotels</t>
  </si>
  <si>
    <t>Apr</t>
  </si>
  <si>
    <t>May</t>
  </si>
  <si>
    <t>Jun</t>
  </si>
  <si>
    <t>TC-6: Current Yr : Joint Owners : Land + Building : Principal Main Rd: Residential : Pucca building with RCC Roof</t>
  </si>
  <si>
    <t>TC-15: Current Yr : Joint Owners : Land + Building : Principal Main Rd: Residential : Pucca building with RCC Roof</t>
  </si>
  <si>
    <t>TC-16: Current Yr : Joint Owners : Land + Building : Principal Main Rd: Residential : Pucca building with RCC Roof</t>
  </si>
  <si>
    <t>TC-17: Current Yr : Joint Owners : Land + Building : Principal Main Rd: Residential : Pucca building with RCC Roof</t>
  </si>
  <si>
    <t>TC-18: Current Yr : Joint Owners : Land + Building : Principal Main Rd: Residential : Pucca building with RCC Roof</t>
  </si>
  <si>
    <t>TC-19: Current Yr : Joint Owners : Land + Building : Principal Main Rd: Residential : Pucca building with RCC Roof</t>
  </si>
  <si>
    <t>TC-20: Current Yr : Joint Owners : Land + Building : Principal Main Rd: Residential : Pucca building with RCC Roof</t>
  </si>
  <si>
    <t>TC-21: Current Yr : Joint Owners : Land + Building : Principal Main Rd: Residential : Pucca building with RCC Roof</t>
  </si>
  <si>
    <t>TC-22: Current Yr : Joint Owners : Land + Building : Principal Main Rd: Residential : Pucca building with RCC Roof</t>
  </si>
  <si>
    <t>TC-23: Current Yr : Joint Owners : Land + Building : Principal Main Rd: Residential : Pucca building with RCC Roof</t>
  </si>
  <si>
    <t>TC-24: Current Yr : Joint Owners : Land + Building : Principal Main Rd: Residential : Pucca building with RCC Roof</t>
  </si>
  <si>
    <t>TC-25: Current Yr : Joint Owners : Land + Building : Principal Main Rd: Residential : Pucca building with RCC Roof</t>
  </si>
  <si>
    <t>TC-26: Current Yr : Joint Owners : Land + Building : Principal Main Rd: Residential : Pucca building with RCC Roof</t>
  </si>
  <si>
    <t>TC-27: Current Yr : Joint Owners : Land + Building : Principal Main Rd: Residential : Pucca building with RCC Roof</t>
  </si>
  <si>
    <t>TC-28: Current Yr : Joint Owners : Land + Building : Principal Main Rd: Residential : Pucca building with RCC Roof</t>
  </si>
  <si>
    <t>TC-29: Current Yr : Joint Owners : Land + Building : Principal Main Rd: Residential : Pucca building with RCC Roof</t>
  </si>
  <si>
    <t>TC-30: Current Yr : Joint Owners : Land + Building : Principal Main Rd: Residential : Pucca building with RCC Roof</t>
  </si>
  <si>
    <t>TC-31: Current Yr : Joint Owners : Land + Building : Principal Main Rd: Residential : Pucca building with RCC Roof</t>
  </si>
  <si>
    <t>TC-32: Current Yr : Joint Owners : Land + Building : Principal Main Rd: Residential : Pucca building with RCC Roof</t>
  </si>
  <si>
    <t>TC-33: Current Yr : Joint Owners : Land + Building : Principal Main Rd: Residential : Pucca building with RCC Roof</t>
  </si>
  <si>
    <t>TC-34: Current Yr : Joint Owners : Land + Building : Principal Main Rd: Residential : Pucca building with RCC Roof</t>
  </si>
  <si>
    <t>TC-35: Current Yr : Joint Owners : Land + Building : Principal Main Rd: Residential : Pucca building with RCC Roof</t>
  </si>
  <si>
    <t>TC-36: Current Yr : Joint Owners : Land + Building : Principal Main Rd: Residential : Pucca building with RCC Roof</t>
  </si>
  <si>
    <t xml:space="preserve">#widOutLOINameOfBank </t>
  </si>
  <si>
    <t xml:space="preserve">#widLOINameOfBank </t>
  </si>
  <si>
    <t>copyAddress</t>
  </si>
  <si>
    <t>pt_newAssessmentPropAddCorres</t>
  </si>
  <si>
    <t>pt_newAssessmentHouseNo</t>
  </si>
  <si>
    <t>pt_newAssessmentPropAddSec</t>
  </si>
  <si>
    <t>pt_newAssessmentPropAddrPincode</t>
  </si>
  <si>
    <t>pt_newAssessmentHouseNoCorres</t>
  </si>
  <si>
    <t>pt_newAssessmentPropAddSecCorres</t>
  </si>
  <si>
    <t>pt_newAssessmentPropAddrPincodeCorres</t>
  </si>
  <si>
    <t>No</t>
  </si>
  <si>
    <t>New Bhagalpur</t>
  </si>
  <si>
    <t>rainWaterHarvesting</t>
  </si>
  <si>
    <t>govtWaterConn</t>
  </si>
  <si>
    <t>govtWaterConnwith400</t>
  </si>
  <si>
    <t>govtWaterConnwithout400</t>
  </si>
  <si>
    <t>govtWaterConnNA</t>
  </si>
  <si>
    <t xml:space="preserve">#pt_newAssessmentPropAddrPincode </t>
  </si>
  <si>
    <t>#pt_newAssessmentPropAddCorres</t>
  </si>
  <si>
    <t>pt_newAssessmentAplcbleVacantLand</t>
  </si>
  <si>
    <t>manuualVacantLandArea</t>
  </si>
  <si>
    <t>pt_newAssessmentVacantLandAreaAuto</t>
  </si>
  <si>
    <t>pt_newAssessmentVacantLandAreaMannal</t>
  </si>
  <si>
    <t>TestAutomationDocument_One.pdf</t>
  </si>
  <si>
    <t>residentialBuildupArea</t>
  </si>
  <si>
    <t>nonResidentialBuildupArea</t>
  </si>
  <si>
    <t>ratableAreaForRes</t>
  </si>
  <si>
    <t>ratableAreaForNonRes</t>
  </si>
  <si>
    <t>unitArea</t>
  </si>
  <si>
    <t>annualRatableValueForRes</t>
  </si>
  <si>
    <t>annualRatableValueForNonRes</t>
  </si>
  <si>
    <t>rateOfTax</t>
  </si>
  <si>
    <t>annualTaxRes</t>
  </si>
  <si>
    <t>annualTaxNonRes</t>
  </si>
  <si>
    <t>calculatedRateOfTax</t>
  </si>
  <si>
    <t>#### variables for addition of buildingdetails</t>
  </si>
  <si>
    <t>no</t>
  </si>
  <si>
    <t>pt_newAssessmentWaterTaxCrgSupp</t>
  </si>
  <si>
    <t>####Water Tax Type charges</t>
  </si>
  <si>
    <t>###Mutation</t>
  </si>
  <si>
    <t>pt_newAssessmentMutationFlag</t>
  </si>
  <si>
    <t>pt_newAssessmentMutationPropNo</t>
  </si>
  <si>
    <t>pt_newAssessmentPTAnnualTaxAutoRes</t>
  </si>
  <si>
    <t>##annualRatableValueForRes1</t>
  </si>
  <si>
    <t>##annualRatableValueForNonRes1</t>
  </si>
  <si>
    <t>pt_newAssessmentPTRebtAutoRes</t>
  </si>
  <si>
    <t>pt_newAssessmentPTIntAutoRes</t>
  </si>
  <si>
    <t>interestRate</t>
  </si>
  <si>
    <t>interestRateMaster</t>
  </si>
  <si>
    <t>noOfMonths</t>
  </si>
  <si>
    <t>###Property Annual Tax</t>
  </si>
  <si>
    <t>###Property Rebate</t>
  </si>
  <si>
    <t>###Property Current Year Interest</t>
  </si>
  <si>
    <t>###Property Tax Penalty</t>
  </si>
  <si>
    <t>pt_newAssessmentPanalty</t>
  </si>
  <si>
    <t>###Total Paybale Amount</t>
  </si>
  <si>
    <t>pt_newAssessmentTotPayableAmtAutoRes</t>
  </si>
  <si>
    <t>###Vacant Land</t>
  </si>
  <si>
    <t>rate</t>
  </si>
  <si>
    <t>pt_newAssessmentVacantLandAnnualTaxAuto</t>
  </si>
  <si>
    <t>pt_newAssessmentVacantLandAnnualTaxManual</t>
  </si>
  <si>
    <t>pt_newAssessmentTotalAnnualPropertyTaxonSAS</t>
  </si>
  <si>
    <t>###SAS Total Annual Tax 14</t>
  </si>
  <si>
    <t>pt_newAssessmentServiceChargeCurSAS</t>
  </si>
  <si>
    <t>###Total Property Tax + Water Tax (Current) 16.2</t>
  </si>
  <si>
    <t>pt_newAssessmentTotPropTaxAndWatTaxCurtSuppAutoRes</t>
  </si>
  <si>
    <t>###Interest/Penalty/Rebate 16.3</t>
  </si>
  <si>
    <t>pt_newAssessmentPTIntAutoResSAS</t>
  </si>
  <si>
    <t>###Service charge on SAS (Current) 16.1</t>
  </si>
  <si>
    <t>pt_newAssessmentPanaltySAS</t>
  </si>
  <si>
    <t>pt_newAssessmentPTIntAreas</t>
  </si>
  <si>
    <t>pt_newAssessmentTotPayableAmtResAutoSupp</t>
  </si>
  <si>
    <t xml:space="preserve">#pt_newAssessmentFloorNo </t>
  </si>
  <si>
    <t xml:space="preserve">#pt_newAssessmentTypeOfUse </t>
  </si>
  <si>
    <t xml:space="preserve">#pt_newAssessmentConstructionType </t>
  </si>
  <si>
    <t xml:space="preserve">#pt_newAssessmentBuildingArea </t>
  </si>
  <si>
    <t>#pt_newAssessmentUsageFactor</t>
  </si>
  <si>
    <t xml:space="preserve">#pt_newAssessmentOccupancyFactor </t>
  </si>
  <si>
    <t>#pt_chngInAddnGrnd&amp;FloorBuiltupAreaFlrNo</t>
  </si>
  <si>
    <t>#pt_chngInAddnGrnd&amp;FloorBuiltupAreaUsgTyp</t>
  </si>
  <si>
    <t>#pt_chngInAddnGrnd&amp;FloorBuiltupAreaCnstrnTyp</t>
  </si>
  <si>
    <t>#pt_chngInAddnGrnd&amp;FloorBuiltupAreaBuiltupArea</t>
  </si>
  <si>
    <t>#pt_chngInAddnGrnd&amp;FloorBuiltupAreaUsgFactor</t>
  </si>
  <si>
    <t>#pt_chngInAddnGrnd&amp;FloorBuiltupAreaOccuFactor</t>
  </si>
  <si>
    <t>pt_newAssessmentTypeOfUse</t>
  </si>
  <si>
    <t>pt_newAssessmentConstructionType</t>
  </si>
  <si>
    <t>pt_newAssessmentBuildingArea</t>
  </si>
  <si>
    <t>pt_newAssessmentOccupancyFactor</t>
  </si>
  <si>
    <t>1st</t>
  </si>
  <si>
    <t>pt_newAssessmentFloorNoArray</t>
  </si>
  <si>
    <t>2nd</t>
  </si>
  <si>
    <t>3rd</t>
  </si>
  <si>
    <t>4th</t>
  </si>
  <si>
    <t>5th</t>
  </si>
  <si>
    <t>Commercial / Industrial</t>
  </si>
  <si>
    <t>Govt. Establishment</t>
  </si>
  <si>
    <t>#pt_newAssessmentAplcbleVacantLand</t>
  </si>
  <si>
    <t>#pt_newAssessmentVacantLandAreaAuto</t>
  </si>
  <si>
    <t>Tenanted</t>
  </si>
  <si>
    <t>1,1</t>
  </si>
  <si>
    <t>2,2</t>
  </si>
  <si>
    <t>3,3</t>
  </si>
  <si>
    <t>4,4</t>
  </si>
  <si>
    <t>5,5</t>
  </si>
  <si>
    <t>6,6</t>
  </si>
  <si>
    <t>7,7</t>
  </si>
  <si>
    <t>8,8</t>
  </si>
  <si>
    <t>9,16</t>
  </si>
  <si>
    <t>17,17</t>
  </si>
  <si>
    <t>18,18</t>
  </si>
  <si>
    <t>19,19</t>
  </si>
  <si>
    <t>20,20</t>
  </si>
  <si>
    <t>21,21</t>
  </si>
  <si>
    <t>22,22</t>
  </si>
  <si>
    <t>23,23</t>
  </si>
  <si>
    <t>24,24</t>
  </si>
  <si>
    <t>25,32</t>
  </si>
  <si>
    <t>#pt_newAssessmentPTAnnualTaxManualRes</t>
  </si>
  <si>
    <t>#pt_newAssessmentPTAnnualTaxAutoNonRes</t>
  </si>
  <si>
    <t>#pt_newAssessmentPTAnnualTaxManualNonRes</t>
  </si>
  <si>
    <t>#pt_newAssessmentPTRebtManualRes</t>
  </si>
  <si>
    <t>#pt_newAssessmentPTRebtAutoNonRes</t>
  </si>
  <si>
    <t>#pt_newAssessmentPTRebtManualNonRes</t>
  </si>
  <si>
    <t>#pt_newAssessmentPTIntManualRes</t>
  </si>
  <si>
    <t>#pt_newAssessmentPTIntAutoNonRes</t>
  </si>
  <si>
    <t>#pt_newAssessmentPTIntManualNonRes</t>
  </si>
  <si>
    <t>#pt_newAssessmentTotPayableAmtManualRes</t>
  </si>
  <si>
    <t>#pt_newAssessmentTotPayableAmtAutoNonRes</t>
  </si>
  <si>
    <t>#pt_newAssessmentTotPayableAmtManualNonRes</t>
  </si>
  <si>
    <t>#pt_newAssessmentWaterTaxCrgOwnBow</t>
  </si>
  <si>
    <t>#pt_newAssessmentWaterTaxCrgBoth</t>
  </si>
  <si>
    <t>#pt_newAssessmentWaterTaxCrgAP</t>
  </si>
  <si>
    <t>#pt_newAssessmentWaterTaxCrgNA</t>
  </si>
  <si>
    <t>Own Boring</t>
  </si>
  <si>
    <t>#pt_newAssessmentPTIntManualResSAS</t>
  </si>
  <si>
    <t>#pt_newAssessmentPTIntAutoNonResSAS</t>
  </si>
  <si>
    <t>#pt_newAssessmentPTIntManualNonResSAS</t>
  </si>
  <si>
    <t>#pt_newAssessmentTotPayableAmtResAutoOwnBow</t>
  </si>
  <si>
    <t>#pt_newAssessmentTotPayableAmtResAutoBoth</t>
  </si>
  <si>
    <t>#pt_newAssessmentTotPayableAmtResAutoAP</t>
  </si>
  <si>
    <t>#pt_newAssessmentTotPayableAmtResAutoNA</t>
  </si>
  <si>
    <t>#pt_newAssessmentTotPayableAmtResManSupp</t>
  </si>
  <si>
    <t>#pt_newAssessmentTotPayableAmtResManOwnBow</t>
  </si>
  <si>
    <t>#pt_newAssessmentTotPayableAmtResManBoth</t>
  </si>
  <si>
    <t>#pt_newAssessmentTotPayableAmtResManAP</t>
  </si>
  <si>
    <t>#pt_newAssessmentTotPayableAmtResManNA</t>
  </si>
  <si>
    <t>#pt_newAssessmentTotPayableAmtNonResAutoSupp</t>
  </si>
  <si>
    <t>#pt_newAssessmentTotPayableAmtNonResAutoOwnBow</t>
  </si>
  <si>
    <t>#pt_newAssessmentTotPayableAmtNonResAutoBoth</t>
  </si>
  <si>
    <t>#pt_newAssessmentTotPayableAmtNonResAutoAP</t>
  </si>
  <si>
    <t>#pt_newAssessmentTotPayableAmtNonResAutoNA</t>
  </si>
  <si>
    <t>#pt_newAssessmentTotPayableAmtNonResManSupp</t>
  </si>
  <si>
    <t>#pt_newAssessmentTotPayableAmtNonResManOwnBow</t>
  </si>
  <si>
    <t>#pt_newAssessmentTotPayableAmtNonResManBoth</t>
  </si>
  <si>
    <t>#pt_newAssessmentTotPayableAmtNonResManAP</t>
  </si>
  <si>
    <t>#pt_newAssessmentTotPayableAmtNonResManNA</t>
  </si>
  <si>
    <t>#pt_newAssessmentPTAnnualTaxAutoRes</t>
  </si>
  <si>
    <t>pt_newAssessmentRWHView</t>
  </si>
  <si>
    <t>pt_newAssessmentRebateApplicable</t>
  </si>
  <si>
    <t>pt_newAssessmentVacantLandAnnualTax</t>
  </si>
  <si>
    <t>pt_newAssessmentPTRebtAutoResSAS</t>
  </si>
  <si>
    <t>#pt_newAssessmentPTRebtAutoRes</t>
  </si>
  <si>
    <t>2016-17</t>
  </si>
  <si>
    <t>34,34</t>
  </si>
  <si>
    <t>33,33</t>
  </si>
  <si>
    <t>pt_newAssessmentPTIntAndPenSAS</t>
  </si>
  <si>
    <t>pt_newAssessmentPTIntAreasAndCurrentSAS</t>
  </si>
  <si>
    <t>###SAS Interest is 14E</t>
  </si>
  <si>
    <t>No Of Year</t>
  </si>
  <si>
    <t>Arrears Annual Tax</t>
  </si>
  <si>
    <t>Arrears Annual Tax + Arrears Interest</t>
  </si>
  <si>
    <t>Datys Difference for Penalty</t>
  </si>
  <si>
    <t>29/Dec/2016</t>
  </si>
  <si>
    <t>Current Date</t>
  </si>
  <si>
    <t>Aqc Date</t>
  </si>
  <si>
    <t>#Datys Difference for Penalty</t>
  </si>
  <si>
    <t>#datediff_RND</t>
  </si>
  <si>
    <t>#datediff_RND_new_new</t>
  </si>
  <si>
    <t>#datediff_RND_new</t>
  </si>
  <si>
    <t>pt_assessmentType</t>
  </si>
  <si>
    <t>New Assessment</t>
  </si>
  <si>
    <t>23 Flat Arreas</t>
  </si>
  <si>
    <t>22-Vacant Land Arreas</t>
  </si>
  <si>
    <t>24 Vacant Land Current</t>
  </si>
  <si>
    <t>25  Flat Current</t>
  </si>
  <si>
    <t>35,35</t>
  </si>
  <si>
    <t>36,36</t>
  </si>
  <si>
    <t>26-Land + Building Arrars</t>
  </si>
  <si>
    <t>27 Land + Building Current</t>
  </si>
  <si>
    <t>37,37</t>
  </si>
  <si>
    <t>38,38</t>
  </si>
  <si>
    <t>pt_Type_Of_Property</t>
  </si>
  <si>
    <t>Mix</t>
  </si>
  <si>
    <t>systemDate</t>
  </si>
  <si>
    <t>acquitionDate</t>
  </si>
  <si>
    <t>dateDifference</t>
  </si>
  <si>
    <t>nonGovtAnnualTaxTemp</t>
  </si>
  <si>
    <t>govtAnnualTaxTemp</t>
  </si>
  <si>
    <t>####SAS 16.2B for Mix Property</t>
  </si>
  <si>
    <t>2017-18</t>
  </si>
  <si>
    <t xml:space="preserve">#pt_newAssessmentAcquisitionMonth </t>
  </si>
  <si>
    <t>pt_newAssessmentAcqDate</t>
  </si>
  <si>
    <t>pt_newAssessmentAcqMonth</t>
  </si>
  <si>
    <t>pt_newAssessmentAcqYear</t>
  </si>
  <si>
    <t>Feb</t>
  </si>
  <si>
    <t>Jan</t>
  </si>
  <si>
    <t>2016</t>
  </si>
  <si>
    <t>12</t>
  </si>
  <si>
    <t>13</t>
  </si>
  <si>
    <t>2017</t>
  </si>
  <si>
    <t>14</t>
  </si>
  <si>
    <t>10</t>
  </si>
  <si>
    <t xml:space="preserve">#pt_newAssessmentAcquisitionDate </t>
  </si>
  <si>
    <t>2015-16</t>
  </si>
  <si>
    <t>2013-14</t>
  </si>
  <si>
    <t>Both</t>
  </si>
  <si>
    <t>Not Applicable</t>
  </si>
  <si>
    <t>01</t>
  </si>
  <si>
    <t>2013</t>
  </si>
  <si>
    <t>22-Vacant Land Arreas (FY 13-14)</t>
  </si>
  <si>
    <t>#pt_newAssessmentTotPropTaxAndWatTaxCurtOwnBowAutoRes</t>
  </si>
  <si>
    <t>#pt_newAssessmentTotPropTaxAndWatTaxCurtBothAutoRes</t>
  </si>
  <si>
    <t>#pt_newAssessmentTotPropTaxAndWatTaxCurtAPAutoRes</t>
  </si>
  <si>
    <t>#pt_newAssessmentTotPropTaxAndWatTaxCurtNAAutoRes</t>
  </si>
  <si>
    <t>#pt_newAssessmentTotPropTaxAndWatTaxCurtSuppManRes</t>
  </si>
  <si>
    <t>#pt_newAssessmentTotPropTaxAndWatTaxCurtOwnBowManRes</t>
  </si>
  <si>
    <t>#pt_newAssessmentTotPropTaxAndWatTaxCurtBothManRes</t>
  </si>
  <si>
    <t>#pt_newAssessmentTotPropTaxAndWatTaxCurtAPManRes</t>
  </si>
  <si>
    <t>#pt_newAssessmentTotPropTaxAndWatTaxCurtNAManRes</t>
  </si>
  <si>
    <t>#pt_newAssessmentTotPropTaxAndWatTaxCurtSuppAutoNonRes</t>
  </si>
  <si>
    <t>#pt_newAssessmentTotPropTaxAndWatTaxCurtOwnBowAutoNonRes</t>
  </si>
  <si>
    <t>#pt_newAssessmentTotPropTaxAndWatTaxCurtBothAutoNonRes</t>
  </si>
  <si>
    <t>#pt_newAssessmentTotPropTaxAndWatTaxCurtAPAutoNonRes</t>
  </si>
  <si>
    <t>#pt_newAssessmentTotPropTaxAndWatTaxCurtNAAutoNonRes</t>
  </si>
  <si>
    <t>#pt_newAssessmentTotPropTaxAndWatTaxCurtSuppManNonRes</t>
  </si>
  <si>
    <t>#pt_newAssessmentTotPropTaxAndWatTaxCurtOwnBowManNonRes</t>
  </si>
  <si>
    <t>#pt_newAssessmentTotPropTaxAndWatTaxCurtBothManNonRes</t>
  </si>
  <si>
    <t>#pt_newAssessmentTotPropTaxAndWatTaxCurtAPManNonRes</t>
  </si>
  <si>
    <t>#pt_newAssessmentTotPropTaxAndWatTaxCurtNAManNonRes</t>
  </si>
  <si>
    <t>28-Vacant Land Arreas 13-14</t>
  </si>
  <si>
    <t>39,39</t>
  </si>
  <si>
    <t>40,40</t>
  </si>
  <si>
    <t>41,41</t>
  </si>
  <si>
    <t>42,42</t>
  </si>
  <si>
    <t>2015</t>
  </si>
  <si>
    <t>29-Vacant Land Arreas 14-15</t>
  </si>
  <si>
    <t>30-Vacant Land Arreas 15-16</t>
  </si>
  <si>
    <t>31-Vacant Land Arreas 16-17</t>
  </si>
  <si>
    <t>32-Land + Building Arrars</t>
  </si>
  <si>
    <t>43,43</t>
  </si>
  <si>
    <t>44,44</t>
  </si>
  <si>
    <t>33-Land + Building Arrars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</si>
</sst>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dd\/mmm\/yyyy"/>
    <numFmt numFmtId="166" formatCode="dd/mmm/yyyy"/>
  </numFmts>
  <fonts count="9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0" fillId="2" borderId="0" xfId="0" applyFill="1"/>
    <xf numFmtId="15" fontId="0" fillId="0" borderId="0" xfId="0" quotePrefix="1" applyNumberFormat="1" applyFill="1" applyAlignment="1">
      <alignment horizontal="left" vertical="top"/>
    </xf>
    <xf numFmtId="0" fontId="0" fillId="0" borderId="0" xfId="0" applyFill="1"/>
    <xf numFmtId="0" fontId="2" fillId="0" borderId="0" xfId="0" applyFont="1" applyFill="1"/>
    <xf numFmtId="0" fontId="0" fillId="3" borderId="0" xfId="0" applyFill="1"/>
    <xf numFmtId="0" fontId="2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1" applyFill="1"/>
    <xf numFmtId="164" fontId="0" fillId="0" borderId="0" xfId="0" applyNumberFormat="1" applyFill="1"/>
    <xf numFmtId="0" fontId="2" fillId="3" borderId="0" xfId="0" applyFont="1" applyFill="1"/>
    <xf numFmtId="2" fontId="0" fillId="3" borderId="0" xfId="0" applyNumberFormat="1" applyFill="1"/>
    <xf numFmtId="2" fontId="0" fillId="0" borderId="0" xfId="0" applyNumberFormat="1" applyFill="1"/>
    <xf numFmtId="0" fontId="0" fillId="5" borderId="0" xfId="0" applyFill="1"/>
    <xf numFmtId="15" fontId="0" fillId="0" borderId="0" xfId="0" applyNumberFormat="1"/>
    <xf numFmtId="0" fontId="0" fillId="0" borderId="0" xfId="0" applyNumberFormat="1"/>
    <xf numFmtId="165" fontId="0" fillId="2" borderId="0" xfId="0" quotePrefix="1" applyNumberFormat="1" applyFill="1"/>
    <xf numFmtId="166" fontId="0" fillId="0" borderId="0" xfId="0" quotePrefix="1" applyNumberFormat="1" applyFill="1" applyAlignment="1">
      <alignment horizontal="left" vertical="top"/>
    </xf>
    <xf numFmtId="14" fontId="0" fillId="0" borderId="0" xfId="0" quotePrefix="1" applyNumberFormat="1" applyFill="1" applyAlignment="1">
      <alignment horizontal="left" vertical="top"/>
    </xf>
    <xf numFmtId="164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0" fillId="0" borderId="0" xfId="0" quotePrefix="1" applyNumberFormat="1" applyFill="1"/>
    <xf numFmtId="165" fontId="0" fillId="0" borderId="0" xfId="0" quotePrefix="1" applyNumberFormat="1" applyFill="1"/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right"/>
    </xf>
    <xf numFmtId="0" fontId="4" fillId="0" borderId="0" xfId="0" applyFont="1" applyFill="1"/>
    <xf numFmtId="49" fontId="2" fillId="0" borderId="0" xfId="0" applyNumberFormat="1" applyFont="1" applyFill="1" applyAlignment="1">
      <alignment horizontal="right"/>
    </xf>
    <xf numFmtId="0" fontId="3" fillId="0" borderId="0" xfId="0" applyNumberFormat="1" applyFont="1" applyFill="1"/>
    <xf numFmtId="0" fontId="0" fillId="0" borderId="0" xfId="0" applyFill="1" applyAlignment="1">
      <alignment horizontal="left" vertical="top"/>
    </xf>
    <xf numFmtId="0" fontId="5" fillId="0" borderId="0" xfId="0" applyFont="1" applyFill="1"/>
    <xf numFmtId="0" fontId="2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3" borderId="0" xfId="0" applyNumberFormat="1" applyFont="1" applyFill="1"/>
    <xf numFmtId="0" fontId="6" fillId="2" borderId="0" xfId="1" applyFont="1" applyFill="1"/>
    <xf numFmtId="0" fontId="6" fillId="0" borderId="0" xfId="1" applyFont="1" applyFill="1"/>
    <xf numFmtId="0" fontId="6" fillId="0" borderId="0" xfId="1" applyFont="1"/>
    <xf numFmtId="0" fontId="2" fillId="4" borderId="0" xfId="0" applyFont="1" applyFill="1"/>
    <xf numFmtId="0" fontId="2" fillId="0" borderId="0" xfId="0" applyFont="1" applyFill="1" applyAlignment="1">
      <alignment wrapText="1"/>
    </xf>
    <xf numFmtId="0" fontId="2" fillId="0" borderId="0" xfId="0" quotePrefix="1" applyFont="1" applyFill="1"/>
    <xf numFmtId="3" fontId="2" fillId="0" borderId="0" xfId="0" applyNumberFormat="1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/>
    <xf numFmtId="0" fontId="2" fillId="6" borderId="0" xfId="0" applyFont="1" applyFill="1" applyAlignment="1">
      <alignment horizontal="left" vertical="top" wrapText="1"/>
    </xf>
    <xf numFmtId="0" fontId="2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itesh.balgude@abmindia.com" TargetMode="External"/><Relationship Id="rId18" Type="http://schemas.openxmlformats.org/officeDocument/2006/relationships/hyperlink" Target="mailto:ritesh.balgude@abmindia.com" TargetMode="External"/><Relationship Id="rId26" Type="http://schemas.openxmlformats.org/officeDocument/2006/relationships/hyperlink" Target="mailto:ritesh.balgude@abmindia.com" TargetMode="External"/><Relationship Id="rId39" Type="http://schemas.openxmlformats.org/officeDocument/2006/relationships/hyperlink" Target="mailto:ritesh.balgude@abmindia.com" TargetMode="External"/><Relationship Id="rId21" Type="http://schemas.openxmlformats.org/officeDocument/2006/relationships/hyperlink" Target="mailto:ritesh.balgude@abmindia.com" TargetMode="External"/><Relationship Id="rId34" Type="http://schemas.openxmlformats.org/officeDocument/2006/relationships/hyperlink" Target="mailto:ritesh.balgude@abmindia.com" TargetMode="External"/><Relationship Id="rId42" Type="http://schemas.openxmlformats.org/officeDocument/2006/relationships/hyperlink" Target="file:///\\uploads\TestAutomationDocument_One.pdf" TargetMode="External"/><Relationship Id="rId47" Type="http://schemas.openxmlformats.org/officeDocument/2006/relationships/hyperlink" Target="mailto:ritesh.balgude@abmindia.com" TargetMode="External"/><Relationship Id="rId50" Type="http://schemas.openxmlformats.org/officeDocument/2006/relationships/hyperlink" Target="file:///\\uploads\TestAutomationDocument_One.pdf" TargetMode="External"/><Relationship Id="rId55" Type="http://schemas.openxmlformats.org/officeDocument/2006/relationships/hyperlink" Target="mailto:ritesh.balgude@abmindia.com" TargetMode="External"/><Relationship Id="rId63" Type="http://schemas.openxmlformats.org/officeDocument/2006/relationships/hyperlink" Target="mailto:ritesh.balgude@abmindia.com" TargetMode="External"/><Relationship Id="rId68" Type="http://schemas.openxmlformats.org/officeDocument/2006/relationships/hyperlink" Target="file:///\\uploads\TestAutomationDocument_One.pdf" TargetMode="External"/><Relationship Id="rId76" Type="http://schemas.openxmlformats.org/officeDocument/2006/relationships/hyperlink" Target="file:///\\uploads\TestAutomationDocument_One.pdf" TargetMode="External"/><Relationship Id="rId84" Type="http://schemas.openxmlformats.org/officeDocument/2006/relationships/hyperlink" Target="file:///\\uploads\TestAutomationDocument_One.pdf" TargetMode="External"/><Relationship Id="rId89" Type="http://schemas.openxmlformats.org/officeDocument/2006/relationships/vmlDrawing" Target="../drawings/vmlDrawing1.vml"/><Relationship Id="rId7" Type="http://schemas.openxmlformats.org/officeDocument/2006/relationships/hyperlink" Target="mailto:ritesh.balgude@abmindia.com" TargetMode="External"/><Relationship Id="rId71" Type="http://schemas.openxmlformats.org/officeDocument/2006/relationships/hyperlink" Target="mailto:ritesh.balgude@abmindia.com" TargetMode="External"/><Relationship Id="rId2" Type="http://schemas.openxmlformats.org/officeDocument/2006/relationships/hyperlink" Target="mailto:ritesh.balgude@abmindia.com" TargetMode="External"/><Relationship Id="rId16" Type="http://schemas.openxmlformats.org/officeDocument/2006/relationships/hyperlink" Target="mailto:ritesh.balgude@abmindia.com" TargetMode="External"/><Relationship Id="rId29" Type="http://schemas.openxmlformats.org/officeDocument/2006/relationships/hyperlink" Target="mailto:ritesh.balgude@abmindia.com" TargetMode="External"/><Relationship Id="rId11" Type="http://schemas.openxmlformats.org/officeDocument/2006/relationships/hyperlink" Target="mailto:ritesh.balgude@abmindia.com" TargetMode="External"/><Relationship Id="rId24" Type="http://schemas.openxmlformats.org/officeDocument/2006/relationships/hyperlink" Target="mailto:ritesh.balgude@abmindia.com" TargetMode="External"/><Relationship Id="rId32" Type="http://schemas.openxmlformats.org/officeDocument/2006/relationships/hyperlink" Target="mailto:ritesh.balgude@abmindia.com" TargetMode="External"/><Relationship Id="rId37" Type="http://schemas.openxmlformats.org/officeDocument/2006/relationships/hyperlink" Target="file:///\\uploads\TestAutomationDocument_One.pdf" TargetMode="External"/><Relationship Id="rId40" Type="http://schemas.openxmlformats.org/officeDocument/2006/relationships/hyperlink" Target="file:///\\uploads\TestAutomationDocument_One.pdf" TargetMode="External"/><Relationship Id="rId45" Type="http://schemas.openxmlformats.org/officeDocument/2006/relationships/hyperlink" Target="mailto:ritesh.balgude@abmindia.com" TargetMode="External"/><Relationship Id="rId53" Type="http://schemas.openxmlformats.org/officeDocument/2006/relationships/hyperlink" Target="mailto:ritesh.balgude@abmindia.com" TargetMode="External"/><Relationship Id="rId58" Type="http://schemas.openxmlformats.org/officeDocument/2006/relationships/hyperlink" Target="file:///\\uploads\TestAutomationDocument_One.pdf" TargetMode="External"/><Relationship Id="rId66" Type="http://schemas.openxmlformats.org/officeDocument/2006/relationships/hyperlink" Target="file:///\\uploads\TestAutomationDocument_One.pdf" TargetMode="External"/><Relationship Id="rId74" Type="http://schemas.openxmlformats.org/officeDocument/2006/relationships/hyperlink" Target="file:///\\uploads\TestAutomationDocument_One.pdf" TargetMode="External"/><Relationship Id="rId79" Type="http://schemas.openxmlformats.org/officeDocument/2006/relationships/hyperlink" Target="mailto:ritesh.balgude@abmindia.com" TargetMode="External"/><Relationship Id="rId87" Type="http://schemas.openxmlformats.org/officeDocument/2006/relationships/hyperlink" Target="mailto:ritesh.balgude@abmindia.com" TargetMode="External"/><Relationship Id="rId5" Type="http://schemas.openxmlformats.org/officeDocument/2006/relationships/hyperlink" Target="mailto:ritesh.balgude@abmindia.com" TargetMode="External"/><Relationship Id="rId61" Type="http://schemas.openxmlformats.org/officeDocument/2006/relationships/hyperlink" Target="mailto:ritesh.balgude@abmindia.com" TargetMode="External"/><Relationship Id="rId82" Type="http://schemas.openxmlformats.org/officeDocument/2006/relationships/hyperlink" Target="file:///\\uploads\TestAutomationDocument_One.pdf" TargetMode="External"/><Relationship Id="rId90" Type="http://schemas.openxmlformats.org/officeDocument/2006/relationships/comments" Target="../comments1.xml"/><Relationship Id="rId19" Type="http://schemas.openxmlformats.org/officeDocument/2006/relationships/hyperlink" Target="mailto:ritesh.balgude@abmindia.com" TargetMode="External"/><Relationship Id="rId4" Type="http://schemas.openxmlformats.org/officeDocument/2006/relationships/hyperlink" Target="mailto:ritesh.balgude@abmindia.com" TargetMode="External"/><Relationship Id="rId9" Type="http://schemas.openxmlformats.org/officeDocument/2006/relationships/hyperlink" Target="mailto:ritesh.balgude@abmindia.com" TargetMode="External"/><Relationship Id="rId14" Type="http://schemas.openxmlformats.org/officeDocument/2006/relationships/hyperlink" Target="mailto:ritesh.balgude@abmindia.com" TargetMode="External"/><Relationship Id="rId22" Type="http://schemas.openxmlformats.org/officeDocument/2006/relationships/hyperlink" Target="mailto:ritesh.balgude@abmindia.com" TargetMode="External"/><Relationship Id="rId27" Type="http://schemas.openxmlformats.org/officeDocument/2006/relationships/hyperlink" Target="mailto:ritesh.balgude@abmindia.com" TargetMode="External"/><Relationship Id="rId30" Type="http://schemas.openxmlformats.org/officeDocument/2006/relationships/hyperlink" Target="mailto:ritesh.balgude@abmindia.com" TargetMode="External"/><Relationship Id="rId35" Type="http://schemas.openxmlformats.org/officeDocument/2006/relationships/hyperlink" Target="mailto:ritesh.balgude@abmindia.com" TargetMode="External"/><Relationship Id="rId43" Type="http://schemas.openxmlformats.org/officeDocument/2006/relationships/hyperlink" Target="mailto:ritesh.balgude@abmindia.com" TargetMode="External"/><Relationship Id="rId48" Type="http://schemas.openxmlformats.org/officeDocument/2006/relationships/hyperlink" Target="file:///\\uploads\TestAutomationDocument_One.pdf" TargetMode="External"/><Relationship Id="rId56" Type="http://schemas.openxmlformats.org/officeDocument/2006/relationships/hyperlink" Target="file:///\\uploads\TestAutomationDocument_One.pdf" TargetMode="External"/><Relationship Id="rId64" Type="http://schemas.openxmlformats.org/officeDocument/2006/relationships/hyperlink" Target="file:///\\uploads\TestAutomationDocument_One.pdf" TargetMode="External"/><Relationship Id="rId69" Type="http://schemas.openxmlformats.org/officeDocument/2006/relationships/hyperlink" Target="mailto:ritesh.balgude@abmindia.com" TargetMode="External"/><Relationship Id="rId77" Type="http://schemas.openxmlformats.org/officeDocument/2006/relationships/hyperlink" Target="mailto:ritesh.balgude@abmindia.com" TargetMode="External"/><Relationship Id="rId8" Type="http://schemas.openxmlformats.org/officeDocument/2006/relationships/hyperlink" Target="mailto:ritesh.balgude@abmindia.com" TargetMode="External"/><Relationship Id="rId51" Type="http://schemas.openxmlformats.org/officeDocument/2006/relationships/hyperlink" Target="mailto:ritesh.balgude@abmindia.com" TargetMode="External"/><Relationship Id="rId72" Type="http://schemas.openxmlformats.org/officeDocument/2006/relationships/hyperlink" Target="file:///\\uploads\TestAutomationDocument_One.pdf" TargetMode="External"/><Relationship Id="rId80" Type="http://schemas.openxmlformats.org/officeDocument/2006/relationships/hyperlink" Target="file:///\\uploads\TestAutomationDocument_One.pdf" TargetMode="External"/><Relationship Id="rId85" Type="http://schemas.openxmlformats.org/officeDocument/2006/relationships/hyperlink" Target="mailto:ritesh.balgude@abmindia.com" TargetMode="External"/><Relationship Id="rId3" Type="http://schemas.openxmlformats.org/officeDocument/2006/relationships/hyperlink" Target="mailto:ritesh.balgude@abmindia.com" TargetMode="External"/><Relationship Id="rId12" Type="http://schemas.openxmlformats.org/officeDocument/2006/relationships/hyperlink" Target="mailto:ritesh.balgude@abmindia.com" TargetMode="External"/><Relationship Id="rId17" Type="http://schemas.openxmlformats.org/officeDocument/2006/relationships/hyperlink" Target="mailto:ritesh.balgude@abmindia.com" TargetMode="External"/><Relationship Id="rId25" Type="http://schemas.openxmlformats.org/officeDocument/2006/relationships/hyperlink" Target="mailto:ritesh.balgude@abmindia.com" TargetMode="External"/><Relationship Id="rId33" Type="http://schemas.openxmlformats.org/officeDocument/2006/relationships/hyperlink" Target="mailto:ritesh.balgude@abmindia.com" TargetMode="External"/><Relationship Id="rId38" Type="http://schemas.openxmlformats.org/officeDocument/2006/relationships/hyperlink" Target="file:///\\uploads\TestAutomationDocument_One.pdf" TargetMode="External"/><Relationship Id="rId46" Type="http://schemas.openxmlformats.org/officeDocument/2006/relationships/hyperlink" Target="file:///\\uploads\TestAutomationDocument_One.pdf" TargetMode="External"/><Relationship Id="rId59" Type="http://schemas.openxmlformats.org/officeDocument/2006/relationships/hyperlink" Target="mailto:ritesh.balgude@abmindia.com" TargetMode="External"/><Relationship Id="rId67" Type="http://schemas.openxmlformats.org/officeDocument/2006/relationships/hyperlink" Target="mailto:ritesh.balgude@abmindia.com" TargetMode="External"/><Relationship Id="rId20" Type="http://schemas.openxmlformats.org/officeDocument/2006/relationships/hyperlink" Target="mailto:ritesh.balgude@abmindia.com" TargetMode="External"/><Relationship Id="rId41" Type="http://schemas.openxmlformats.org/officeDocument/2006/relationships/hyperlink" Target="mailto:ritesh.balgude@abmindia.com" TargetMode="External"/><Relationship Id="rId54" Type="http://schemas.openxmlformats.org/officeDocument/2006/relationships/hyperlink" Target="file:///\\uploads\TestAutomationDocument_One.pdf" TargetMode="External"/><Relationship Id="rId62" Type="http://schemas.openxmlformats.org/officeDocument/2006/relationships/hyperlink" Target="file:///\\uploads\TestAutomationDocument_One.pdf" TargetMode="External"/><Relationship Id="rId70" Type="http://schemas.openxmlformats.org/officeDocument/2006/relationships/hyperlink" Target="file:///\\uploads\TestAutomationDocument_One.pdf" TargetMode="External"/><Relationship Id="rId75" Type="http://schemas.openxmlformats.org/officeDocument/2006/relationships/hyperlink" Target="mailto:ritesh.balgude@abmindia.com" TargetMode="External"/><Relationship Id="rId83" Type="http://schemas.openxmlformats.org/officeDocument/2006/relationships/hyperlink" Target="mailto:ritesh.balgude@abmindia.com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file:///\\uploads\TestAutomationDocument_One.pdf" TargetMode="External"/><Relationship Id="rId6" Type="http://schemas.openxmlformats.org/officeDocument/2006/relationships/hyperlink" Target="mailto:ritesh.balgude@abmindia.com" TargetMode="External"/><Relationship Id="rId15" Type="http://schemas.openxmlformats.org/officeDocument/2006/relationships/hyperlink" Target="mailto:ritesh.balgude@abmindia.com" TargetMode="External"/><Relationship Id="rId23" Type="http://schemas.openxmlformats.org/officeDocument/2006/relationships/hyperlink" Target="mailto:ritesh.balgude@abmindia.com" TargetMode="External"/><Relationship Id="rId28" Type="http://schemas.openxmlformats.org/officeDocument/2006/relationships/hyperlink" Target="mailto:ritesh.balgude@abmindia.com" TargetMode="External"/><Relationship Id="rId36" Type="http://schemas.openxmlformats.org/officeDocument/2006/relationships/hyperlink" Target="mailto:ritesh.balgude@abmindia.com" TargetMode="External"/><Relationship Id="rId49" Type="http://schemas.openxmlformats.org/officeDocument/2006/relationships/hyperlink" Target="mailto:ritesh.balgude@abmindia.com" TargetMode="External"/><Relationship Id="rId57" Type="http://schemas.openxmlformats.org/officeDocument/2006/relationships/hyperlink" Target="mailto:ritesh.balgude@abmindia.com" TargetMode="External"/><Relationship Id="rId10" Type="http://schemas.openxmlformats.org/officeDocument/2006/relationships/hyperlink" Target="mailto:ritesh.balgude@abmindia.com" TargetMode="External"/><Relationship Id="rId31" Type="http://schemas.openxmlformats.org/officeDocument/2006/relationships/hyperlink" Target="mailto:ritesh.balgude@abmindia.com" TargetMode="External"/><Relationship Id="rId44" Type="http://schemas.openxmlformats.org/officeDocument/2006/relationships/hyperlink" Target="file:///\\uploads\TestAutomationDocument_One.pdf" TargetMode="External"/><Relationship Id="rId52" Type="http://schemas.openxmlformats.org/officeDocument/2006/relationships/hyperlink" Target="file:///\\uploads\TestAutomationDocument_One.pdf" TargetMode="External"/><Relationship Id="rId60" Type="http://schemas.openxmlformats.org/officeDocument/2006/relationships/hyperlink" Target="file:///\\uploads\TestAutomationDocument_One.pdf" TargetMode="External"/><Relationship Id="rId65" Type="http://schemas.openxmlformats.org/officeDocument/2006/relationships/hyperlink" Target="mailto:ritesh.balgude@abmindia.com" TargetMode="External"/><Relationship Id="rId73" Type="http://schemas.openxmlformats.org/officeDocument/2006/relationships/hyperlink" Target="mailto:ritesh.balgude@abmindia.com" TargetMode="External"/><Relationship Id="rId78" Type="http://schemas.openxmlformats.org/officeDocument/2006/relationships/hyperlink" Target="file:///\\uploads\TestAutomationDocument_One.pdf" TargetMode="External"/><Relationship Id="rId81" Type="http://schemas.openxmlformats.org/officeDocument/2006/relationships/hyperlink" Target="mailto:ritesh.balgude@abmindia.com" TargetMode="External"/><Relationship Id="rId86" Type="http://schemas.openxmlformats.org/officeDocument/2006/relationships/hyperlink" Target="file:///\\uploads\TestAutomationDocument_On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298"/>
  <sheetViews>
    <sheetView tabSelected="1" topLeftCell="AC1" zoomScale="85" zoomScaleNormal="85" workbookViewId="0">
      <selection activeCell="AC1" sqref="AC1"/>
    </sheetView>
  </sheetViews>
  <sheetFormatPr defaultRowHeight="15" x14ac:dyDescent="0.25"/>
  <cols>
    <col min="1" max="1" width="55" style="10" customWidth="1"/>
    <col min="2" max="3" width="3.140625" customWidth="1"/>
    <col min="4" max="4" width="1.42578125" customWidth="1"/>
    <col min="5" max="5" width="12.5703125" style="10" customWidth="1"/>
    <col min="6" max="20" width="3.140625" style="10" customWidth="1"/>
    <col min="21" max="21" width="5.140625" style="10" customWidth="1"/>
    <col min="22" max="22" width="6.85546875" style="10" customWidth="1"/>
    <col min="23" max="23" width="23.140625" style="10" customWidth="1"/>
    <col min="24" max="24" width="22.140625" style="10" customWidth="1"/>
    <col min="25" max="25" width="19" style="10" customWidth="1"/>
    <col min="26" max="26" width="17.85546875" style="10" customWidth="1"/>
    <col min="27" max="27" width="31.28515625" style="10" customWidth="1"/>
    <col min="28" max="28" width="29.28515625" style="10" customWidth="1"/>
    <col min="29" max="30" width="32.28515625" style="10" customWidth="1"/>
    <col min="31" max="32" width="60.140625" style="10" customWidth="1"/>
    <col min="33" max="34" width="31.28515625" style="10" customWidth="1"/>
    <col min="35" max="80" width="60.140625" style="10" customWidth="1"/>
    <col min="81" max="122" width="60.140625" customWidth="1"/>
    <col min="123" max="124" width="36" customWidth="1"/>
  </cols>
  <sheetData>
    <row r="1" spans="1:122" s="3" customFormat="1" ht="31.5" customHeight="1" x14ac:dyDescent="0.25">
      <c r="A1" s="36" t="s">
        <v>0</v>
      </c>
      <c r="B1" s="4">
        <v>1</v>
      </c>
      <c r="C1" s="4">
        <v>2</v>
      </c>
      <c r="D1" s="4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50" t="s">
        <v>357</v>
      </c>
      <c r="X1" s="50" t="s">
        <v>319</v>
      </c>
      <c r="Y1" s="50" t="s">
        <v>321</v>
      </c>
      <c r="Z1" s="50" t="s">
        <v>322</v>
      </c>
      <c r="AA1" s="50" t="s">
        <v>325</v>
      </c>
      <c r="AB1" s="50" t="s">
        <v>326</v>
      </c>
      <c r="AC1" s="50" t="s">
        <v>377</v>
      </c>
      <c r="AD1" s="50" t="s">
        <v>383</v>
      </c>
      <c r="AE1" s="50" t="s">
        <v>384</v>
      </c>
      <c r="AF1" s="50" t="s">
        <v>385</v>
      </c>
      <c r="AG1" s="50" t="s">
        <v>386</v>
      </c>
      <c r="AH1" s="50" t="s">
        <v>389</v>
      </c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 t="s">
        <v>115</v>
      </c>
      <c r="BR1" s="13" t="s">
        <v>115</v>
      </c>
      <c r="BS1" s="13" t="s">
        <v>115</v>
      </c>
      <c r="BT1" s="13" t="s">
        <v>115</v>
      </c>
      <c r="BU1" s="13" t="s">
        <v>115</v>
      </c>
      <c r="BV1" s="13" t="s">
        <v>115</v>
      </c>
      <c r="BW1" s="13" t="s">
        <v>115</v>
      </c>
      <c r="BX1" s="13" t="s">
        <v>115</v>
      </c>
      <c r="BY1" s="13" t="s">
        <v>115</v>
      </c>
      <c r="BZ1" s="13" t="s">
        <v>115</v>
      </c>
      <c r="CA1" s="13" t="s">
        <v>115</v>
      </c>
      <c r="CB1" s="13" t="s">
        <v>115</v>
      </c>
      <c r="CC1" s="4" t="s">
        <v>116</v>
      </c>
      <c r="CD1" s="4" t="s">
        <v>117</v>
      </c>
      <c r="CE1" s="4" t="s">
        <v>118</v>
      </c>
      <c r="CF1" s="4" t="s">
        <v>119</v>
      </c>
      <c r="CG1" s="4" t="s">
        <v>120</v>
      </c>
      <c r="CH1" s="4" t="s">
        <v>121</v>
      </c>
      <c r="CI1" s="4" t="s">
        <v>122</v>
      </c>
      <c r="CJ1" s="4" t="s">
        <v>123</v>
      </c>
      <c r="CK1" s="4" t="s">
        <v>124</v>
      </c>
      <c r="CL1" s="4" t="s">
        <v>125</v>
      </c>
      <c r="CM1" s="4" t="s">
        <v>126</v>
      </c>
      <c r="CN1" s="4" t="s">
        <v>127</v>
      </c>
      <c r="CO1" s="4" t="s">
        <v>127</v>
      </c>
      <c r="CP1" s="4" t="s">
        <v>128</v>
      </c>
      <c r="CQ1" s="4" t="s">
        <v>129</v>
      </c>
      <c r="CR1" s="4" t="s">
        <v>130</v>
      </c>
      <c r="CS1" s="4" t="s">
        <v>131</v>
      </c>
      <c r="CT1" s="4" t="s">
        <v>132</v>
      </c>
      <c r="CU1" s="4" t="s">
        <v>133</v>
      </c>
      <c r="CV1" s="4" t="s">
        <v>134</v>
      </c>
      <c r="CW1" s="4" t="s">
        <v>135</v>
      </c>
      <c r="CX1" s="4" t="s">
        <v>136</v>
      </c>
      <c r="CY1" s="4" t="s">
        <v>137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</row>
    <row r="2" spans="1:122" x14ac:dyDescent="0.25">
      <c r="A2" s="10" t="s">
        <v>1</v>
      </c>
      <c r="E2" s="10" t="s">
        <v>2</v>
      </c>
      <c r="F2" s="10" t="s">
        <v>2</v>
      </c>
      <c r="G2" s="10" t="s">
        <v>2</v>
      </c>
      <c r="H2" s="10" t="s">
        <v>2</v>
      </c>
      <c r="I2" s="10" t="s">
        <v>2</v>
      </c>
      <c r="J2" s="10" t="s">
        <v>2</v>
      </c>
      <c r="K2" s="10" t="s">
        <v>2</v>
      </c>
      <c r="L2" s="10" t="s">
        <v>2</v>
      </c>
      <c r="M2" s="10" t="s">
        <v>2</v>
      </c>
      <c r="N2" s="10" t="s">
        <v>2</v>
      </c>
      <c r="O2" s="10" t="s">
        <v>2</v>
      </c>
      <c r="P2" s="10" t="s">
        <v>2</v>
      </c>
      <c r="Q2" s="10" t="s">
        <v>2</v>
      </c>
      <c r="R2" s="10" t="s">
        <v>2</v>
      </c>
      <c r="S2" s="10" t="s">
        <v>2</v>
      </c>
      <c r="T2" s="10" t="s">
        <v>2</v>
      </c>
      <c r="U2" s="10" t="s">
        <v>2</v>
      </c>
      <c r="V2" s="10" t="s">
        <v>2</v>
      </c>
      <c r="W2" s="10" t="s">
        <v>2</v>
      </c>
      <c r="X2" s="10" t="s">
        <v>2</v>
      </c>
      <c r="Y2" s="10" t="s">
        <v>2</v>
      </c>
      <c r="Z2" s="10" t="s">
        <v>2</v>
      </c>
      <c r="AA2" s="10" t="s">
        <v>2</v>
      </c>
      <c r="AB2" s="10" t="s">
        <v>2</v>
      </c>
      <c r="AC2" s="10" t="s">
        <v>2</v>
      </c>
      <c r="AD2" s="10" t="s">
        <v>2</v>
      </c>
      <c r="AE2" s="10" t="s">
        <v>2</v>
      </c>
      <c r="AF2" s="10" t="s">
        <v>2</v>
      </c>
      <c r="AG2" s="10" t="s">
        <v>2</v>
      </c>
      <c r="AH2" s="10" t="s">
        <v>2</v>
      </c>
      <c r="BR2" s="10" t="s">
        <v>2</v>
      </c>
      <c r="BS2" s="10" t="s">
        <v>2</v>
      </c>
      <c r="BT2" s="10" t="s">
        <v>2</v>
      </c>
      <c r="BU2" s="10" t="s">
        <v>2</v>
      </c>
      <c r="BV2" s="10" t="s">
        <v>2</v>
      </c>
      <c r="BW2" s="10" t="s">
        <v>2</v>
      </c>
      <c r="BX2" s="10" t="s">
        <v>2</v>
      </c>
      <c r="BY2" s="10" t="s">
        <v>2</v>
      </c>
      <c r="BZ2" s="10" t="s">
        <v>2</v>
      </c>
      <c r="CA2" s="10" t="s">
        <v>2</v>
      </c>
      <c r="CB2" s="10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L2" t="s">
        <v>2</v>
      </c>
      <c r="CM2" t="s">
        <v>2</v>
      </c>
      <c r="CN2" t="s">
        <v>2</v>
      </c>
      <c r="CO2" t="s">
        <v>2</v>
      </c>
      <c r="CP2" t="s">
        <v>2</v>
      </c>
      <c r="CQ2" t="s">
        <v>2</v>
      </c>
      <c r="CR2" t="s">
        <v>2</v>
      </c>
      <c r="CS2" t="s">
        <v>2</v>
      </c>
      <c r="CT2" t="s">
        <v>2</v>
      </c>
      <c r="CU2" t="s">
        <v>2</v>
      </c>
      <c r="CV2" t="s">
        <v>2</v>
      </c>
      <c r="CW2" t="s">
        <v>2</v>
      </c>
      <c r="CX2" t="s">
        <v>2</v>
      </c>
      <c r="CY2" t="s">
        <v>2</v>
      </c>
    </row>
    <row r="3" spans="1:122" x14ac:dyDescent="0.25">
      <c r="A3" s="10" t="s">
        <v>3</v>
      </c>
      <c r="E3" s="10" t="s">
        <v>7</v>
      </c>
      <c r="F3" s="10" t="s">
        <v>7</v>
      </c>
      <c r="G3" s="10" t="s">
        <v>7</v>
      </c>
      <c r="H3" s="10" t="s">
        <v>7</v>
      </c>
      <c r="I3" s="10" t="s">
        <v>7</v>
      </c>
      <c r="J3" s="10" t="s">
        <v>7</v>
      </c>
      <c r="K3" s="10" t="s">
        <v>7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10" t="s">
        <v>7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BR3" s="10" t="s">
        <v>4</v>
      </c>
      <c r="BS3" s="10" t="s">
        <v>4</v>
      </c>
      <c r="BT3" s="10" t="s">
        <v>4</v>
      </c>
      <c r="BU3" s="10" t="s">
        <v>4</v>
      </c>
      <c r="BV3" s="10" t="s">
        <v>4</v>
      </c>
      <c r="BW3" s="10" t="s">
        <v>4</v>
      </c>
      <c r="BX3" s="10" t="s">
        <v>4</v>
      </c>
      <c r="BY3" s="10" t="s">
        <v>4</v>
      </c>
      <c r="BZ3" s="10" t="s">
        <v>4</v>
      </c>
      <c r="CA3" s="10" t="s">
        <v>4</v>
      </c>
      <c r="CB3" s="10" t="s">
        <v>4</v>
      </c>
      <c r="CC3" t="s">
        <v>4</v>
      </c>
      <c r="CD3" t="s">
        <v>4</v>
      </c>
      <c r="CE3" t="s">
        <v>4</v>
      </c>
      <c r="CF3" t="s">
        <v>4</v>
      </c>
      <c r="CG3" t="s">
        <v>4</v>
      </c>
      <c r="CH3" t="s">
        <v>4</v>
      </c>
      <c r="CI3" t="s">
        <v>4</v>
      </c>
      <c r="CJ3" t="s">
        <v>4</v>
      </c>
      <c r="CK3" t="s">
        <v>4</v>
      </c>
      <c r="CL3" t="s">
        <v>4</v>
      </c>
      <c r="CM3" t="s">
        <v>4</v>
      </c>
      <c r="CN3" t="s">
        <v>4</v>
      </c>
      <c r="CO3" t="s">
        <v>4</v>
      </c>
      <c r="CP3" t="s">
        <v>4</v>
      </c>
      <c r="CQ3" t="s">
        <v>4</v>
      </c>
      <c r="CR3" t="s">
        <v>4</v>
      </c>
      <c r="CS3" t="s">
        <v>4</v>
      </c>
      <c r="CT3" t="s">
        <v>4</v>
      </c>
      <c r="CU3" t="s">
        <v>4</v>
      </c>
      <c r="CV3" t="s">
        <v>4</v>
      </c>
      <c r="CW3" t="s">
        <v>4</v>
      </c>
      <c r="CX3" t="s">
        <v>4</v>
      </c>
      <c r="CY3" t="s">
        <v>4</v>
      </c>
    </row>
    <row r="4" spans="1:122" s="5" customFormat="1" x14ac:dyDescent="0.25">
      <c r="A4" s="11" t="s">
        <v>5</v>
      </c>
      <c r="E4" s="11" t="s">
        <v>7</v>
      </c>
      <c r="F4" s="11" t="s">
        <v>7</v>
      </c>
      <c r="G4" s="11" t="s">
        <v>7</v>
      </c>
      <c r="H4" s="11" t="s">
        <v>7</v>
      </c>
      <c r="I4" s="11" t="s">
        <v>7</v>
      </c>
      <c r="J4" s="11" t="s">
        <v>7</v>
      </c>
      <c r="K4" s="11" t="s">
        <v>7</v>
      </c>
      <c r="L4" s="11" t="s">
        <v>7</v>
      </c>
      <c r="M4" s="11" t="s">
        <v>7</v>
      </c>
      <c r="N4" s="11" t="s">
        <v>7</v>
      </c>
      <c r="O4" s="11" t="s">
        <v>7</v>
      </c>
      <c r="P4" s="11" t="s">
        <v>7</v>
      </c>
      <c r="Q4" s="11" t="s">
        <v>7</v>
      </c>
      <c r="R4" s="11" t="s">
        <v>7</v>
      </c>
      <c r="S4" s="11" t="s">
        <v>7</v>
      </c>
      <c r="T4" s="11" t="s">
        <v>7</v>
      </c>
      <c r="U4" s="11" t="s">
        <v>7</v>
      </c>
      <c r="V4" s="11" t="s">
        <v>7</v>
      </c>
      <c r="W4" s="11" t="s">
        <v>7</v>
      </c>
      <c r="X4" s="11" t="s">
        <v>7</v>
      </c>
      <c r="Y4" s="11" t="s">
        <v>7</v>
      </c>
      <c r="Z4" s="11" t="s">
        <v>7</v>
      </c>
      <c r="AA4" s="11" t="s">
        <v>7</v>
      </c>
      <c r="AB4" s="11" t="s">
        <v>7</v>
      </c>
      <c r="AC4" s="11" t="s">
        <v>7</v>
      </c>
      <c r="AD4" s="11" t="s">
        <v>7</v>
      </c>
      <c r="AE4" s="11" t="s">
        <v>7</v>
      </c>
      <c r="AF4" s="11" t="s">
        <v>7</v>
      </c>
      <c r="AG4" s="11" t="s">
        <v>7</v>
      </c>
      <c r="AH4" s="11" t="s">
        <v>7</v>
      </c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 t="s">
        <v>4</v>
      </c>
      <c r="BS4" s="11" t="s">
        <v>7</v>
      </c>
      <c r="BT4" s="11" t="s">
        <v>10</v>
      </c>
      <c r="BU4" s="11" t="s">
        <v>4</v>
      </c>
      <c r="BV4" s="11" t="s">
        <v>7</v>
      </c>
      <c r="BW4" s="11" t="s">
        <v>10</v>
      </c>
      <c r="BX4" s="11" t="s">
        <v>4</v>
      </c>
      <c r="BY4" s="11" t="s">
        <v>4</v>
      </c>
      <c r="BZ4" s="11" t="s">
        <v>4</v>
      </c>
      <c r="CA4" s="11" t="s">
        <v>4</v>
      </c>
      <c r="CB4" s="11" t="s">
        <v>4</v>
      </c>
      <c r="CC4" s="5" t="s">
        <v>4</v>
      </c>
      <c r="CD4" s="5" t="s">
        <v>4</v>
      </c>
      <c r="CE4" s="5" t="s">
        <v>4</v>
      </c>
      <c r="CF4" s="5" t="s">
        <v>4</v>
      </c>
      <c r="CG4" s="5" t="s">
        <v>7</v>
      </c>
      <c r="CH4" s="5" t="s">
        <v>7</v>
      </c>
      <c r="CI4" s="5" t="s">
        <v>7</v>
      </c>
      <c r="CJ4" s="5" t="s">
        <v>7</v>
      </c>
      <c r="CK4" s="5" t="s">
        <v>7</v>
      </c>
      <c r="CL4" s="5" t="s">
        <v>7</v>
      </c>
      <c r="CM4" s="5" t="s">
        <v>7</v>
      </c>
      <c r="CN4" s="5" t="s">
        <v>7</v>
      </c>
      <c r="CO4" s="5" t="s">
        <v>7</v>
      </c>
      <c r="CP4" s="5" t="s">
        <v>7</v>
      </c>
      <c r="CQ4" s="5" t="s">
        <v>10</v>
      </c>
      <c r="CR4" s="5" t="s">
        <v>10</v>
      </c>
      <c r="CS4" s="5" t="s">
        <v>10</v>
      </c>
      <c r="CT4" s="5" t="s">
        <v>10</v>
      </c>
      <c r="CU4" s="5" t="s">
        <v>10</v>
      </c>
      <c r="CV4" s="5" t="s">
        <v>10</v>
      </c>
      <c r="CW4" s="5" t="s">
        <v>10</v>
      </c>
      <c r="CX4" s="5" t="s">
        <v>10</v>
      </c>
      <c r="CY4" s="5" t="s">
        <v>10</v>
      </c>
    </row>
    <row r="5" spans="1:122" x14ac:dyDescent="0.25">
      <c r="A5" s="10" t="s">
        <v>6</v>
      </c>
      <c r="E5" s="10" t="s">
        <v>7</v>
      </c>
      <c r="F5" s="10" t="s">
        <v>7</v>
      </c>
      <c r="G5" s="10" t="s">
        <v>7</v>
      </c>
      <c r="H5" s="10" t="s">
        <v>7</v>
      </c>
      <c r="I5" s="10" t="s">
        <v>7</v>
      </c>
      <c r="J5" s="10" t="s">
        <v>7</v>
      </c>
      <c r="K5" s="10" t="s">
        <v>7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10" t="s">
        <v>7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BR5" s="10" t="s">
        <v>7</v>
      </c>
      <c r="BS5" s="10" t="s">
        <v>7</v>
      </c>
      <c r="BT5" s="10" t="s">
        <v>7</v>
      </c>
      <c r="BU5" s="10" t="s">
        <v>7</v>
      </c>
      <c r="BV5" s="10" t="s">
        <v>7</v>
      </c>
      <c r="BW5" s="10" t="s">
        <v>7</v>
      </c>
      <c r="BX5" s="10" t="s">
        <v>7</v>
      </c>
      <c r="BY5" s="10" t="s">
        <v>7</v>
      </c>
      <c r="BZ5" s="10" t="s">
        <v>7</v>
      </c>
      <c r="CA5" s="10" t="s">
        <v>7</v>
      </c>
      <c r="CB5" s="10" t="s">
        <v>7</v>
      </c>
      <c r="CC5" t="s">
        <v>7</v>
      </c>
      <c r="CD5" t="s">
        <v>7</v>
      </c>
      <c r="CE5" t="s">
        <v>7</v>
      </c>
      <c r="CF5" t="s">
        <v>7</v>
      </c>
      <c r="CG5" t="s">
        <v>7</v>
      </c>
      <c r="CH5" t="s">
        <v>7</v>
      </c>
      <c r="CI5" t="s">
        <v>7</v>
      </c>
      <c r="CJ5" t="s">
        <v>7</v>
      </c>
      <c r="CK5" t="s">
        <v>7</v>
      </c>
      <c r="CL5" t="s">
        <v>7</v>
      </c>
      <c r="CM5" t="s">
        <v>7</v>
      </c>
      <c r="CN5" t="s">
        <v>7</v>
      </c>
      <c r="CO5" t="s">
        <v>7</v>
      </c>
      <c r="CP5" t="s">
        <v>7</v>
      </c>
      <c r="CQ5" t="s">
        <v>7</v>
      </c>
      <c r="CR5" t="s">
        <v>7</v>
      </c>
      <c r="CS5" t="s">
        <v>7</v>
      </c>
      <c r="CT5" t="s">
        <v>7</v>
      </c>
      <c r="CU5" t="s">
        <v>7</v>
      </c>
      <c r="CV5" t="s">
        <v>7</v>
      </c>
      <c r="CW5" t="s">
        <v>7</v>
      </c>
      <c r="CX5" t="s">
        <v>7</v>
      </c>
      <c r="CY5" t="s">
        <v>7</v>
      </c>
    </row>
    <row r="6" spans="1:122" x14ac:dyDescent="0.25">
      <c r="A6" s="10" t="s">
        <v>8</v>
      </c>
      <c r="E6" s="10" t="s">
        <v>4</v>
      </c>
      <c r="F6" s="10" t="s">
        <v>4</v>
      </c>
      <c r="G6" s="10" t="s">
        <v>4</v>
      </c>
      <c r="H6" s="10" t="s">
        <v>4</v>
      </c>
      <c r="I6" s="10" t="s">
        <v>4</v>
      </c>
      <c r="J6" s="10" t="s">
        <v>4</v>
      </c>
      <c r="K6" s="10" t="s">
        <v>4</v>
      </c>
      <c r="L6" s="10" t="s">
        <v>4</v>
      </c>
      <c r="M6" s="10" t="s">
        <v>4</v>
      </c>
      <c r="N6" s="10" t="s">
        <v>4</v>
      </c>
      <c r="O6" s="10" t="s">
        <v>4</v>
      </c>
      <c r="P6" s="10" t="s">
        <v>4</v>
      </c>
      <c r="Q6" s="10" t="s">
        <v>4</v>
      </c>
      <c r="R6" s="10" t="s">
        <v>4</v>
      </c>
      <c r="S6" s="10" t="s">
        <v>4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BR6" s="10" t="s">
        <v>4</v>
      </c>
      <c r="BS6" s="10" t="s">
        <v>4</v>
      </c>
      <c r="BT6" s="10" t="s">
        <v>4</v>
      </c>
      <c r="BU6" s="10" t="s">
        <v>4</v>
      </c>
      <c r="BV6" s="10" t="s">
        <v>4</v>
      </c>
      <c r="BW6" s="10" t="s">
        <v>4</v>
      </c>
      <c r="BX6" s="10" t="s">
        <v>4</v>
      </c>
      <c r="BY6" s="10" t="s">
        <v>4</v>
      </c>
      <c r="BZ6" s="10" t="s">
        <v>4</v>
      </c>
      <c r="CA6" s="10" t="s">
        <v>4</v>
      </c>
      <c r="CB6" s="10" t="s">
        <v>4</v>
      </c>
      <c r="CC6" t="s">
        <v>4</v>
      </c>
      <c r="CD6" t="s">
        <v>4</v>
      </c>
      <c r="CE6" t="s">
        <v>4</v>
      </c>
      <c r="CF6" t="s">
        <v>4</v>
      </c>
      <c r="CG6" t="s">
        <v>4</v>
      </c>
      <c r="CH6" t="s">
        <v>4</v>
      </c>
      <c r="CI6" t="s">
        <v>4</v>
      </c>
      <c r="CJ6" t="s">
        <v>4</v>
      </c>
      <c r="CK6" t="s">
        <v>4</v>
      </c>
      <c r="CL6" t="s">
        <v>4</v>
      </c>
      <c r="CM6" t="s">
        <v>4</v>
      </c>
      <c r="CN6" t="s">
        <v>4</v>
      </c>
      <c r="CO6" t="s">
        <v>4</v>
      </c>
      <c r="CP6" t="s">
        <v>4</v>
      </c>
      <c r="CQ6" t="s">
        <v>4</v>
      </c>
      <c r="CR6" t="s">
        <v>4</v>
      </c>
      <c r="CS6" t="s">
        <v>4</v>
      </c>
      <c r="CT6" t="s">
        <v>4</v>
      </c>
      <c r="CU6" t="s">
        <v>4</v>
      </c>
      <c r="CV6" t="s">
        <v>4</v>
      </c>
      <c r="CW6" t="s">
        <v>4</v>
      </c>
      <c r="CX6" t="s">
        <v>4</v>
      </c>
      <c r="CY6" t="s">
        <v>4</v>
      </c>
    </row>
    <row r="7" spans="1:122" x14ac:dyDescent="0.25">
      <c r="A7" s="10" t="s">
        <v>9</v>
      </c>
      <c r="E7" s="10" t="s">
        <v>10</v>
      </c>
      <c r="F7" s="10" t="s">
        <v>10</v>
      </c>
      <c r="G7" s="10" t="s">
        <v>10</v>
      </c>
      <c r="H7" s="10" t="s">
        <v>10</v>
      </c>
      <c r="I7" s="10" t="s">
        <v>10</v>
      </c>
      <c r="J7" s="10" t="s">
        <v>10</v>
      </c>
      <c r="K7" s="10" t="s">
        <v>10</v>
      </c>
      <c r="L7" s="10" t="s">
        <v>10</v>
      </c>
      <c r="M7" s="10" t="s">
        <v>10</v>
      </c>
      <c r="N7" s="10" t="s">
        <v>10</v>
      </c>
      <c r="O7" s="10" t="s">
        <v>10</v>
      </c>
      <c r="P7" s="10" t="s">
        <v>10</v>
      </c>
      <c r="Q7" s="10" t="s">
        <v>10</v>
      </c>
      <c r="R7" s="10" t="s">
        <v>10</v>
      </c>
      <c r="S7" s="10" t="s">
        <v>10</v>
      </c>
      <c r="T7" s="10" t="s">
        <v>10</v>
      </c>
      <c r="U7" s="10" t="s">
        <v>10</v>
      </c>
      <c r="V7" s="10" t="s">
        <v>10</v>
      </c>
      <c r="W7" s="10" t="s">
        <v>10</v>
      </c>
      <c r="X7" s="10" t="s">
        <v>10</v>
      </c>
      <c r="Y7" s="10" t="s">
        <v>10</v>
      </c>
      <c r="Z7" s="10" t="s">
        <v>10</v>
      </c>
      <c r="AA7" s="10" t="s">
        <v>10</v>
      </c>
      <c r="AB7" s="10" t="s">
        <v>10</v>
      </c>
      <c r="AC7" s="10" t="s">
        <v>10</v>
      </c>
      <c r="AD7" s="10" t="s">
        <v>10</v>
      </c>
      <c r="AE7" s="10" t="s">
        <v>10</v>
      </c>
      <c r="AF7" s="10" t="s">
        <v>10</v>
      </c>
      <c r="AG7" s="10" t="s">
        <v>10</v>
      </c>
      <c r="AH7" s="10" t="s">
        <v>10</v>
      </c>
      <c r="BR7" s="10" t="s">
        <v>10</v>
      </c>
      <c r="BS7" s="10" t="s">
        <v>10</v>
      </c>
      <c r="BT7" s="10" t="s">
        <v>10</v>
      </c>
      <c r="BU7" s="10" t="s">
        <v>10</v>
      </c>
      <c r="BV7" s="10" t="s">
        <v>10</v>
      </c>
      <c r="BW7" s="10" t="s">
        <v>10</v>
      </c>
      <c r="BX7" s="10" t="s">
        <v>10</v>
      </c>
      <c r="BY7" s="10" t="s">
        <v>10</v>
      </c>
      <c r="BZ7" s="10" t="s">
        <v>10</v>
      </c>
      <c r="CA7" s="10" t="s">
        <v>10</v>
      </c>
      <c r="CB7" s="10" t="s">
        <v>10</v>
      </c>
      <c r="CC7" t="s">
        <v>10</v>
      </c>
      <c r="CD7" t="s">
        <v>10</v>
      </c>
      <c r="CE7" t="s">
        <v>10</v>
      </c>
      <c r="CF7" t="s">
        <v>10</v>
      </c>
      <c r="CG7" t="s">
        <v>10</v>
      </c>
      <c r="CH7" t="s">
        <v>10</v>
      </c>
      <c r="CI7" t="s">
        <v>10</v>
      </c>
      <c r="CJ7" t="s">
        <v>10</v>
      </c>
      <c r="CK7" t="s">
        <v>10</v>
      </c>
      <c r="CL7" t="s">
        <v>10</v>
      </c>
      <c r="CM7" t="s">
        <v>10</v>
      </c>
      <c r="CN7" t="s">
        <v>10</v>
      </c>
      <c r="CO7" t="s">
        <v>10</v>
      </c>
      <c r="CP7" t="s">
        <v>10</v>
      </c>
      <c r="CQ7" t="s">
        <v>10</v>
      </c>
      <c r="CR7" t="s">
        <v>10</v>
      </c>
      <c r="CS7" t="s">
        <v>10</v>
      </c>
      <c r="CT7" t="s">
        <v>10</v>
      </c>
      <c r="CU7" t="s">
        <v>10</v>
      </c>
      <c r="CV7" t="s">
        <v>10</v>
      </c>
      <c r="CW7" t="s">
        <v>10</v>
      </c>
      <c r="CX7" t="s">
        <v>10</v>
      </c>
      <c r="CY7" t="s">
        <v>10</v>
      </c>
    </row>
    <row r="8" spans="1:122" x14ac:dyDescent="0.25">
      <c r="A8" s="10" t="s">
        <v>11</v>
      </c>
      <c r="E8" s="10" t="s">
        <v>12</v>
      </c>
      <c r="F8" s="10" t="s">
        <v>12</v>
      </c>
      <c r="G8" s="10" t="s">
        <v>12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A8" s="10" t="s">
        <v>12</v>
      </c>
      <c r="AB8" s="10" t="s">
        <v>12</v>
      </c>
      <c r="AC8" s="10" t="s">
        <v>12</v>
      </c>
      <c r="AD8" s="10" t="s">
        <v>12</v>
      </c>
      <c r="AE8" s="10" t="s">
        <v>12</v>
      </c>
      <c r="AF8" s="10" t="s">
        <v>12</v>
      </c>
      <c r="AG8" s="10" t="s">
        <v>12</v>
      </c>
      <c r="AH8" s="10" t="s">
        <v>12</v>
      </c>
      <c r="BR8" s="10" t="s">
        <v>12</v>
      </c>
      <c r="BS8" s="10" t="s">
        <v>12</v>
      </c>
      <c r="BT8" s="10" t="s">
        <v>12</v>
      </c>
      <c r="BU8" s="10" t="s">
        <v>12</v>
      </c>
      <c r="BV8" s="10" t="s">
        <v>12</v>
      </c>
      <c r="BW8" s="10" t="s">
        <v>12</v>
      </c>
      <c r="BX8" s="10" t="s">
        <v>12</v>
      </c>
      <c r="BY8" s="10" t="s">
        <v>12</v>
      </c>
      <c r="BZ8" s="10" t="s">
        <v>12</v>
      </c>
      <c r="CA8" s="10" t="s">
        <v>12</v>
      </c>
      <c r="CB8" s="10" t="s">
        <v>12</v>
      </c>
      <c r="CC8" t="s">
        <v>12</v>
      </c>
      <c r="CD8" t="s">
        <v>12</v>
      </c>
      <c r="CE8" t="s">
        <v>12</v>
      </c>
      <c r="CF8" t="s">
        <v>12</v>
      </c>
      <c r="CG8" t="s">
        <v>12</v>
      </c>
      <c r="CH8" t="s">
        <v>12</v>
      </c>
      <c r="CI8" t="s">
        <v>12</v>
      </c>
      <c r="CJ8" t="s">
        <v>12</v>
      </c>
      <c r="CK8" t="s">
        <v>12</v>
      </c>
      <c r="CL8" t="s">
        <v>12</v>
      </c>
      <c r="CM8" t="s">
        <v>12</v>
      </c>
      <c r="CN8" t="s">
        <v>12</v>
      </c>
      <c r="CO8" t="s">
        <v>12</v>
      </c>
      <c r="CP8" t="s">
        <v>12</v>
      </c>
      <c r="CQ8" t="s">
        <v>12</v>
      </c>
      <c r="CR8" t="s">
        <v>12</v>
      </c>
      <c r="CS8" t="s">
        <v>12</v>
      </c>
      <c r="CT8" t="s">
        <v>12</v>
      </c>
      <c r="CU8" t="s">
        <v>12</v>
      </c>
      <c r="CV8" t="s">
        <v>12</v>
      </c>
      <c r="CW8" t="s">
        <v>12</v>
      </c>
      <c r="CX8" t="s">
        <v>12</v>
      </c>
      <c r="CY8" t="s">
        <v>12</v>
      </c>
    </row>
    <row r="9" spans="1:122" x14ac:dyDescent="0.25">
      <c r="A9" s="10" t="s">
        <v>13</v>
      </c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  <c r="K9" s="10" t="s">
        <v>14</v>
      </c>
      <c r="L9" s="10" t="s">
        <v>14</v>
      </c>
      <c r="M9" s="10" t="s">
        <v>14</v>
      </c>
      <c r="N9" s="10" t="s">
        <v>14</v>
      </c>
      <c r="O9" s="10" t="s">
        <v>14</v>
      </c>
      <c r="P9" s="10" t="s">
        <v>14</v>
      </c>
      <c r="Q9" s="10" t="s">
        <v>14</v>
      </c>
      <c r="R9" s="10" t="s">
        <v>14</v>
      </c>
      <c r="S9" s="10" t="s">
        <v>14</v>
      </c>
      <c r="T9" s="10" t="s">
        <v>14</v>
      </c>
      <c r="U9" s="10" t="s">
        <v>14</v>
      </c>
      <c r="V9" s="10" t="s">
        <v>14</v>
      </c>
      <c r="W9" s="10" t="s">
        <v>14</v>
      </c>
      <c r="X9" s="10" t="s">
        <v>14</v>
      </c>
      <c r="Y9" s="10" t="s">
        <v>14</v>
      </c>
      <c r="Z9" s="10" t="s">
        <v>14</v>
      </c>
      <c r="AA9" s="10" t="s">
        <v>14</v>
      </c>
      <c r="AB9" s="10" t="s">
        <v>14</v>
      </c>
      <c r="AC9" s="10" t="s">
        <v>14</v>
      </c>
      <c r="AD9" s="10" t="s">
        <v>14</v>
      </c>
      <c r="AE9" s="10" t="s">
        <v>14</v>
      </c>
      <c r="AF9" s="10" t="s">
        <v>14</v>
      </c>
      <c r="AG9" s="10" t="s">
        <v>14</v>
      </c>
      <c r="AH9" s="10" t="s">
        <v>14</v>
      </c>
      <c r="BR9" s="10" t="s">
        <v>14</v>
      </c>
      <c r="BS9" s="10" t="s">
        <v>14</v>
      </c>
      <c r="BT9" s="10" t="s">
        <v>14</v>
      </c>
      <c r="BU9" s="10" t="s">
        <v>14</v>
      </c>
      <c r="BV9" s="10" t="s">
        <v>14</v>
      </c>
      <c r="BW9" s="10" t="s">
        <v>14</v>
      </c>
      <c r="BX9" s="10" t="s">
        <v>14</v>
      </c>
      <c r="BY9" s="10" t="s">
        <v>14</v>
      </c>
      <c r="BZ9" s="10" t="s">
        <v>14</v>
      </c>
      <c r="CA9" s="10" t="s">
        <v>14</v>
      </c>
      <c r="CB9" s="10" t="s">
        <v>14</v>
      </c>
      <c r="CC9" t="s">
        <v>14</v>
      </c>
      <c r="CD9" t="s">
        <v>14</v>
      </c>
      <c r="CE9" t="s">
        <v>14</v>
      </c>
      <c r="CF9" t="s">
        <v>14</v>
      </c>
      <c r="CG9" t="s">
        <v>14</v>
      </c>
      <c r="CH9" t="s">
        <v>14</v>
      </c>
      <c r="CI9" t="s">
        <v>14</v>
      </c>
      <c r="CJ9" t="s">
        <v>14</v>
      </c>
      <c r="CK9" t="s">
        <v>14</v>
      </c>
      <c r="CL9" t="s">
        <v>14</v>
      </c>
      <c r="CM9" t="s">
        <v>14</v>
      </c>
      <c r="CN9" t="s">
        <v>14</v>
      </c>
      <c r="CO9" t="s">
        <v>14</v>
      </c>
      <c r="CP9" t="s">
        <v>14</v>
      </c>
      <c r="CQ9" t="s">
        <v>14</v>
      </c>
      <c r="CR9" t="s">
        <v>14</v>
      </c>
      <c r="CS9" t="s">
        <v>14</v>
      </c>
      <c r="CT9" t="s">
        <v>14</v>
      </c>
      <c r="CU9" t="s">
        <v>14</v>
      </c>
      <c r="CV9" t="s">
        <v>14</v>
      </c>
      <c r="CW9" t="s">
        <v>14</v>
      </c>
      <c r="CX9" t="s">
        <v>14</v>
      </c>
      <c r="CY9" t="s">
        <v>14</v>
      </c>
    </row>
    <row r="10" spans="1:122" ht="19.5" customHeight="1" x14ac:dyDescent="0.25">
      <c r="A10" s="10" t="s">
        <v>15</v>
      </c>
      <c r="E10" s="10" t="s">
        <v>16</v>
      </c>
      <c r="F10" s="10" t="s">
        <v>16</v>
      </c>
      <c r="G10" s="10" t="s">
        <v>16</v>
      </c>
      <c r="H10" s="10" t="s">
        <v>16</v>
      </c>
      <c r="I10" s="10" t="s">
        <v>16</v>
      </c>
      <c r="J10" s="10" t="s">
        <v>16</v>
      </c>
      <c r="K10" s="10" t="s">
        <v>16</v>
      </c>
      <c r="L10" s="10" t="s">
        <v>16</v>
      </c>
      <c r="M10" s="10" t="s">
        <v>16</v>
      </c>
      <c r="N10" s="10" t="s">
        <v>16</v>
      </c>
      <c r="O10" s="10" t="s">
        <v>16</v>
      </c>
      <c r="P10" s="10" t="s">
        <v>16</v>
      </c>
      <c r="Q10" s="10" t="s">
        <v>16</v>
      </c>
      <c r="R10" s="10" t="s">
        <v>16</v>
      </c>
      <c r="S10" s="10" t="s">
        <v>16</v>
      </c>
      <c r="T10" s="10" t="s">
        <v>16</v>
      </c>
      <c r="U10" s="10" t="s">
        <v>16</v>
      </c>
      <c r="V10" s="10" t="s">
        <v>16</v>
      </c>
      <c r="W10" s="10" t="s">
        <v>16</v>
      </c>
      <c r="X10" s="10" t="s">
        <v>16</v>
      </c>
      <c r="Y10" s="10" t="s">
        <v>16</v>
      </c>
      <c r="Z10" s="10" t="s">
        <v>16</v>
      </c>
      <c r="AA10" s="10" t="s">
        <v>16</v>
      </c>
      <c r="AB10" s="10" t="s">
        <v>16</v>
      </c>
      <c r="AC10" s="10" t="s">
        <v>16</v>
      </c>
      <c r="AD10" s="10" t="s">
        <v>16</v>
      </c>
      <c r="AE10" s="10" t="s">
        <v>16</v>
      </c>
      <c r="AF10" s="10" t="s">
        <v>16</v>
      </c>
      <c r="AG10" s="10" t="s">
        <v>16</v>
      </c>
      <c r="AH10" s="10" t="s">
        <v>16</v>
      </c>
      <c r="BR10" s="10" t="s">
        <v>16</v>
      </c>
      <c r="BS10" s="10" t="s">
        <v>16</v>
      </c>
      <c r="BT10" s="10" t="s">
        <v>16</v>
      </c>
      <c r="BU10" s="10" t="s">
        <v>16</v>
      </c>
      <c r="BV10" s="10" t="s">
        <v>16</v>
      </c>
      <c r="BW10" s="10" t="s">
        <v>16</v>
      </c>
      <c r="BX10" s="10" t="s">
        <v>16</v>
      </c>
      <c r="BY10" s="10" t="s">
        <v>16</v>
      </c>
      <c r="BZ10" s="10" t="s">
        <v>16</v>
      </c>
      <c r="CA10" s="10" t="s">
        <v>16</v>
      </c>
      <c r="CB10" s="10" t="s">
        <v>16</v>
      </c>
      <c r="CC10" t="s">
        <v>16</v>
      </c>
      <c r="CD10" t="s">
        <v>16</v>
      </c>
      <c r="CE10" t="s">
        <v>16</v>
      </c>
      <c r="CF10" t="s">
        <v>16</v>
      </c>
      <c r="CG10" t="s">
        <v>16</v>
      </c>
      <c r="CH10" t="s">
        <v>16</v>
      </c>
      <c r="CI10" t="s">
        <v>16</v>
      </c>
      <c r="CJ10" t="s">
        <v>16</v>
      </c>
      <c r="CK10" t="s">
        <v>16</v>
      </c>
      <c r="CL10" t="s">
        <v>16</v>
      </c>
      <c r="CM10" t="s">
        <v>16</v>
      </c>
      <c r="CN10" t="s">
        <v>16</v>
      </c>
      <c r="CO10" t="s">
        <v>16</v>
      </c>
      <c r="CP10" t="s">
        <v>16</v>
      </c>
      <c r="CQ10" t="s">
        <v>16</v>
      </c>
      <c r="CR10" t="s">
        <v>16</v>
      </c>
      <c r="CS10" t="s">
        <v>16</v>
      </c>
      <c r="CT10" t="s">
        <v>16</v>
      </c>
      <c r="CU10" t="s">
        <v>16</v>
      </c>
      <c r="CV10" t="s">
        <v>16</v>
      </c>
      <c r="CW10" t="s">
        <v>16</v>
      </c>
      <c r="CX10" t="s">
        <v>16</v>
      </c>
      <c r="CY10" t="s">
        <v>16</v>
      </c>
    </row>
    <row r="11" spans="1:122" x14ac:dyDescent="0.25">
      <c r="A11" s="10" t="s">
        <v>17</v>
      </c>
      <c r="E11" s="10" t="s">
        <v>18</v>
      </c>
      <c r="F11" s="10" t="s">
        <v>18</v>
      </c>
      <c r="G11" s="10" t="s">
        <v>18</v>
      </c>
      <c r="H11" s="10" t="s">
        <v>18</v>
      </c>
      <c r="I11" s="10" t="s">
        <v>18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18</v>
      </c>
      <c r="P11" s="10" t="s">
        <v>18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18</v>
      </c>
      <c r="AG11" s="10" t="s">
        <v>18</v>
      </c>
      <c r="AH11" s="10" t="s">
        <v>18</v>
      </c>
      <c r="BR11" s="10" t="s">
        <v>18</v>
      </c>
      <c r="BS11" s="10" t="s">
        <v>18</v>
      </c>
      <c r="BT11" s="10" t="s">
        <v>18</v>
      </c>
      <c r="BU11" s="10" t="s">
        <v>18</v>
      </c>
      <c r="BV11" s="10" t="s">
        <v>18</v>
      </c>
      <c r="BW11" s="10" t="s">
        <v>18</v>
      </c>
      <c r="BX11" s="10" t="s">
        <v>18</v>
      </c>
      <c r="BY11" s="10" t="s">
        <v>18</v>
      </c>
      <c r="BZ11" s="10" t="s">
        <v>18</v>
      </c>
      <c r="CA11" s="10" t="s">
        <v>18</v>
      </c>
      <c r="CB11" s="10" t="s">
        <v>18</v>
      </c>
      <c r="CC11" t="s">
        <v>18</v>
      </c>
      <c r="CD11" t="s">
        <v>18</v>
      </c>
      <c r="CE11" t="s">
        <v>18</v>
      </c>
      <c r="CF11" t="s">
        <v>18</v>
      </c>
      <c r="CG11" t="s">
        <v>18</v>
      </c>
      <c r="CH11" t="s">
        <v>18</v>
      </c>
      <c r="CI11" t="s">
        <v>18</v>
      </c>
      <c r="CJ11" t="s">
        <v>18</v>
      </c>
      <c r="CK11" t="s">
        <v>18</v>
      </c>
      <c r="CL11" t="s">
        <v>18</v>
      </c>
      <c r="CM11" t="s">
        <v>18</v>
      </c>
      <c r="CN11" t="s">
        <v>18</v>
      </c>
      <c r="CO11" t="s">
        <v>18</v>
      </c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X11" t="s">
        <v>18</v>
      </c>
      <c r="CY11" t="s">
        <v>18</v>
      </c>
    </row>
    <row r="12" spans="1:122" x14ac:dyDescent="0.25">
      <c r="A12" s="10" t="s">
        <v>19</v>
      </c>
      <c r="E12" s="10" t="s">
        <v>20</v>
      </c>
      <c r="F12" s="10" t="s">
        <v>20</v>
      </c>
      <c r="G12" s="10" t="s">
        <v>20</v>
      </c>
      <c r="H12" s="10" t="s">
        <v>20</v>
      </c>
      <c r="I12" s="10" t="s">
        <v>20</v>
      </c>
      <c r="J12" s="10" t="s">
        <v>20</v>
      </c>
      <c r="K12" s="10" t="s">
        <v>20</v>
      </c>
      <c r="L12" s="10" t="s">
        <v>20</v>
      </c>
      <c r="M12" s="10" t="s">
        <v>20</v>
      </c>
      <c r="N12" s="10" t="s">
        <v>20</v>
      </c>
      <c r="O12" s="10" t="s">
        <v>20</v>
      </c>
      <c r="P12" s="10" t="s">
        <v>20</v>
      </c>
      <c r="Q12" s="10" t="s">
        <v>20</v>
      </c>
      <c r="R12" s="10" t="s">
        <v>20</v>
      </c>
      <c r="S12" s="10" t="s">
        <v>20</v>
      </c>
      <c r="T12" s="10" t="s">
        <v>20</v>
      </c>
      <c r="U12" s="10" t="s">
        <v>20</v>
      </c>
      <c r="V12" s="10" t="s">
        <v>20</v>
      </c>
      <c r="W12" s="10" t="s">
        <v>20</v>
      </c>
      <c r="X12" s="10" t="s">
        <v>20</v>
      </c>
      <c r="Y12" s="10" t="s">
        <v>20</v>
      </c>
      <c r="Z12" s="10" t="s">
        <v>20</v>
      </c>
      <c r="AA12" s="10" t="s">
        <v>20</v>
      </c>
      <c r="AB12" s="10" t="s">
        <v>20</v>
      </c>
      <c r="AC12" s="10" t="s">
        <v>20</v>
      </c>
      <c r="AD12" s="10" t="s">
        <v>20</v>
      </c>
      <c r="AE12" s="10" t="s">
        <v>20</v>
      </c>
      <c r="AF12" s="10" t="s">
        <v>20</v>
      </c>
      <c r="AG12" s="10" t="s">
        <v>20</v>
      </c>
      <c r="AH12" s="10" t="s">
        <v>20</v>
      </c>
      <c r="BR12" s="10" t="s">
        <v>20</v>
      </c>
      <c r="BS12" s="10" t="s">
        <v>20</v>
      </c>
      <c r="BT12" s="10" t="s">
        <v>20</v>
      </c>
      <c r="BU12" s="10" t="s">
        <v>20</v>
      </c>
      <c r="BV12" s="10" t="s">
        <v>20</v>
      </c>
      <c r="BW12" s="10" t="s">
        <v>20</v>
      </c>
      <c r="BX12" s="10" t="s">
        <v>20</v>
      </c>
      <c r="BY12" s="10" t="s">
        <v>20</v>
      </c>
      <c r="BZ12" s="10" t="s">
        <v>20</v>
      </c>
      <c r="CA12" s="10" t="s">
        <v>20</v>
      </c>
      <c r="CB12" s="10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 t="s">
        <v>20</v>
      </c>
      <c r="CY12" t="s">
        <v>20</v>
      </c>
    </row>
    <row r="13" spans="1:122" x14ac:dyDescent="0.25">
      <c r="A13" s="10" t="s">
        <v>21</v>
      </c>
      <c r="E13" s="10" t="s">
        <v>14</v>
      </c>
      <c r="F13" s="10" t="s">
        <v>14</v>
      </c>
      <c r="G13" s="10" t="s">
        <v>14</v>
      </c>
      <c r="H13" s="10" t="s">
        <v>14</v>
      </c>
      <c r="I13" s="10" t="s">
        <v>14</v>
      </c>
      <c r="J13" s="10" t="s">
        <v>14</v>
      </c>
      <c r="K13" s="10" t="s">
        <v>14</v>
      </c>
      <c r="L13" s="10" t="s">
        <v>14</v>
      </c>
      <c r="M13" s="10" t="s">
        <v>14</v>
      </c>
      <c r="N13" s="10" t="s">
        <v>14</v>
      </c>
      <c r="O13" s="10" t="s">
        <v>14</v>
      </c>
      <c r="P13" s="10" t="s">
        <v>14</v>
      </c>
      <c r="Q13" s="10" t="s">
        <v>14</v>
      </c>
      <c r="R13" s="10" t="s">
        <v>14</v>
      </c>
      <c r="S13" s="10" t="s">
        <v>14</v>
      </c>
      <c r="T13" s="10" t="s">
        <v>14</v>
      </c>
      <c r="U13" s="10" t="s">
        <v>14</v>
      </c>
      <c r="V13" s="10" t="s">
        <v>14</v>
      </c>
      <c r="W13" s="10" t="s">
        <v>14</v>
      </c>
      <c r="X13" s="10" t="s">
        <v>14</v>
      </c>
      <c r="Y13" s="10" t="s">
        <v>14</v>
      </c>
      <c r="Z13" s="10" t="s">
        <v>14</v>
      </c>
      <c r="AA13" s="10" t="s">
        <v>14</v>
      </c>
      <c r="AB13" s="10" t="s">
        <v>14</v>
      </c>
      <c r="AC13" s="10" t="s">
        <v>14</v>
      </c>
      <c r="AD13" s="10" t="s">
        <v>14</v>
      </c>
      <c r="AE13" s="10" t="s">
        <v>14</v>
      </c>
      <c r="AF13" s="10" t="s">
        <v>14</v>
      </c>
      <c r="AG13" s="10" t="s">
        <v>14</v>
      </c>
      <c r="AH13" s="10" t="s">
        <v>14</v>
      </c>
      <c r="BR13" s="10" t="s">
        <v>14</v>
      </c>
      <c r="BS13" s="10" t="s">
        <v>14</v>
      </c>
      <c r="BT13" s="10" t="s">
        <v>14</v>
      </c>
      <c r="BU13" s="10" t="s">
        <v>14</v>
      </c>
      <c r="BV13" s="10" t="s">
        <v>14</v>
      </c>
      <c r="BW13" s="10" t="s">
        <v>14</v>
      </c>
      <c r="BX13" s="10" t="s">
        <v>14</v>
      </c>
      <c r="BY13" s="10" t="s">
        <v>14</v>
      </c>
      <c r="BZ13" s="10" t="s">
        <v>14</v>
      </c>
      <c r="CA13" s="10" t="s">
        <v>14</v>
      </c>
      <c r="CB13" s="10" t="s">
        <v>14</v>
      </c>
      <c r="CC13" t="s">
        <v>14</v>
      </c>
      <c r="CD13" t="s">
        <v>14</v>
      </c>
      <c r="CE13" t="s">
        <v>14</v>
      </c>
      <c r="CF13" t="s">
        <v>14</v>
      </c>
      <c r="CG13" t="s">
        <v>14</v>
      </c>
      <c r="CH13" t="s">
        <v>14</v>
      </c>
      <c r="CI13" t="s">
        <v>14</v>
      </c>
      <c r="CJ13" t="s">
        <v>14</v>
      </c>
      <c r="CK13" t="s">
        <v>14</v>
      </c>
      <c r="CL13" t="s">
        <v>14</v>
      </c>
      <c r="CM13" t="s">
        <v>14</v>
      </c>
      <c r="CN13" t="s">
        <v>14</v>
      </c>
      <c r="CO13" t="s">
        <v>14</v>
      </c>
      <c r="CP13" t="s">
        <v>14</v>
      </c>
      <c r="CQ13" t="s">
        <v>14</v>
      </c>
      <c r="CR13" t="s">
        <v>14</v>
      </c>
      <c r="CS13" t="s">
        <v>14</v>
      </c>
      <c r="CT13" t="s">
        <v>14</v>
      </c>
      <c r="CU13" t="s">
        <v>14</v>
      </c>
      <c r="CV13" t="s">
        <v>14</v>
      </c>
      <c r="CW13" t="s">
        <v>14</v>
      </c>
      <c r="CX13" t="s">
        <v>14</v>
      </c>
      <c r="CY13" t="s">
        <v>14</v>
      </c>
    </row>
    <row r="14" spans="1:122" x14ac:dyDescent="0.25">
      <c r="A14" s="10" t="s">
        <v>22</v>
      </c>
      <c r="E14" s="10" t="s">
        <v>23</v>
      </c>
      <c r="F14" s="10" t="s">
        <v>23</v>
      </c>
      <c r="G14" s="10" t="s">
        <v>23</v>
      </c>
      <c r="H14" s="10" t="s">
        <v>23</v>
      </c>
      <c r="I14" s="10" t="s">
        <v>23</v>
      </c>
      <c r="J14" s="10" t="s">
        <v>23</v>
      </c>
      <c r="K14" s="10" t="s">
        <v>23</v>
      </c>
      <c r="L14" s="10" t="s">
        <v>23</v>
      </c>
      <c r="M14" s="10" t="s">
        <v>23</v>
      </c>
      <c r="N14" s="10" t="s">
        <v>23</v>
      </c>
      <c r="O14" s="10" t="s">
        <v>23</v>
      </c>
      <c r="P14" s="10" t="s">
        <v>23</v>
      </c>
      <c r="Q14" s="10" t="s">
        <v>23</v>
      </c>
      <c r="R14" s="10" t="s">
        <v>23</v>
      </c>
      <c r="S14" s="10" t="s">
        <v>23</v>
      </c>
      <c r="T14" s="10" t="s">
        <v>23</v>
      </c>
      <c r="U14" s="10" t="s">
        <v>23</v>
      </c>
      <c r="V14" s="10" t="s">
        <v>23</v>
      </c>
      <c r="W14" s="10" t="s">
        <v>23</v>
      </c>
      <c r="X14" s="10" t="s">
        <v>23</v>
      </c>
      <c r="Y14" s="10" t="s">
        <v>23</v>
      </c>
      <c r="Z14" s="10" t="s">
        <v>23</v>
      </c>
      <c r="AA14" s="10" t="s">
        <v>23</v>
      </c>
      <c r="AB14" s="10" t="s">
        <v>23</v>
      </c>
      <c r="AC14" s="10" t="s">
        <v>23</v>
      </c>
      <c r="AD14" s="10" t="s">
        <v>23</v>
      </c>
      <c r="AE14" s="10" t="s">
        <v>23</v>
      </c>
      <c r="AF14" s="10" t="s">
        <v>23</v>
      </c>
      <c r="AG14" s="10" t="s">
        <v>23</v>
      </c>
      <c r="AH14" s="10" t="s">
        <v>23</v>
      </c>
      <c r="BR14" s="10" t="s">
        <v>23</v>
      </c>
      <c r="BS14" s="10" t="s">
        <v>23</v>
      </c>
      <c r="BT14" s="10" t="s">
        <v>23</v>
      </c>
      <c r="BU14" s="10" t="s">
        <v>23</v>
      </c>
      <c r="BV14" s="10" t="s">
        <v>23</v>
      </c>
      <c r="BW14" s="10" t="s">
        <v>23</v>
      </c>
      <c r="BX14" s="10" t="s">
        <v>23</v>
      </c>
      <c r="BY14" s="10" t="s">
        <v>23</v>
      </c>
      <c r="BZ14" s="10" t="s">
        <v>23</v>
      </c>
      <c r="CA14" s="10" t="s">
        <v>23</v>
      </c>
      <c r="CB14" s="10" t="s">
        <v>23</v>
      </c>
      <c r="CC14" t="s">
        <v>23</v>
      </c>
      <c r="CD14" t="s">
        <v>23</v>
      </c>
      <c r="CE14" t="s">
        <v>23</v>
      </c>
      <c r="CF14" t="s">
        <v>23</v>
      </c>
      <c r="CG14" t="s">
        <v>23</v>
      </c>
      <c r="CH14" t="s">
        <v>23</v>
      </c>
      <c r="CI14" t="s">
        <v>23</v>
      </c>
      <c r="CJ14" t="s">
        <v>23</v>
      </c>
      <c r="CK14" t="s">
        <v>23</v>
      </c>
      <c r="CL14" t="s">
        <v>23</v>
      </c>
      <c r="CM14" t="s">
        <v>23</v>
      </c>
      <c r="CN14" t="s">
        <v>23</v>
      </c>
      <c r="CO14" t="s">
        <v>23</v>
      </c>
      <c r="CP14" t="s">
        <v>23</v>
      </c>
      <c r="CQ14" t="s">
        <v>23</v>
      </c>
      <c r="CR14" t="s">
        <v>23</v>
      </c>
      <c r="CS14" t="s">
        <v>23</v>
      </c>
      <c r="CT14" t="s">
        <v>23</v>
      </c>
      <c r="CU14" t="s">
        <v>23</v>
      </c>
      <c r="CV14" t="s">
        <v>23</v>
      </c>
      <c r="CW14" t="s">
        <v>23</v>
      </c>
      <c r="CX14" t="s">
        <v>23</v>
      </c>
      <c r="CY14" t="s">
        <v>23</v>
      </c>
    </row>
    <row r="15" spans="1:122" x14ac:dyDescent="0.25">
      <c r="A15" s="10" t="s">
        <v>24</v>
      </c>
      <c r="E15" s="10" t="s">
        <v>18</v>
      </c>
      <c r="F15" s="10" t="s">
        <v>18</v>
      </c>
      <c r="G15" s="10" t="s">
        <v>18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18</v>
      </c>
      <c r="N15" s="10" t="s">
        <v>18</v>
      </c>
      <c r="O15" s="10" t="s">
        <v>18</v>
      </c>
      <c r="P15" s="10" t="s">
        <v>18</v>
      </c>
      <c r="Q15" s="10" t="s">
        <v>18</v>
      </c>
      <c r="R15" s="10" t="s">
        <v>18</v>
      </c>
      <c r="S15" s="10" t="s">
        <v>18</v>
      </c>
      <c r="T15" s="10" t="s">
        <v>18</v>
      </c>
      <c r="U15" s="10" t="s">
        <v>18</v>
      </c>
      <c r="V15" s="10" t="s">
        <v>18</v>
      </c>
      <c r="W15" s="10" t="s">
        <v>18</v>
      </c>
      <c r="X15" s="10" t="s">
        <v>18</v>
      </c>
      <c r="Y15" s="10" t="s">
        <v>18</v>
      </c>
      <c r="Z15" s="10" t="s">
        <v>18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18</v>
      </c>
      <c r="AG15" s="10" t="s">
        <v>18</v>
      </c>
      <c r="AH15" s="10" t="s">
        <v>18</v>
      </c>
      <c r="BR15" s="10" t="s">
        <v>18</v>
      </c>
      <c r="BS15" s="10" t="s">
        <v>18</v>
      </c>
      <c r="BT15" s="10" t="s">
        <v>18</v>
      </c>
      <c r="BU15" s="10" t="s">
        <v>18</v>
      </c>
      <c r="BV15" s="10" t="s">
        <v>18</v>
      </c>
      <c r="BW15" s="10" t="s">
        <v>18</v>
      </c>
      <c r="BX15" s="10" t="s">
        <v>18</v>
      </c>
      <c r="BY15" s="10" t="s">
        <v>18</v>
      </c>
      <c r="BZ15" s="10" t="s">
        <v>18</v>
      </c>
      <c r="CA15" s="10" t="s">
        <v>18</v>
      </c>
      <c r="CB15" s="10" t="s">
        <v>18</v>
      </c>
      <c r="CC15" t="s">
        <v>18</v>
      </c>
      <c r="CD15" t="s">
        <v>18</v>
      </c>
      <c r="CE15" t="s">
        <v>18</v>
      </c>
      <c r="CF15" t="s">
        <v>18</v>
      </c>
      <c r="CG15" t="s">
        <v>18</v>
      </c>
      <c r="CH15" t="s">
        <v>18</v>
      </c>
      <c r="CI15" t="s">
        <v>18</v>
      </c>
      <c r="CJ15" t="s">
        <v>18</v>
      </c>
      <c r="CK15" t="s">
        <v>18</v>
      </c>
      <c r="CL15" t="s">
        <v>18</v>
      </c>
      <c r="CM15" t="s">
        <v>18</v>
      </c>
      <c r="CN15" t="s">
        <v>18</v>
      </c>
      <c r="CO15" t="s">
        <v>18</v>
      </c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X15" t="s">
        <v>18</v>
      </c>
      <c r="CY15" t="s">
        <v>18</v>
      </c>
    </row>
    <row r="16" spans="1:122" x14ac:dyDescent="0.25">
      <c r="A16" s="10" t="s">
        <v>25</v>
      </c>
      <c r="E16" s="10" t="s">
        <v>20</v>
      </c>
      <c r="F16" s="10" t="s">
        <v>20</v>
      </c>
      <c r="G16" s="10" t="s">
        <v>20</v>
      </c>
      <c r="H16" s="10" t="s">
        <v>20</v>
      </c>
      <c r="I16" s="10" t="s">
        <v>20</v>
      </c>
      <c r="J16" s="10" t="s">
        <v>20</v>
      </c>
      <c r="K16" s="10" t="s">
        <v>20</v>
      </c>
      <c r="L16" s="10" t="s">
        <v>20</v>
      </c>
      <c r="M16" s="10" t="s">
        <v>20</v>
      </c>
      <c r="N16" s="10" t="s">
        <v>20</v>
      </c>
      <c r="O16" s="10" t="s">
        <v>20</v>
      </c>
      <c r="P16" s="10" t="s">
        <v>20</v>
      </c>
      <c r="Q16" s="10" t="s">
        <v>20</v>
      </c>
      <c r="R16" s="10" t="s">
        <v>20</v>
      </c>
      <c r="S16" s="10" t="s">
        <v>20</v>
      </c>
      <c r="T16" s="10" t="s">
        <v>20</v>
      </c>
      <c r="U16" s="10" t="s">
        <v>20</v>
      </c>
      <c r="V16" s="10" t="s">
        <v>20</v>
      </c>
      <c r="W16" s="10" t="s">
        <v>20</v>
      </c>
      <c r="X16" s="10" t="s">
        <v>20</v>
      </c>
      <c r="Y16" s="10" t="s">
        <v>20</v>
      </c>
      <c r="Z16" s="10" t="s">
        <v>20</v>
      </c>
      <c r="AA16" s="10" t="s">
        <v>20</v>
      </c>
      <c r="AB16" s="10" t="s">
        <v>20</v>
      </c>
      <c r="AC16" s="10" t="s">
        <v>20</v>
      </c>
      <c r="AD16" s="10" t="s">
        <v>20</v>
      </c>
      <c r="AE16" s="10" t="s">
        <v>20</v>
      </c>
      <c r="AF16" s="10" t="s">
        <v>20</v>
      </c>
      <c r="AG16" s="10" t="s">
        <v>20</v>
      </c>
      <c r="AH16" s="10" t="s">
        <v>20</v>
      </c>
      <c r="BR16" s="10" t="s">
        <v>20</v>
      </c>
      <c r="BS16" s="10" t="s">
        <v>20</v>
      </c>
      <c r="BT16" s="10" t="s">
        <v>20</v>
      </c>
      <c r="BU16" s="10" t="s">
        <v>20</v>
      </c>
      <c r="BV16" s="10" t="s">
        <v>20</v>
      </c>
      <c r="BW16" s="10" t="s">
        <v>20</v>
      </c>
      <c r="BX16" s="10" t="s">
        <v>20</v>
      </c>
      <c r="BY16" s="10" t="s">
        <v>20</v>
      </c>
      <c r="BZ16" s="10" t="s">
        <v>20</v>
      </c>
      <c r="CA16" s="10" t="s">
        <v>20</v>
      </c>
      <c r="CB16" s="10" t="s">
        <v>20</v>
      </c>
      <c r="CC16" t="s">
        <v>20</v>
      </c>
      <c r="CD16" t="s">
        <v>20</v>
      </c>
      <c r="CE16" t="s">
        <v>20</v>
      </c>
      <c r="CF16" t="s">
        <v>20</v>
      </c>
      <c r="CG16" t="s">
        <v>20</v>
      </c>
      <c r="CH16" t="s">
        <v>20</v>
      </c>
      <c r="CI16" t="s">
        <v>20</v>
      </c>
      <c r="CJ16" t="s">
        <v>20</v>
      </c>
      <c r="CK16" t="s">
        <v>20</v>
      </c>
      <c r="CL16" t="s">
        <v>20</v>
      </c>
      <c r="CM16" t="s">
        <v>20</v>
      </c>
      <c r="CN16" t="s">
        <v>20</v>
      </c>
      <c r="CO16" t="s">
        <v>20</v>
      </c>
      <c r="CP16" t="s">
        <v>20</v>
      </c>
      <c r="CQ16" t="s">
        <v>20</v>
      </c>
      <c r="CR16" t="s">
        <v>20</v>
      </c>
      <c r="CS16" t="s">
        <v>20</v>
      </c>
      <c r="CT16" t="s">
        <v>20</v>
      </c>
      <c r="CU16" t="s">
        <v>20</v>
      </c>
      <c r="CV16" t="s">
        <v>20</v>
      </c>
      <c r="CW16" t="s">
        <v>20</v>
      </c>
      <c r="CX16" t="s">
        <v>20</v>
      </c>
      <c r="CY16" t="s">
        <v>20</v>
      </c>
    </row>
    <row r="17" spans="1:103" x14ac:dyDescent="0.25">
      <c r="A17" s="10" t="s">
        <v>26</v>
      </c>
      <c r="E17" s="10" t="s">
        <v>27</v>
      </c>
      <c r="F17" s="10" t="s">
        <v>27</v>
      </c>
      <c r="G17" s="10" t="s">
        <v>27</v>
      </c>
      <c r="H17" s="10" t="s">
        <v>27</v>
      </c>
      <c r="I17" s="10" t="s">
        <v>27</v>
      </c>
      <c r="J17" s="10" t="s">
        <v>27</v>
      </c>
      <c r="K17" s="10" t="s">
        <v>27</v>
      </c>
      <c r="L17" s="10" t="s">
        <v>27</v>
      </c>
      <c r="M17" s="10" t="s">
        <v>27</v>
      </c>
      <c r="N17" s="10" t="s">
        <v>27</v>
      </c>
      <c r="O17" s="10" t="s">
        <v>27</v>
      </c>
      <c r="P17" s="10" t="s">
        <v>27</v>
      </c>
      <c r="Q17" s="10" t="s">
        <v>27</v>
      </c>
      <c r="R17" s="10" t="s">
        <v>27</v>
      </c>
      <c r="S17" s="10" t="s">
        <v>27</v>
      </c>
      <c r="T17" s="10" t="s">
        <v>27</v>
      </c>
      <c r="U17" s="10" t="s">
        <v>27</v>
      </c>
      <c r="V17" s="10" t="s">
        <v>27</v>
      </c>
      <c r="W17" s="10" t="s">
        <v>27</v>
      </c>
      <c r="X17" s="10" t="s">
        <v>27</v>
      </c>
      <c r="Y17" s="10" t="s">
        <v>27</v>
      </c>
      <c r="Z17" s="10" t="s">
        <v>27</v>
      </c>
      <c r="AA17" s="10" t="s">
        <v>27</v>
      </c>
      <c r="AB17" s="10" t="s">
        <v>27</v>
      </c>
      <c r="AC17" s="10" t="s">
        <v>27</v>
      </c>
      <c r="AD17" s="10" t="s">
        <v>27</v>
      </c>
      <c r="AE17" s="10" t="s">
        <v>27</v>
      </c>
      <c r="AF17" s="10" t="s">
        <v>27</v>
      </c>
      <c r="AG17" s="10" t="s">
        <v>27</v>
      </c>
      <c r="AH17" s="10" t="s">
        <v>27</v>
      </c>
      <c r="BR17" s="10" t="s">
        <v>27</v>
      </c>
      <c r="BS17" s="10" t="s">
        <v>27</v>
      </c>
      <c r="BT17" s="10" t="s">
        <v>27</v>
      </c>
      <c r="BU17" s="10" t="s">
        <v>27</v>
      </c>
      <c r="BV17" s="10" t="s">
        <v>27</v>
      </c>
      <c r="BW17" s="10" t="s">
        <v>27</v>
      </c>
      <c r="BX17" s="10" t="s">
        <v>27</v>
      </c>
      <c r="BY17" s="10" t="s">
        <v>27</v>
      </c>
      <c r="BZ17" s="10" t="s">
        <v>27</v>
      </c>
      <c r="CA17" s="10" t="s">
        <v>27</v>
      </c>
      <c r="CB17" s="10" t="s">
        <v>27</v>
      </c>
      <c r="CC17" t="s">
        <v>27</v>
      </c>
      <c r="CD17" t="s">
        <v>27</v>
      </c>
      <c r="CE17" t="s">
        <v>27</v>
      </c>
      <c r="CF17" t="s">
        <v>27</v>
      </c>
      <c r="CG17" t="s">
        <v>27</v>
      </c>
      <c r="CH17" t="s">
        <v>27</v>
      </c>
      <c r="CI17" t="s">
        <v>27</v>
      </c>
      <c r="CJ17" t="s">
        <v>27</v>
      </c>
      <c r="CK17" t="s">
        <v>27</v>
      </c>
      <c r="CL17" t="s">
        <v>27</v>
      </c>
      <c r="CM17" t="s">
        <v>27</v>
      </c>
      <c r="CN17" t="s">
        <v>27</v>
      </c>
      <c r="CO17" t="s">
        <v>27</v>
      </c>
      <c r="CP17" t="s">
        <v>27</v>
      </c>
      <c r="CQ17" t="s">
        <v>27</v>
      </c>
      <c r="CR17" t="s">
        <v>27</v>
      </c>
      <c r="CS17" t="s">
        <v>27</v>
      </c>
      <c r="CT17" t="s">
        <v>27</v>
      </c>
      <c r="CU17" t="s">
        <v>27</v>
      </c>
      <c r="CV17" t="s">
        <v>27</v>
      </c>
      <c r="CW17" t="s">
        <v>27</v>
      </c>
      <c r="CX17" t="s">
        <v>27</v>
      </c>
      <c r="CY17" t="s">
        <v>27</v>
      </c>
    </row>
    <row r="18" spans="1:103" x14ac:dyDescent="0.25">
      <c r="A18" s="10" t="s">
        <v>28</v>
      </c>
      <c r="E18" s="10" t="s">
        <v>29</v>
      </c>
      <c r="F18" s="10" t="s">
        <v>29</v>
      </c>
      <c r="G18" s="10" t="s">
        <v>29</v>
      </c>
      <c r="H18" s="10" t="s">
        <v>29</v>
      </c>
      <c r="I18" s="10" t="s">
        <v>29</v>
      </c>
      <c r="J18" s="10" t="s">
        <v>29</v>
      </c>
      <c r="K18" s="10" t="s">
        <v>29</v>
      </c>
      <c r="L18" s="10" t="s">
        <v>29</v>
      </c>
      <c r="M18" s="10" t="s">
        <v>29</v>
      </c>
      <c r="N18" s="10" t="s">
        <v>29</v>
      </c>
      <c r="O18" s="10" t="s">
        <v>29</v>
      </c>
      <c r="P18" s="10" t="s">
        <v>29</v>
      </c>
      <c r="Q18" s="10" t="s">
        <v>29</v>
      </c>
      <c r="R18" s="10" t="s">
        <v>29</v>
      </c>
      <c r="S18" s="10" t="s">
        <v>29</v>
      </c>
      <c r="T18" s="10" t="s">
        <v>29</v>
      </c>
      <c r="U18" s="10" t="s">
        <v>29</v>
      </c>
      <c r="V18" s="10" t="s">
        <v>29</v>
      </c>
      <c r="W18" s="10" t="s">
        <v>29</v>
      </c>
      <c r="X18" s="10" t="s">
        <v>29</v>
      </c>
      <c r="Y18" s="10" t="s">
        <v>29</v>
      </c>
      <c r="Z18" s="10" t="s">
        <v>29</v>
      </c>
      <c r="AA18" s="10" t="s">
        <v>29</v>
      </c>
      <c r="AB18" s="10" t="s">
        <v>29</v>
      </c>
      <c r="AC18" s="10" t="s">
        <v>29</v>
      </c>
      <c r="AD18" s="10" t="s">
        <v>29</v>
      </c>
      <c r="AE18" s="10" t="s">
        <v>29</v>
      </c>
      <c r="AF18" s="10" t="s">
        <v>29</v>
      </c>
      <c r="AG18" s="10" t="s">
        <v>29</v>
      </c>
      <c r="AH18" s="10" t="s">
        <v>29</v>
      </c>
      <c r="BR18" s="10" t="s">
        <v>29</v>
      </c>
      <c r="BS18" s="10" t="s">
        <v>29</v>
      </c>
      <c r="BT18" s="10" t="s">
        <v>29</v>
      </c>
      <c r="BU18" s="10" t="s">
        <v>29</v>
      </c>
      <c r="BV18" s="10" t="s">
        <v>29</v>
      </c>
      <c r="BW18" s="10" t="s">
        <v>29</v>
      </c>
      <c r="BX18" s="10" t="s">
        <v>29</v>
      </c>
      <c r="BY18" s="10" t="s">
        <v>29</v>
      </c>
      <c r="BZ18" s="10" t="s">
        <v>29</v>
      </c>
      <c r="CA18" s="10" t="s">
        <v>29</v>
      </c>
      <c r="CB18" s="10" t="s">
        <v>29</v>
      </c>
      <c r="CC18" t="s">
        <v>29</v>
      </c>
      <c r="CD18" t="s">
        <v>29</v>
      </c>
      <c r="CE18" t="s">
        <v>29</v>
      </c>
      <c r="CF18" t="s">
        <v>29</v>
      </c>
      <c r="CG18" t="s">
        <v>29</v>
      </c>
      <c r="CH18" t="s">
        <v>29</v>
      </c>
      <c r="CI18" t="s">
        <v>29</v>
      </c>
      <c r="CJ18" t="s">
        <v>29</v>
      </c>
      <c r="CK18" t="s">
        <v>29</v>
      </c>
      <c r="CL18" t="s">
        <v>29</v>
      </c>
      <c r="CM18" t="s">
        <v>29</v>
      </c>
      <c r="CN18" t="s">
        <v>29</v>
      </c>
      <c r="CO18" t="s">
        <v>29</v>
      </c>
      <c r="CP18" t="s">
        <v>29</v>
      </c>
      <c r="CQ18" t="s">
        <v>29</v>
      </c>
      <c r="CR18" t="s">
        <v>29</v>
      </c>
      <c r="CS18" t="s">
        <v>29</v>
      </c>
      <c r="CT18" t="s">
        <v>29</v>
      </c>
      <c r="CU18" t="s">
        <v>29</v>
      </c>
      <c r="CV18" t="s">
        <v>29</v>
      </c>
      <c r="CW18" t="s">
        <v>29</v>
      </c>
      <c r="CX18" t="s">
        <v>29</v>
      </c>
      <c r="CY18" t="s">
        <v>29</v>
      </c>
    </row>
    <row r="19" spans="1:103" x14ac:dyDescent="0.25">
      <c r="A19" s="10" t="s">
        <v>30</v>
      </c>
      <c r="E19" s="10" t="s">
        <v>31</v>
      </c>
      <c r="F19" s="10" t="s">
        <v>31</v>
      </c>
      <c r="G19" s="10" t="s">
        <v>31</v>
      </c>
      <c r="H19" s="10" t="s">
        <v>31</v>
      </c>
      <c r="I19" s="10" t="s">
        <v>31</v>
      </c>
      <c r="J19" s="10" t="s">
        <v>31</v>
      </c>
      <c r="K19" s="10" t="s">
        <v>31</v>
      </c>
      <c r="L19" s="10" t="s">
        <v>31</v>
      </c>
      <c r="M19" s="10" t="s">
        <v>31</v>
      </c>
      <c r="N19" s="10" t="s">
        <v>31</v>
      </c>
      <c r="O19" s="10" t="s">
        <v>31</v>
      </c>
      <c r="P19" s="10" t="s">
        <v>31</v>
      </c>
      <c r="Q19" s="10" t="s">
        <v>31</v>
      </c>
      <c r="R19" s="10" t="s">
        <v>31</v>
      </c>
      <c r="S19" s="10" t="s">
        <v>31</v>
      </c>
      <c r="T19" s="10" t="s">
        <v>31</v>
      </c>
      <c r="U19" s="10" t="s">
        <v>31</v>
      </c>
      <c r="V19" s="10" t="s">
        <v>31</v>
      </c>
      <c r="W19" s="10" t="s">
        <v>31</v>
      </c>
      <c r="X19" s="10" t="s">
        <v>31</v>
      </c>
      <c r="Y19" s="10" t="s">
        <v>31</v>
      </c>
      <c r="Z19" s="10" t="s">
        <v>31</v>
      </c>
      <c r="AA19" s="10" t="s">
        <v>31</v>
      </c>
      <c r="AB19" s="10" t="s">
        <v>31</v>
      </c>
      <c r="AC19" s="10" t="s">
        <v>31</v>
      </c>
      <c r="AD19" s="10" t="s">
        <v>31</v>
      </c>
      <c r="AE19" s="10" t="s">
        <v>31</v>
      </c>
      <c r="AF19" s="10" t="s">
        <v>31</v>
      </c>
      <c r="AG19" s="10" t="s">
        <v>31</v>
      </c>
      <c r="AH19" s="10" t="s">
        <v>31</v>
      </c>
      <c r="BR19" s="10" t="s">
        <v>31</v>
      </c>
      <c r="BS19" s="10" t="s">
        <v>31</v>
      </c>
      <c r="BT19" s="10" t="s">
        <v>31</v>
      </c>
      <c r="BU19" s="10" t="s">
        <v>31</v>
      </c>
      <c r="BV19" s="10" t="s">
        <v>31</v>
      </c>
      <c r="BW19" s="10" t="s">
        <v>31</v>
      </c>
      <c r="BX19" s="10" t="s">
        <v>31</v>
      </c>
      <c r="BY19" s="10" t="s">
        <v>31</v>
      </c>
      <c r="BZ19" s="10" t="s">
        <v>31</v>
      </c>
      <c r="CA19" s="10" t="s">
        <v>31</v>
      </c>
      <c r="CB19" s="10" t="s">
        <v>31</v>
      </c>
      <c r="CC19" t="s">
        <v>31</v>
      </c>
      <c r="CD19" t="s">
        <v>31</v>
      </c>
      <c r="CE19" t="s">
        <v>31</v>
      </c>
      <c r="CF19" t="s">
        <v>31</v>
      </c>
      <c r="CG19" t="s">
        <v>31</v>
      </c>
      <c r="CH19" t="s">
        <v>31</v>
      </c>
      <c r="CI19" t="s">
        <v>31</v>
      </c>
      <c r="CJ19" t="s">
        <v>31</v>
      </c>
      <c r="CK19" t="s">
        <v>31</v>
      </c>
      <c r="CL19" t="s">
        <v>31</v>
      </c>
      <c r="CM19" t="s">
        <v>31</v>
      </c>
      <c r="CN19" t="s">
        <v>31</v>
      </c>
      <c r="CO19" t="s">
        <v>31</v>
      </c>
      <c r="CP19" t="s">
        <v>31</v>
      </c>
      <c r="CQ19" t="s">
        <v>31</v>
      </c>
      <c r="CR19" t="s">
        <v>31</v>
      </c>
      <c r="CS19" t="s">
        <v>31</v>
      </c>
      <c r="CT19" t="s">
        <v>31</v>
      </c>
      <c r="CU19" t="s">
        <v>31</v>
      </c>
      <c r="CV19" t="s">
        <v>31</v>
      </c>
      <c r="CW19" t="s">
        <v>31</v>
      </c>
      <c r="CX19" t="s">
        <v>31</v>
      </c>
      <c r="CY19" t="s">
        <v>31</v>
      </c>
    </row>
    <row r="20" spans="1:103" x14ac:dyDescent="0.25">
      <c r="A20" s="10" t="s">
        <v>32</v>
      </c>
      <c r="E20" s="10" t="s">
        <v>33</v>
      </c>
      <c r="F20" s="10" t="s">
        <v>33</v>
      </c>
      <c r="G20" s="10" t="s">
        <v>33</v>
      </c>
      <c r="H20" s="10" t="s">
        <v>33</v>
      </c>
      <c r="I20" s="10" t="s">
        <v>33</v>
      </c>
      <c r="J20" s="10" t="s">
        <v>33</v>
      </c>
      <c r="K20" s="10" t="s">
        <v>33</v>
      </c>
      <c r="L20" s="10" t="s">
        <v>33</v>
      </c>
      <c r="M20" s="10" t="s">
        <v>33</v>
      </c>
      <c r="N20" s="10" t="s">
        <v>33</v>
      </c>
      <c r="O20" s="10" t="s">
        <v>33</v>
      </c>
      <c r="P20" s="10" t="s">
        <v>33</v>
      </c>
      <c r="Q20" s="10" t="s">
        <v>33</v>
      </c>
      <c r="R20" s="10" t="s">
        <v>33</v>
      </c>
      <c r="S20" s="10" t="s">
        <v>33</v>
      </c>
      <c r="T20" s="10" t="s">
        <v>33</v>
      </c>
      <c r="U20" s="10" t="s">
        <v>33</v>
      </c>
      <c r="V20" s="10" t="s">
        <v>33</v>
      </c>
      <c r="W20" s="10" t="s">
        <v>33</v>
      </c>
      <c r="X20" s="10" t="s">
        <v>33</v>
      </c>
      <c r="Y20" s="10" t="s">
        <v>33</v>
      </c>
      <c r="Z20" s="10" t="s">
        <v>33</v>
      </c>
      <c r="AA20" s="10" t="s">
        <v>33</v>
      </c>
      <c r="AB20" s="10" t="s">
        <v>33</v>
      </c>
      <c r="AC20" s="10" t="s">
        <v>33</v>
      </c>
      <c r="AD20" s="10" t="s">
        <v>33</v>
      </c>
      <c r="AE20" s="10" t="s">
        <v>33</v>
      </c>
      <c r="AF20" s="10" t="s">
        <v>33</v>
      </c>
      <c r="AG20" s="10" t="s">
        <v>33</v>
      </c>
      <c r="AH20" s="10" t="s">
        <v>33</v>
      </c>
      <c r="BR20" s="10" t="s">
        <v>33</v>
      </c>
      <c r="BS20" s="10" t="s">
        <v>33</v>
      </c>
      <c r="BT20" s="10" t="s">
        <v>33</v>
      </c>
      <c r="BU20" s="10" t="s">
        <v>33</v>
      </c>
      <c r="BV20" s="10" t="s">
        <v>33</v>
      </c>
      <c r="BW20" s="10" t="s">
        <v>33</v>
      </c>
      <c r="BX20" s="10" t="s">
        <v>33</v>
      </c>
      <c r="BY20" s="10" t="s">
        <v>33</v>
      </c>
      <c r="BZ20" s="10" t="s">
        <v>33</v>
      </c>
      <c r="CA20" s="10" t="s">
        <v>33</v>
      </c>
      <c r="CB20" s="10" t="s">
        <v>33</v>
      </c>
      <c r="CC20" t="s">
        <v>33</v>
      </c>
      <c r="CD20" t="s">
        <v>33</v>
      </c>
      <c r="CE20" t="s">
        <v>33</v>
      </c>
      <c r="CF20" t="s">
        <v>33</v>
      </c>
      <c r="CG20" t="s">
        <v>33</v>
      </c>
      <c r="CH20" t="s">
        <v>33</v>
      </c>
      <c r="CI20" t="s">
        <v>33</v>
      </c>
      <c r="CJ20" t="s">
        <v>33</v>
      </c>
      <c r="CK20" t="s">
        <v>33</v>
      </c>
      <c r="CL20" t="s">
        <v>33</v>
      </c>
      <c r="CM20" t="s">
        <v>33</v>
      </c>
      <c r="CN20" t="s">
        <v>33</v>
      </c>
      <c r="CO20" t="s">
        <v>33</v>
      </c>
      <c r="CP20" t="s">
        <v>33</v>
      </c>
      <c r="CQ20" t="s">
        <v>33</v>
      </c>
      <c r="CR20" t="s">
        <v>33</v>
      </c>
      <c r="CS20" t="s">
        <v>33</v>
      </c>
      <c r="CT20" t="s">
        <v>33</v>
      </c>
      <c r="CU20" t="s">
        <v>33</v>
      </c>
      <c r="CV20" t="s">
        <v>33</v>
      </c>
      <c r="CW20" t="s">
        <v>33</v>
      </c>
      <c r="CX20" t="s">
        <v>33</v>
      </c>
      <c r="CY20" t="s">
        <v>33</v>
      </c>
    </row>
    <row r="21" spans="1:103" x14ac:dyDescent="0.25">
      <c r="A21" s="10" t="s">
        <v>34</v>
      </c>
      <c r="E21" s="10" t="s">
        <v>35</v>
      </c>
      <c r="F21" s="10" t="s">
        <v>35</v>
      </c>
      <c r="G21" s="10" t="s">
        <v>35</v>
      </c>
      <c r="H21" s="10" t="s">
        <v>35</v>
      </c>
      <c r="I21" s="10" t="s">
        <v>35</v>
      </c>
      <c r="J21" s="10" t="s">
        <v>35</v>
      </c>
      <c r="K21" s="10" t="s">
        <v>35</v>
      </c>
      <c r="L21" s="10" t="s">
        <v>35</v>
      </c>
      <c r="M21" s="10" t="s">
        <v>35</v>
      </c>
      <c r="N21" s="10" t="s">
        <v>35</v>
      </c>
      <c r="O21" s="10" t="s">
        <v>35</v>
      </c>
      <c r="P21" s="10" t="s">
        <v>35</v>
      </c>
      <c r="Q21" s="10" t="s">
        <v>35</v>
      </c>
      <c r="R21" s="10" t="s">
        <v>35</v>
      </c>
      <c r="S21" s="10" t="s">
        <v>35</v>
      </c>
      <c r="T21" s="10" t="s">
        <v>35</v>
      </c>
      <c r="U21" s="10" t="s">
        <v>35</v>
      </c>
      <c r="V21" s="10" t="s">
        <v>35</v>
      </c>
      <c r="W21" s="10" t="s">
        <v>35</v>
      </c>
      <c r="X21" s="10" t="s">
        <v>35</v>
      </c>
      <c r="Y21" s="10" t="s">
        <v>35</v>
      </c>
      <c r="Z21" s="10" t="s">
        <v>35</v>
      </c>
      <c r="AA21" s="10" t="s">
        <v>35</v>
      </c>
      <c r="AB21" s="10" t="s">
        <v>35</v>
      </c>
      <c r="AC21" s="10" t="s">
        <v>35</v>
      </c>
      <c r="AD21" s="10" t="s">
        <v>35</v>
      </c>
      <c r="AE21" s="10" t="s">
        <v>35</v>
      </c>
      <c r="AF21" s="10" t="s">
        <v>35</v>
      </c>
      <c r="AG21" s="10" t="s">
        <v>35</v>
      </c>
      <c r="AH21" s="10" t="s">
        <v>35</v>
      </c>
      <c r="BR21" s="10" t="s">
        <v>35</v>
      </c>
      <c r="BS21" s="10" t="s">
        <v>35</v>
      </c>
      <c r="BT21" s="10" t="s">
        <v>35</v>
      </c>
      <c r="BU21" s="10" t="s">
        <v>35</v>
      </c>
      <c r="BV21" s="10" t="s">
        <v>35</v>
      </c>
      <c r="BW21" s="10" t="s">
        <v>35</v>
      </c>
      <c r="BX21" s="10" t="s">
        <v>35</v>
      </c>
      <c r="BY21" s="10" t="s">
        <v>35</v>
      </c>
      <c r="BZ21" s="10" t="s">
        <v>35</v>
      </c>
      <c r="CA21" s="10" t="s">
        <v>35</v>
      </c>
      <c r="CB21" s="10" t="s">
        <v>35</v>
      </c>
      <c r="CC21" t="s">
        <v>35</v>
      </c>
      <c r="CD21" t="s">
        <v>35</v>
      </c>
      <c r="CE21" t="s">
        <v>35</v>
      </c>
      <c r="CF21" t="s">
        <v>35</v>
      </c>
      <c r="CG21" t="s">
        <v>35</v>
      </c>
      <c r="CH21" t="s">
        <v>35</v>
      </c>
      <c r="CI21" t="s">
        <v>35</v>
      </c>
      <c r="CJ21" t="s">
        <v>35</v>
      </c>
      <c r="CK21" t="s">
        <v>35</v>
      </c>
      <c r="CL21" t="s">
        <v>35</v>
      </c>
      <c r="CM21" t="s">
        <v>35</v>
      </c>
      <c r="CN21" t="s">
        <v>35</v>
      </c>
      <c r="CO21" t="s">
        <v>35</v>
      </c>
      <c r="CP21" t="s">
        <v>35</v>
      </c>
      <c r="CQ21" t="s">
        <v>35</v>
      </c>
      <c r="CR21" t="s">
        <v>35</v>
      </c>
      <c r="CS21" t="s">
        <v>35</v>
      </c>
      <c r="CT21" t="s">
        <v>35</v>
      </c>
      <c r="CU21" t="s">
        <v>35</v>
      </c>
      <c r="CV21" t="s">
        <v>35</v>
      </c>
      <c r="CW21" t="s">
        <v>35</v>
      </c>
      <c r="CX21" t="s">
        <v>35</v>
      </c>
      <c r="CY21" t="s">
        <v>35</v>
      </c>
    </row>
    <row r="22" spans="1:103" x14ac:dyDescent="0.25">
      <c r="A22" s="10" t="s">
        <v>36</v>
      </c>
      <c r="E22" s="10" t="s">
        <v>37</v>
      </c>
      <c r="F22" s="10" t="s">
        <v>37</v>
      </c>
      <c r="G22" s="10" t="s">
        <v>37</v>
      </c>
      <c r="H22" s="10" t="s">
        <v>37</v>
      </c>
      <c r="I22" s="10" t="s">
        <v>37</v>
      </c>
      <c r="J22" s="10" t="s">
        <v>37</v>
      </c>
      <c r="K22" s="10" t="s">
        <v>37</v>
      </c>
      <c r="L22" s="10" t="s">
        <v>37</v>
      </c>
      <c r="M22" s="10" t="s">
        <v>37</v>
      </c>
      <c r="N22" s="10" t="s">
        <v>37</v>
      </c>
      <c r="O22" s="10" t="s">
        <v>37</v>
      </c>
      <c r="P22" s="10" t="s">
        <v>37</v>
      </c>
      <c r="Q22" s="10" t="s">
        <v>37</v>
      </c>
      <c r="R22" s="10" t="s">
        <v>37</v>
      </c>
      <c r="S22" s="10" t="s">
        <v>37</v>
      </c>
      <c r="T22" s="10" t="s">
        <v>37</v>
      </c>
      <c r="U22" s="10" t="s">
        <v>37</v>
      </c>
      <c r="V22" s="10" t="s">
        <v>37</v>
      </c>
      <c r="W22" s="10" t="s">
        <v>37</v>
      </c>
      <c r="X22" s="10" t="s">
        <v>37</v>
      </c>
      <c r="Y22" s="10" t="s">
        <v>37</v>
      </c>
      <c r="Z22" s="10" t="s">
        <v>37</v>
      </c>
      <c r="AA22" s="10" t="s">
        <v>37</v>
      </c>
      <c r="AB22" s="10" t="s">
        <v>37</v>
      </c>
      <c r="AC22" s="10" t="s">
        <v>37</v>
      </c>
      <c r="AD22" s="10" t="s">
        <v>37</v>
      </c>
      <c r="AE22" s="10" t="s">
        <v>37</v>
      </c>
      <c r="AF22" s="10" t="s">
        <v>37</v>
      </c>
      <c r="AG22" s="10" t="s">
        <v>37</v>
      </c>
      <c r="AH22" s="10" t="s">
        <v>37</v>
      </c>
      <c r="BR22" s="10" t="s">
        <v>37</v>
      </c>
      <c r="BS22" s="10" t="s">
        <v>37</v>
      </c>
      <c r="BT22" s="10" t="s">
        <v>37</v>
      </c>
      <c r="BU22" s="10" t="s">
        <v>37</v>
      </c>
      <c r="BV22" s="10" t="s">
        <v>37</v>
      </c>
      <c r="BW22" s="10" t="s">
        <v>37</v>
      </c>
      <c r="BX22" s="10" t="s">
        <v>37</v>
      </c>
      <c r="BY22" s="10" t="s">
        <v>37</v>
      </c>
      <c r="BZ22" s="10" t="s">
        <v>37</v>
      </c>
      <c r="CA22" s="10" t="s">
        <v>37</v>
      </c>
      <c r="CB22" s="10" t="s">
        <v>37</v>
      </c>
      <c r="CC22" t="s">
        <v>37</v>
      </c>
      <c r="CD22" t="s">
        <v>37</v>
      </c>
      <c r="CE22" t="s">
        <v>37</v>
      </c>
      <c r="CF22" t="s">
        <v>37</v>
      </c>
      <c r="CG22" t="s">
        <v>37</v>
      </c>
      <c r="CH22" t="s">
        <v>37</v>
      </c>
      <c r="CI22" t="s">
        <v>37</v>
      </c>
      <c r="CJ22" t="s">
        <v>37</v>
      </c>
      <c r="CK22" t="s">
        <v>37</v>
      </c>
      <c r="CL22" t="s">
        <v>37</v>
      </c>
      <c r="CM22" t="s">
        <v>37</v>
      </c>
      <c r="CN22" t="s">
        <v>37</v>
      </c>
      <c r="CO22" t="s">
        <v>37</v>
      </c>
      <c r="CP22" t="s">
        <v>37</v>
      </c>
      <c r="CQ22" t="s">
        <v>37</v>
      </c>
      <c r="CR22" t="s">
        <v>37</v>
      </c>
      <c r="CS22" t="s">
        <v>37</v>
      </c>
      <c r="CT22" t="s">
        <v>37</v>
      </c>
      <c r="CU22" t="s">
        <v>37</v>
      </c>
      <c r="CV22" t="s">
        <v>37</v>
      </c>
      <c r="CW22" t="s">
        <v>37</v>
      </c>
      <c r="CX22" t="s">
        <v>37</v>
      </c>
      <c r="CY22" t="s">
        <v>37</v>
      </c>
    </row>
    <row r="23" spans="1:103" x14ac:dyDescent="0.25">
      <c r="A23" s="10" t="s">
        <v>38</v>
      </c>
      <c r="E23" s="10" t="s">
        <v>31</v>
      </c>
      <c r="F23" s="10" t="s">
        <v>31</v>
      </c>
      <c r="G23" s="10" t="s">
        <v>31</v>
      </c>
      <c r="H23" s="10" t="s">
        <v>31</v>
      </c>
      <c r="I23" s="10" t="s">
        <v>31</v>
      </c>
      <c r="J23" s="10" t="s">
        <v>31</v>
      </c>
      <c r="K23" s="10" t="s">
        <v>31</v>
      </c>
      <c r="L23" s="10" t="s">
        <v>31</v>
      </c>
      <c r="M23" s="10" t="s">
        <v>31</v>
      </c>
      <c r="N23" s="10" t="s">
        <v>31</v>
      </c>
      <c r="O23" s="10" t="s">
        <v>31</v>
      </c>
      <c r="P23" s="10" t="s">
        <v>31</v>
      </c>
      <c r="Q23" s="10" t="s">
        <v>31</v>
      </c>
      <c r="R23" s="10" t="s">
        <v>31</v>
      </c>
      <c r="S23" s="10" t="s">
        <v>31</v>
      </c>
      <c r="T23" s="10" t="s">
        <v>31</v>
      </c>
      <c r="U23" s="10" t="s">
        <v>31</v>
      </c>
      <c r="V23" s="10" t="s">
        <v>31</v>
      </c>
      <c r="W23" s="10" t="s">
        <v>31</v>
      </c>
      <c r="X23" s="10" t="s">
        <v>31</v>
      </c>
      <c r="Y23" s="10" t="s">
        <v>31</v>
      </c>
      <c r="Z23" s="10" t="s">
        <v>31</v>
      </c>
      <c r="AA23" s="10" t="s">
        <v>31</v>
      </c>
      <c r="AB23" s="10" t="s">
        <v>31</v>
      </c>
      <c r="AC23" s="10" t="s">
        <v>31</v>
      </c>
      <c r="AD23" s="10" t="s">
        <v>31</v>
      </c>
      <c r="AE23" s="10" t="s">
        <v>31</v>
      </c>
      <c r="AF23" s="10" t="s">
        <v>31</v>
      </c>
      <c r="AG23" s="10" t="s">
        <v>31</v>
      </c>
      <c r="AH23" s="10" t="s">
        <v>31</v>
      </c>
      <c r="BR23" s="10" t="s">
        <v>31</v>
      </c>
      <c r="BS23" s="10" t="s">
        <v>31</v>
      </c>
      <c r="BT23" s="10" t="s">
        <v>31</v>
      </c>
      <c r="BU23" s="10" t="s">
        <v>31</v>
      </c>
      <c r="BV23" s="10" t="s">
        <v>31</v>
      </c>
      <c r="BW23" s="10" t="s">
        <v>31</v>
      </c>
      <c r="BX23" s="10" t="s">
        <v>31</v>
      </c>
      <c r="BY23" s="10" t="s">
        <v>31</v>
      </c>
      <c r="BZ23" s="10" t="s">
        <v>31</v>
      </c>
      <c r="CA23" s="10" t="s">
        <v>31</v>
      </c>
      <c r="CB23" s="10" t="s">
        <v>31</v>
      </c>
      <c r="CC23" t="s">
        <v>31</v>
      </c>
      <c r="CD23" t="s">
        <v>31</v>
      </c>
      <c r="CE23" t="s">
        <v>31</v>
      </c>
      <c r="CF23" t="s">
        <v>31</v>
      </c>
      <c r="CG23" t="s">
        <v>31</v>
      </c>
      <c r="CH23" t="s">
        <v>31</v>
      </c>
      <c r="CI23" t="s">
        <v>31</v>
      </c>
      <c r="CJ23" t="s">
        <v>31</v>
      </c>
      <c r="CK23" t="s">
        <v>31</v>
      </c>
      <c r="CL23" t="s">
        <v>31</v>
      </c>
      <c r="CM23" t="s">
        <v>31</v>
      </c>
      <c r="CN23" t="s">
        <v>31</v>
      </c>
      <c r="CO23" t="s">
        <v>31</v>
      </c>
      <c r="CP23" t="s">
        <v>31</v>
      </c>
      <c r="CQ23" t="s">
        <v>31</v>
      </c>
      <c r="CR23" t="s">
        <v>31</v>
      </c>
      <c r="CS23" t="s">
        <v>31</v>
      </c>
      <c r="CT23" t="s">
        <v>31</v>
      </c>
      <c r="CU23" t="s">
        <v>31</v>
      </c>
      <c r="CV23" t="s">
        <v>31</v>
      </c>
      <c r="CW23" t="s">
        <v>31</v>
      </c>
      <c r="CX23" t="s">
        <v>31</v>
      </c>
      <c r="CY23" t="s">
        <v>31</v>
      </c>
    </row>
    <row r="24" spans="1:103" x14ac:dyDescent="0.25">
      <c r="A24" s="10" t="s">
        <v>39</v>
      </c>
      <c r="E24" s="10" t="s">
        <v>33</v>
      </c>
      <c r="F24" s="10" t="s">
        <v>33</v>
      </c>
      <c r="G24" s="10" t="s">
        <v>33</v>
      </c>
      <c r="H24" s="10" t="s">
        <v>33</v>
      </c>
      <c r="I24" s="10" t="s">
        <v>33</v>
      </c>
      <c r="J24" s="10" t="s">
        <v>33</v>
      </c>
      <c r="K24" s="10" t="s">
        <v>33</v>
      </c>
      <c r="L24" s="10" t="s">
        <v>33</v>
      </c>
      <c r="M24" s="10" t="s">
        <v>33</v>
      </c>
      <c r="N24" s="10" t="s">
        <v>33</v>
      </c>
      <c r="O24" s="10" t="s">
        <v>33</v>
      </c>
      <c r="P24" s="10" t="s">
        <v>33</v>
      </c>
      <c r="Q24" s="10" t="s">
        <v>33</v>
      </c>
      <c r="R24" s="10" t="s">
        <v>33</v>
      </c>
      <c r="S24" s="10" t="s">
        <v>33</v>
      </c>
      <c r="T24" s="10" t="s">
        <v>33</v>
      </c>
      <c r="U24" s="10" t="s">
        <v>33</v>
      </c>
      <c r="V24" s="10" t="s">
        <v>33</v>
      </c>
      <c r="W24" s="10" t="s">
        <v>33</v>
      </c>
      <c r="X24" s="10" t="s">
        <v>33</v>
      </c>
      <c r="Y24" s="10" t="s">
        <v>33</v>
      </c>
      <c r="Z24" s="10" t="s">
        <v>33</v>
      </c>
      <c r="AA24" s="10" t="s">
        <v>33</v>
      </c>
      <c r="AB24" s="10" t="s">
        <v>33</v>
      </c>
      <c r="AC24" s="10" t="s">
        <v>33</v>
      </c>
      <c r="AD24" s="10" t="s">
        <v>33</v>
      </c>
      <c r="AE24" s="10" t="s">
        <v>33</v>
      </c>
      <c r="AF24" s="10" t="s">
        <v>33</v>
      </c>
      <c r="AG24" s="10" t="s">
        <v>33</v>
      </c>
      <c r="AH24" s="10" t="s">
        <v>33</v>
      </c>
      <c r="BR24" s="10" t="s">
        <v>33</v>
      </c>
      <c r="BS24" s="10" t="s">
        <v>33</v>
      </c>
      <c r="BT24" s="10" t="s">
        <v>33</v>
      </c>
      <c r="BU24" s="10" t="s">
        <v>33</v>
      </c>
      <c r="BV24" s="10" t="s">
        <v>33</v>
      </c>
      <c r="BW24" s="10" t="s">
        <v>33</v>
      </c>
      <c r="BX24" s="10" t="s">
        <v>33</v>
      </c>
      <c r="BY24" s="10" t="s">
        <v>33</v>
      </c>
      <c r="BZ24" s="10" t="s">
        <v>33</v>
      </c>
      <c r="CA24" s="10" t="s">
        <v>33</v>
      </c>
      <c r="CB24" s="10" t="s">
        <v>33</v>
      </c>
      <c r="CC24" t="s">
        <v>33</v>
      </c>
      <c r="CD24" t="s">
        <v>33</v>
      </c>
      <c r="CE24" t="s">
        <v>33</v>
      </c>
      <c r="CF24" t="s">
        <v>33</v>
      </c>
      <c r="CG24" t="s">
        <v>33</v>
      </c>
      <c r="CH24" t="s">
        <v>33</v>
      </c>
      <c r="CI24" t="s">
        <v>33</v>
      </c>
      <c r="CJ24" t="s">
        <v>33</v>
      </c>
      <c r="CK24" t="s">
        <v>33</v>
      </c>
      <c r="CL24" t="s">
        <v>33</v>
      </c>
      <c r="CM24" t="s">
        <v>33</v>
      </c>
      <c r="CN24" t="s">
        <v>33</v>
      </c>
      <c r="CO24" t="s">
        <v>33</v>
      </c>
      <c r="CP24" t="s">
        <v>33</v>
      </c>
      <c r="CQ24" t="s">
        <v>33</v>
      </c>
      <c r="CR24" t="s">
        <v>33</v>
      </c>
      <c r="CS24" t="s">
        <v>33</v>
      </c>
      <c r="CT24" t="s">
        <v>33</v>
      </c>
      <c r="CU24" t="s">
        <v>33</v>
      </c>
      <c r="CV24" t="s">
        <v>33</v>
      </c>
      <c r="CW24" t="s">
        <v>33</v>
      </c>
      <c r="CX24" t="s">
        <v>33</v>
      </c>
      <c r="CY24" t="s">
        <v>33</v>
      </c>
    </row>
    <row r="25" spans="1:103" x14ac:dyDescent="0.25">
      <c r="A25" s="10" t="s">
        <v>40</v>
      </c>
      <c r="E25" s="10" t="s">
        <v>14</v>
      </c>
      <c r="F25" s="10" t="s">
        <v>14</v>
      </c>
      <c r="G25" s="10" t="s">
        <v>14</v>
      </c>
      <c r="H25" s="10" t="s">
        <v>14</v>
      </c>
      <c r="I25" s="10" t="s">
        <v>14</v>
      </c>
      <c r="J25" s="10" t="s">
        <v>14</v>
      </c>
      <c r="K25" s="10" t="s">
        <v>14</v>
      </c>
      <c r="L25" s="10" t="s">
        <v>14</v>
      </c>
      <c r="M25" s="10" t="s">
        <v>14</v>
      </c>
      <c r="N25" s="10" t="s">
        <v>14</v>
      </c>
      <c r="O25" s="10" t="s">
        <v>14</v>
      </c>
      <c r="P25" s="10" t="s">
        <v>14</v>
      </c>
      <c r="Q25" s="10" t="s">
        <v>14</v>
      </c>
      <c r="R25" s="10" t="s">
        <v>14</v>
      </c>
      <c r="S25" s="10" t="s">
        <v>14</v>
      </c>
      <c r="T25" s="10" t="s">
        <v>14</v>
      </c>
      <c r="U25" s="10" t="s">
        <v>14</v>
      </c>
      <c r="V25" s="10" t="s">
        <v>14</v>
      </c>
      <c r="W25" s="10" t="s">
        <v>14</v>
      </c>
      <c r="X25" s="10" t="s">
        <v>14</v>
      </c>
      <c r="Y25" s="10" t="s">
        <v>14</v>
      </c>
      <c r="Z25" s="10" t="s">
        <v>14</v>
      </c>
      <c r="AA25" s="10" t="s">
        <v>14</v>
      </c>
      <c r="AB25" s="10" t="s">
        <v>14</v>
      </c>
      <c r="AC25" s="10" t="s">
        <v>14</v>
      </c>
      <c r="AD25" s="10" t="s">
        <v>14</v>
      </c>
      <c r="AE25" s="10" t="s">
        <v>14</v>
      </c>
      <c r="AF25" s="10" t="s">
        <v>14</v>
      </c>
      <c r="AG25" s="10" t="s">
        <v>14</v>
      </c>
      <c r="AH25" s="10" t="s">
        <v>14</v>
      </c>
      <c r="BR25" s="10" t="s">
        <v>14</v>
      </c>
      <c r="BS25" s="10" t="s">
        <v>14</v>
      </c>
      <c r="BT25" s="10" t="s">
        <v>14</v>
      </c>
      <c r="BU25" s="10" t="s">
        <v>14</v>
      </c>
      <c r="BV25" s="10" t="s">
        <v>14</v>
      </c>
      <c r="BW25" s="10" t="s">
        <v>14</v>
      </c>
      <c r="BX25" s="10" t="s">
        <v>14</v>
      </c>
      <c r="BY25" s="10" t="s">
        <v>14</v>
      </c>
      <c r="BZ25" s="10" t="s">
        <v>14</v>
      </c>
      <c r="CA25" s="10" t="s">
        <v>14</v>
      </c>
      <c r="CB25" s="10" t="s">
        <v>14</v>
      </c>
      <c r="CC25" t="s">
        <v>14</v>
      </c>
      <c r="CD25" t="s">
        <v>14</v>
      </c>
      <c r="CE25" t="s">
        <v>14</v>
      </c>
      <c r="CF25" t="s">
        <v>14</v>
      </c>
      <c r="CG25" t="s">
        <v>14</v>
      </c>
      <c r="CH25" t="s">
        <v>14</v>
      </c>
      <c r="CI25" t="s">
        <v>14</v>
      </c>
      <c r="CJ25" t="s">
        <v>14</v>
      </c>
      <c r="CK25" t="s">
        <v>14</v>
      </c>
      <c r="CL25" t="s">
        <v>14</v>
      </c>
      <c r="CM25" t="s">
        <v>14</v>
      </c>
      <c r="CN25" t="s">
        <v>14</v>
      </c>
      <c r="CO25" t="s">
        <v>14</v>
      </c>
      <c r="CP25" t="s">
        <v>14</v>
      </c>
      <c r="CQ25" t="s">
        <v>14</v>
      </c>
      <c r="CR25" t="s">
        <v>14</v>
      </c>
      <c r="CS25" t="s">
        <v>14</v>
      </c>
      <c r="CT25" t="s">
        <v>14</v>
      </c>
      <c r="CU25" t="s">
        <v>14</v>
      </c>
      <c r="CV25" t="s">
        <v>14</v>
      </c>
      <c r="CW25" t="s">
        <v>14</v>
      </c>
      <c r="CX25" t="s">
        <v>14</v>
      </c>
      <c r="CY25" t="s">
        <v>14</v>
      </c>
    </row>
    <row r="26" spans="1:103" x14ac:dyDescent="0.25">
      <c r="A26" s="10" t="s">
        <v>41</v>
      </c>
      <c r="E26" s="10" t="s">
        <v>42</v>
      </c>
      <c r="F26" s="10" t="s">
        <v>42</v>
      </c>
      <c r="G26" s="10" t="s">
        <v>42</v>
      </c>
      <c r="H26" s="10" t="s">
        <v>42</v>
      </c>
      <c r="I26" s="10" t="s">
        <v>42</v>
      </c>
      <c r="J26" s="10" t="s">
        <v>42</v>
      </c>
      <c r="K26" s="10" t="s">
        <v>42</v>
      </c>
      <c r="L26" s="10" t="s">
        <v>42</v>
      </c>
      <c r="M26" s="10" t="s">
        <v>42</v>
      </c>
      <c r="N26" s="10" t="s">
        <v>42</v>
      </c>
      <c r="O26" s="10" t="s">
        <v>42</v>
      </c>
      <c r="P26" s="10" t="s">
        <v>42</v>
      </c>
      <c r="Q26" s="10" t="s">
        <v>42</v>
      </c>
      <c r="R26" s="10" t="s">
        <v>42</v>
      </c>
      <c r="S26" s="10" t="s">
        <v>42</v>
      </c>
      <c r="T26" s="10" t="s">
        <v>42</v>
      </c>
      <c r="U26" s="10" t="s">
        <v>42</v>
      </c>
      <c r="V26" s="10" t="s">
        <v>42</v>
      </c>
      <c r="W26" s="10" t="s">
        <v>42</v>
      </c>
      <c r="X26" s="10" t="s">
        <v>42</v>
      </c>
      <c r="Y26" s="10" t="s">
        <v>42</v>
      </c>
      <c r="Z26" s="10" t="s">
        <v>42</v>
      </c>
      <c r="AA26" s="10" t="s">
        <v>42</v>
      </c>
      <c r="AB26" s="10" t="s">
        <v>42</v>
      </c>
      <c r="AC26" s="10" t="s">
        <v>42</v>
      </c>
      <c r="AD26" s="10" t="s">
        <v>42</v>
      </c>
      <c r="AE26" s="10" t="s">
        <v>42</v>
      </c>
      <c r="AF26" s="10" t="s">
        <v>42</v>
      </c>
      <c r="AG26" s="10" t="s">
        <v>42</v>
      </c>
      <c r="AH26" s="10" t="s">
        <v>42</v>
      </c>
      <c r="BR26" s="10" t="s">
        <v>42</v>
      </c>
      <c r="BS26" s="10" t="s">
        <v>42</v>
      </c>
      <c r="BT26" s="10" t="s">
        <v>42</v>
      </c>
      <c r="BU26" s="10" t="s">
        <v>42</v>
      </c>
      <c r="BV26" s="10" t="s">
        <v>42</v>
      </c>
      <c r="BW26" s="10" t="s">
        <v>42</v>
      </c>
      <c r="BX26" s="10" t="s">
        <v>42</v>
      </c>
      <c r="BY26" s="10" t="s">
        <v>42</v>
      </c>
      <c r="BZ26" s="10" t="s">
        <v>42</v>
      </c>
      <c r="CA26" s="10" t="s">
        <v>42</v>
      </c>
      <c r="CB26" s="10" t="s">
        <v>42</v>
      </c>
      <c r="CC26" t="s">
        <v>42</v>
      </c>
      <c r="CD26" t="s">
        <v>42</v>
      </c>
      <c r="CE26" t="s">
        <v>42</v>
      </c>
      <c r="CF26" t="s">
        <v>42</v>
      </c>
      <c r="CG26" t="s">
        <v>42</v>
      </c>
      <c r="CH26" t="s">
        <v>42</v>
      </c>
      <c r="CI26" t="s">
        <v>42</v>
      </c>
      <c r="CJ26" t="s">
        <v>42</v>
      </c>
      <c r="CK26" t="s">
        <v>42</v>
      </c>
      <c r="CL26" t="s">
        <v>42</v>
      </c>
      <c r="CM26" t="s">
        <v>42</v>
      </c>
      <c r="CN26" t="s">
        <v>42</v>
      </c>
      <c r="CO26" t="s">
        <v>42</v>
      </c>
      <c r="CP26" t="s">
        <v>42</v>
      </c>
      <c r="CQ26" t="s">
        <v>42</v>
      </c>
      <c r="CR26" t="s">
        <v>42</v>
      </c>
      <c r="CS26" t="s">
        <v>42</v>
      </c>
      <c r="CT26" t="s">
        <v>42</v>
      </c>
      <c r="CU26" t="s">
        <v>42</v>
      </c>
      <c r="CV26" t="s">
        <v>42</v>
      </c>
      <c r="CW26" t="s">
        <v>42</v>
      </c>
      <c r="CX26" t="s">
        <v>42</v>
      </c>
      <c r="CY26" t="s">
        <v>42</v>
      </c>
    </row>
    <row r="27" spans="1:103" x14ac:dyDescent="0.25">
      <c r="A27" s="10" t="s">
        <v>43</v>
      </c>
      <c r="E27" s="10" t="s">
        <v>31</v>
      </c>
      <c r="F27" s="10" t="s">
        <v>31</v>
      </c>
      <c r="G27" s="10" t="s">
        <v>31</v>
      </c>
      <c r="H27" s="10" t="s">
        <v>31</v>
      </c>
      <c r="I27" s="10" t="s">
        <v>31</v>
      </c>
      <c r="J27" s="10" t="s">
        <v>31</v>
      </c>
      <c r="K27" s="10" t="s">
        <v>31</v>
      </c>
      <c r="L27" s="10" t="s">
        <v>31</v>
      </c>
      <c r="M27" s="10" t="s">
        <v>31</v>
      </c>
      <c r="N27" s="10" t="s">
        <v>31</v>
      </c>
      <c r="O27" s="10" t="s">
        <v>31</v>
      </c>
      <c r="P27" s="10" t="s">
        <v>31</v>
      </c>
      <c r="Q27" s="10" t="s">
        <v>31</v>
      </c>
      <c r="R27" s="10" t="s">
        <v>31</v>
      </c>
      <c r="S27" s="10" t="s">
        <v>31</v>
      </c>
      <c r="T27" s="10" t="s">
        <v>31</v>
      </c>
      <c r="U27" s="10" t="s">
        <v>31</v>
      </c>
      <c r="V27" s="10" t="s">
        <v>31</v>
      </c>
      <c r="W27" s="10" t="s">
        <v>31</v>
      </c>
      <c r="X27" s="10" t="s">
        <v>31</v>
      </c>
      <c r="Y27" s="10" t="s">
        <v>31</v>
      </c>
      <c r="Z27" s="10" t="s">
        <v>31</v>
      </c>
      <c r="AA27" s="10" t="s">
        <v>31</v>
      </c>
      <c r="AB27" s="10" t="s">
        <v>31</v>
      </c>
      <c r="AC27" s="10" t="s">
        <v>31</v>
      </c>
      <c r="AD27" s="10" t="s">
        <v>31</v>
      </c>
      <c r="AE27" s="10" t="s">
        <v>31</v>
      </c>
      <c r="AF27" s="10" t="s">
        <v>31</v>
      </c>
      <c r="AG27" s="10" t="s">
        <v>31</v>
      </c>
      <c r="AH27" s="10" t="s">
        <v>31</v>
      </c>
      <c r="BR27" s="10" t="s">
        <v>31</v>
      </c>
      <c r="BS27" s="10" t="s">
        <v>31</v>
      </c>
      <c r="BT27" s="10" t="s">
        <v>31</v>
      </c>
      <c r="BU27" s="10" t="s">
        <v>31</v>
      </c>
      <c r="BV27" s="10" t="s">
        <v>31</v>
      </c>
      <c r="BW27" s="10" t="s">
        <v>31</v>
      </c>
      <c r="BX27" s="10" t="s">
        <v>31</v>
      </c>
      <c r="BY27" s="10" t="s">
        <v>31</v>
      </c>
      <c r="BZ27" s="10" t="s">
        <v>31</v>
      </c>
      <c r="CA27" s="10" t="s">
        <v>31</v>
      </c>
      <c r="CB27" s="10" t="s">
        <v>31</v>
      </c>
      <c r="CC27" t="s">
        <v>31</v>
      </c>
      <c r="CD27" t="s">
        <v>31</v>
      </c>
      <c r="CE27" t="s">
        <v>31</v>
      </c>
      <c r="CF27" t="s">
        <v>31</v>
      </c>
      <c r="CG27" t="s">
        <v>31</v>
      </c>
      <c r="CH27" t="s">
        <v>31</v>
      </c>
      <c r="CI27" t="s">
        <v>31</v>
      </c>
      <c r="CJ27" t="s">
        <v>31</v>
      </c>
      <c r="CK27" t="s">
        <v>31</v>
      </c>
      <c r="CL27" t="s">
        <v>31</v>
      </c>
      <c r="CM27" t="s">
        <v>31</v>
      </c>
      <c r="CN27" t="s">
        <v>31</v>
      </c>
      <c r="CO27" t="s">
        <v>31</v>
      </c>
      <c r="CP27" t="s">
        <v>31</v>
      </c>
      <c r="CQ27" t="s">
        <v>31</v>
      </c>
      <c r="CR27" t="s">
        <v>31</v>
      </c>
      <c r="CS27" t="s">
        <v>31</v>
      </c>
      <c r="CT27" t="s">
        <v>31</v>
      </c>
      <c r="CU27" t="s">
        <v>31</v>
      </c>
      <c r="CV27" t="s">
        <v>31</v>
      </c>
      <c r="CW27" t="s">
        <v>31</v>
      </c>
      <c r="CX27" t="s">
        <v>31</v>
      </c>
      <c r="CY27" t="s">
        <v>31</v>
      </c>
    </row>
    <row r="28" spans="1:103" x14ac:dyDescent="0.25">
      <c r="A28" s="10" t="s">
        <v>44</v>
      </c>
      <c r="E28" s="10" t="s">
        <v>20</v>
      </c>
      <c r="F28" s="10" t="s">
        <v>20</v>
      </c>
      <c r="G28" s="10" t="s">
        <v>20</v>
      </c>
      <c r="H28" s="10" t="s">
        <v>20</v>
      </c>
      <c r="I28" s="10" t="s">
        <v>20</v>
      </c>
      <c r="J28" s="10" t="s">
        <v>20</v>
      </c>
      <c r="K28" s="10" t="s">
        <v>20</v>
      </c>
      <c r="L28" s="10" t="s">
        <v>20</v>
      </c>
      <c r="M28" s="10" t="s">
        <v>20</v>
      </c>
      <c r="N28" s="10" t="s">
        <v>20</v>
      </c>
      <c r="O28" s="10" t="s">
        <v>20</v>
      </c>
      <c r="P28" s="10" t="s">
        <v>20</v>
      </c>
      <c r="Q28" s="10" t="s">
        <v>20</v>
      </c>
      <c r="R28" s="10" t="s">
        <v>20</v>
      </c>
      <c r="S28" s="10" t="s">
        <v>20</v>
      </c>
      <c r="T28" s="10" t="s">
        <v>20</v>
      </c>
      <c r="U28" s="10" t="s">
        <v>20</v>
      </c>
      <c r="V28" s="10" t="s">
        <v>20</v>
      </c>
      <c r="W28" s="10" t="s">
        <v>20</v>
      </c>
      <c r="X28" s="10" t="s">
        <v>20</v>
      </c>
      <c r="Y28" s="10" t="s">
        <v>20</v>
      </c>
      <c r="Z28" s="10" t="s">
        <v>20</v>
      </c>
      <c r="AA28" s="10" t="s">
        <v>20</v>
      </c>
      <c r="AB28" s="10" t="s">
        <v>20</v>
      </c>
      <c r="AC28" s="10" t="s">
        <v>20</v>
      </c>
      <c r="AD28" s="10" t="s">
        <v>20</v>
      </c>
      <c r="AE28" s="10" t="s">
        <v>20</v>
      </c>
      <c r="AF28" s="10" t="s">
        <v>20</v>
      </c>
      <c r="AG28" s="10" t="s">
        <v>20</v>
      </c>
      <c r="AH28" s="10" t="s">
        <v>20</v>
      </c>
      <c r="BR28" s="10" t="s">
        <v>20</v>
      </c>
      <c r="BS28" s="10" t="s">
        <v>20</v>
      </c>
      <c r="BT28" s="10" t="s">
        <v>20</v>
      </c>
      <c r="BU28" s="10" t="s">
        <v>20</v>
      </c>
      <c r="BV28" s="10" t="s">
        <v>20</v>
      </c>
      <c r="BW28" s="10" t="s">
        <v>20</v>
      </c>
      <c r="BX28" s="10" t="s">
        <v>20</v>
      </c>
      <c r="BY28" s="10" t="s">
        <v>20</v>
      </c>
      <c r="BZ28" s="10" t="s">
        <v>20</v>
      </c>
      <c r="CA28" s="10" t="s">
        <v>20</v>
      </c>
      <c r="CB28" s="10" t="s">
        <v>20</v>
      </c>
      <c r="CC28" t="s">
        <v>20</v>
      </c>
      <c r="CD28" t="s">
        <v>20</v>
      </c>
      <c r="CE28" t="s">
        <v>20</v>
      </c>
      <c r="CF28" t="s">
        <v>20</v>
      </c>
      <c r="CG28" t="s">
        <v>20</v>
      </c>
      <c r="CH28" t="s">
        <v>20</v>
      </c>
      <c r="CI28" t="s">
        <v>20</v>
      </c>
      <c r="CJ28" t="s">
        <v>20</v>
      </c>
      <c r="CK28" t="s">
        <v>20</v>
      </c>
      <c r="CL28" t="s">
        <v>20</v>
      </c>
      <c r="CM28" t="s">
        <v>20</v>
      </c>
      <c r="CN28" t="s">
        <v>20</v>
      </c>
      <c r="CO28" t="s">
        <v>20</v>
      </c>
      <c r="CP28" t="s">
        <v>20</v>
      </c>
      <c r="CQ28" t="s">
        <v>20</v>
      </c>
      <c r="CR28" t="s">
        <v>20</v>
      </c>
      <c r="CS28" t="s">
        <v>20</v>
      </c>
      <c r="CT28" t="s">
        <v>20</v>
      </c>
      <c r="CU28" t="s">
        <v>20</v>
      </c>
      <c r="CV28" t="s">
        <v>20</v>
      </c>
      <c r="CW28" t="s">
        <v>20</v>
      </c>
      <c r="CX28" t="s">
        <v>20</v>
      </c>
      <c r="CY28" t="s">
        <v>20</v>
      </c>
    </row>
    <row r="29" spans="1:103" x14ac:dyDescent="0.25">
      <c r="A29" s="10" t="s">
        <v>45</v>
      </c>
      <c r="E29" s="10" t="s">
        <v>46</v>
      </c>
      <c r="F29" s="10" t="s">
        <v>46</v>
      </c>
      <c r="G29" s="10" t="s">
        <v>46</v>
      </c>
      <c r="H29" s="10" t="s">
        <v>46</v>
      </c>
      <c r="I29" s="10" t="s">
        <v>46</v>
      </c>
      <c r="J29" s="10" t="s">
        <v>46</v>
      </c>
      <c r="K29" s="10" t="s">
        <v>46</v>
      </c>
      <c r="L29" s="10" t="s">
        <v>46</v>
      </c>
      <c r="M29" s="10" t="s">
        <v>46</v>
      </c>
      <c r="N29" s="10" t="s">
        <v>46</v>
      </c>
      <c r="O29" s="10" t="s">
        <v>46</v>
      </c>
      <c r="P29" s="10" t="s">
        <v>46</v>
      </c>
      <c r="Q29" s="10" t="s">
        <v>46</v>
      </c>
      <c r="R29" s="10" t="s">
        <v>46</v>
      </c>
      <c r="S29" s="10" t="s">
        <v>46</v>
      </c>
      <c r="T29" s="10" t="s">
        <v>46</v>
      </c>
      <c r="U29" s="10" t="s">
        <v>46</v>
      </c>
      <c r="V29" s="10" t="s">
        <v>46</v>
      </c>
      <c r="W29" s="10" t="s">
        <v>46</v>
      </c>
      <c r="X29" s="10" t="s">
        <v>46</v>
      </c>
      <c r="Y29" s="10" t="s">
        <v>46</v>
      </c>
      <c r="Z29" s="10" t="s">
        <v>46</v>
      </c>
      <c r="AA29" s="10" t="s">
        <v>46</v>
      </c>
      <c r="AB29" s="10" t="s">
        <v>46</v>
      </c>
      <c r="AC29" s="10" t="s">
        <v>46</v>
      </c>
      <c r="AD29" s="10" t="s">
        <v>46</v>
      </c>
      <c r="AE29" s="10" t="s">
        <v>46</v>
      </c>
      <c r="AF29" s="10" t="s">
        <v>46</v>
      </c>
      <c r="AG29" s="10" t="s">
        <v>46</v>
      </c>
      <c r="AH29" s="10" t="s">
        <v>46</v>
      </c>
      <c r="BR29" s="10" t="s">
        <v>46</v>
      </c>
      <c r="BS29" s="10" t="s">
        <v>46</v>
      </c>
      <c r="BT29" s="10" t="s">
        <v>46</v>
      </c>
      <c r="BU29" s="10" t="s">
        <v>46</v>
      </c>
      <c r="BV29" s="10" t="s">
        <v>46</v>
      </c>
      <c r="BW29" s="10" t="s">
        <v>46</v>
      </c>
      <c r="BX29" s="10" t="s">
        <v>46</v>
      </c>
      <c r="BY29" s="10" t="s">
        <v>46</v>
      </c>
      <c r="BZ29" s="10" t="s">
        <v>46</v>
      </c>
      <c r="CA29" s="10" t="s">
        <v>46</v>
      </c>
      <c r="CB29" s="10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46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  <c r="CT29" t="s">
        <v>46</v>
      </c>
      <c r="CU29" t="s">
        <v>46</v>
      </c>
      <c r="CV29" t="s">
        <v>46</v>
      </c>
      <c r="CW29" t="s">
        <v>46</v>
      </c>
      <c r="CX29" t="s">
        <v>46</v>
      </c>
      <c r="CY29" t="s">
        <v>46</v>
      </c>
    </row>
    <row r="30" spans="1:103" x14ac:dyDescent="0.25">
      <c r="A30" s="10" t="s">
        <v>142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10">
        <v>1</v>
      </c>
      <c r="BR30" s="10">
        <v>1</v>
      </c>
      <c r="BS30" s="10">
        <v>1</v>
      </c>
      <c r="BT30" s="10">
        <v>1</v>
      </c>
      <c r="BU30" s="10">
        <v>1</v>
      </c>
      <c r="BV30" s="10">
        <v>1</v>
      </c>
      <c r="BW30" s="10">
        <v>1</v>
      </c>
      <c r="BX30" s="10">
        <v>1</v>
      </c>
      <c r="BY30" s="10">
        <v>1</v>
      </c>
      <c r="BZ30" s="10">
        <v>1</v>
      </c>
      <c r="CA30" s="10">
        <v>1</v>
      </c>
      <c r="CB30" s="1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</row>
    <row r="31" spans="1:103" x14ac:dyDescent="0.25">
      <c r="A31" s="10" t="s">
        <v>47</v>
      </c>
      <c r="E31" s="10" t="s">
        <v>48</v>
      </c>
      <c r="F31" s="10" t="s">
        <v>48</v>
      </c>
      <c r="G31" s="10" t="s">
        <v>48</v>
      </c>
      <c r="H31" s="10" t="s">
        <v>48</v>
      </c>
      <c r="I31" s="10" t="s">
        <v>48</v>
      </c>
      <c r="J31" s="10" t="s">
        <v>48</v>
      </c>
      <c r="K31" s="10" t="s">
        <v>48</v>
      </c>
      <c r="L31" s="10" t="s">
        <v>48</v>
      </c>
      <c r="M31" s="10" t="s">
        <v>48</v>
      </c>
      <c r="N31" s="10" t="s">
        <v>48</v>
      </c>
      <c r="O31" s="10" t="s">
        <v>48</v>
      </c>
      <c r="P31" s="10" t="s">
        <v>48</v>
      </c>
      <c r="Q31" s="10" t="s">
        <v>48</v>
      </c>
      <c r="R31" s="10" t="s">
        <v>48</v>
      </c>
      <c r="S31" s="10" t="s">
        <v>48</v>
      </c>
      <c r="T31" s="10" t="s">
        <v>48</v>
      </c>
      <c r="U31" s="10" t="s">
        <v>48</v>
      </c>
      <c r="V31" s="10" t="s">
        <v>48</v>
      </c>
      <c r="W31" s="10" t="s">
        <v>48</v>
      </c>
      <c r="X31" s="10" t="s">
        <v>48</v>
      </c>
      <c r="Y31" s="10" t="s">
        <v>48</v>
      </c>
      <c r="Z31" s="10" t="s">
        <v>48</v>
      </c>
      <c r="AA31" s="10" t="s">
        <v>48</v>
      </c>
      <c r="AB31" s="10" t="s">
        <v>48</v>
      </c>
      <c r="AC31" s="10" t="s">
        <v>48</v>
      </c>
      <c r="AD31" s="10" t="s">
        <v>48</v>
      </c>
      <c r="AE31" s="10" t="s">
        <v>48</v>
      </c>
      <c r="AF31" s="10" t="s">
        <v>48</v>
      </c>
      <c r="AG31" s="10" t="s">
        <v>48</v>
      </c>
      <c r="AH31" s="10" t="s">
        <v>48</v>
      </c>
      <c r="BR31" s="10" t="s">
        <v>48</v>
      </c>
      <c r="BS31" s="10" t="s">
        <v>48</v>
      </c>
      <c r="BT31" s="10" t="s">
        <v>48</v>
      </c>
      <c r="BU31" s="10" t="s">
        <v>48</v>
      </c>
      <c r="BV31" s="10" t="s">
        <v>48</v>
      </c>
      <c r="BW31" s="10" t="s">
        <v>48</v>
      </c>
      <c r="BX31" s="10" t="s">
        <v>48</v>
      </c>
      <c r="BY31" s="10" t="s">
        <v>48</v>
      </c>
      <c r="BZ31" s="10" t="s">
        <v>48</v>
      </c>
      <c r="CA31" s="10" t="s">
        <v>48</v>
      </c>
      <c r="CB31" s="10" t="s">
        <v>48</v>
      </c>
      <c r="CC31" t="s">
        <v>48</v>
      </c>
      <c r="CD31" t="s">
        <v>48</v>
      </c>
      <c r="CE31" t="s">
        <v>48</v>
      </c>
      <c r="CF31" t="s">
        <v>48</v>
      </c>
      <c r="CG31" t="s">
        <v>48</v>
      </c>
      <c r="CH31" t="s">
        <v>48</v>
      </c>
      <c r="CI31" t="s">
        <v>48</v>
      </c>
      <c r="CJ31" t="s">
        <v>48</v>
      </c>
      <c r="CK31" t="s">
        <v>48</v>
      </c>
      <c r="CL31" t="s">
        <v>48</v>
      </c>
      <c r="CM31" t="s">
        <v>48</v>
      </c>
      <c r="CN31" t="s">
        <v>48</v>
      </c>
      <c r="CO31" t="s">
        <v>48</v>
      </c>
      <c r="CP31" t="s">
        <v>48</v>
      </c>
      <c r="CQ31" t="s">
        <v>48</v>
      </c>
      <c r="CR31" t="s">
        <v>48</v>
      </c>
      <c r="CS31" t="s">
        <v>48</v>
      </c>
      <c r="CT31" t="s">
        <v>48</v>
      </c>
      <c r="CU31" t="s">
        <v>48</v>
      </c>
      <c r="CV31" t="s">
        <v>48</v>
      </c>
      <c r="CW31" t="s">
        <v>48</v>
      </c>
      <c r="CX31" t="s">
        <v>48</v>
      </c>
      <c r="CY31" t="s">
        <v>48</v>
      </c>
    </row>
    <row r="32" spans="1:103" x14ac:dyDescent="0.25">
      <c r="A32" s="10" t="s">
        <v>143</v>
      </c>
      <c r="E32" s="10" t="s">
        <v>48</v>
      </c>
      <c r="F32" s="10" t="s">
        <v>48</v>
      </c>
      <c r="G32" s="10" t="s">
        <v>48</v>
      </c>
      <c r="H32" s="10" t="s">
        <v>48</v>
      </c>
      <c r="I32" s="10" t="s">
        <v>48</v>
      </c>
      <c r="J32" s="10" t="s">
        <v>48</v>
      </c>
      <c r="K32" s="10" t="s">
        <v>48</v>
      </c>
      <c r="L32" s="10" t="s">
        <v>48</v>
      </c>
      <c r="M32" s="10" t="s">
        <v>48</v>
      </c>
      <c r="N32" s="10" t="s">
        <v>48</v>
      </c>
      <c r="O32" s="10" t="s">
        <v>48</v>
      </c>
      <c r="P32" s="10" t="s">
        <v>48</v>
      </c>
      <c r="Q32" s="10" t="s">
        <v>48</v>
      </c>
      <c r="R32" s="10" t="s">
        <v>48</v>
      </c>
      <c r="S32" s="10" t="s">
        <v>48</v>
      </c>
      <c r="T32" s="10" t="s">
        <v>48</v>
      </c>
      <c r="U32" s="10" t="s">
        <v>48</v>
      </c>
      <c r="V32" s="10" t="s">
        <v>48</v>
      </c>
      <c r="W32" s="10" t="s">
        <v>48</v>
      </c>
      <c r="X32" s="10" t="s">
        <v>48</v>
      </c>
      <c r="Y32" s="10" t="s">
        <v>48</v>
      </c>
      <c r="Z32" s="10" t="s">
        <v>48</v>
      </c>
      <c r="AA32" s="10" t="s">
        <v>48</v>
      </c>
      <c r="AB32" s="10" t="s">
        <v>48</v>
      </c>
      <c r="AC32" s="10" t="s">
        <v>48</v>
      </c>
      <c r="AD32" s="10" t="s">
        <v>48</v>
      </c>
      <c r="AE32" s="10" t="s">
        <v>48</v>
      </c>
      <c r="AF32" s="10" t="s">
        <v>48</v>
      </c>
      <c r="AG32" s="10" t="s">
        <v>48</v>
      </c>
      <c r="AH32" s="10" t="s">
        <v>48</v>
      </c>
      <c r="BR32" s="10" t="s">
        <v>48</v>
      </c>
      <c r="BS32" s="10" t="s">
        <v>48</v>
      </c>
      <c r="BT32" s="10" t="s">
        <v>48</v>
      </c>
      <c r="BU32" s="10" t="s">
        <v>48</v>
      </c>
      <c r="BV32" s="10" t="s">
        <v>48</v>
      </c>
      <c r="BW32" s="10" t="s">
        <v>48</v>
      </c>
      <c r="BX32" s="10" t="s">
        <v>48</v>
      </c>
      <c r="BY32" s="10" t="s">
        <v>48</v>
      </c>
      <c r="BZ32" s="10" t="s">
        <v>48</v>
      </c>
      <c r="CA32" s="10" t="s">
        <v>48</v>
      </c>
      <c r="CB32" s="10" t="s">
        <v>48</v>
      </c>
      <c r="CC32" t="s">
        <v>48</v>
      </c>
      <c r="CD32" t="s">
        <v>48</v>
      </c>
      <c r="CE32" t="s">
        <v>48</v>
      </c>
      <c r="CF32" t="s">
        <v>48</v>
      </c>
      <c r="CG32" t="s">
        <v>48</v>
      </c>
      <c r="CH32" t="s">
        <v>48</v>
      </c>
      <c r="CI32" t="s">
        <v>48</v>
      </c>
      <c r="CJ32" t="s">
        <v>48</v>
      </c>
      <c r="CK32" t="s">
        <v>48</v>
      </c>
      <c r="CL32" t="s">
        <v>48</v>
      </c>
      <c r="CM32" t="s">
        <v>48</v>
      </c>
      <c r="CN32" t="s">
        <v>48</v>
      </c>
      <c r="CO32" t="s">
        <v>48</v>
      </c>
      <c r="CP32" t="s">
        <v>48</v>
      </c>
      <c r="CQ32" t="s">
        <v>48</v>
      </c>
      <c r="CR32" t="s">
        <v>48</v>
      </c>
      <c r="CS32" t="s">
        <v>48</v>
      </c>
      <c r="CT32" t="s">
        <v>48</v>
      </c>
      <c r="CU32" t="s">
        <v>48</v>
      </c>
      <c r="CV32" t="s">
        <v>48</v>
      </c>
      <c r="CW32" t="s">
        <v>48</v>
      </c>
      <c r="CX32" t="s">
        <v>48</v>
      </c>
      <c r="CY32" t="s">
        <v>48</v>
      </c>
    </row>
    <row r="33" spans="1:122" x14ac:dyDescent="0.25">
      <c r="A33" s="10" t="s">
        <v>144</v>
      </c>
      <c r="E33" s="10">
        <v>123456</v>
      </c>
      <c r="F33" s="10">
        <v>123456</v>
      </c>
      <c r="G33" s="10">
        <v>123456</v>
      </c>
      <c r="H33" s="10">
        <v>123456</v>
      </c>
      <c r="I33" s="10">
        <v>123456</v>
      </c>
      <c r="J33" s="10">
        <v>123456</v>
      </c>
      <c r="K33" s="10">
        <v>123456</v>
      </c>
      <c r="L33" s="10">
        <v>123456</v>
      </c>
      <c r="M33" s="10">
        <v>123456</v>
      </c>
      <c r="N33" s="10">
        <v>123456</v>
      </c>
      <c r="O33" s="10">
        <v>123456</v>
      </c>
      <c r="P33" s="10">
        <v>123456</v>
      </c>
      <c r="Q33" s="10">
        <v>123456</v>
      </c>
      <c r="R33" s="10">
        <v>123456</v>
      </c>
      <c r="S33" s="10">
        <v>123456</v>
      </c>
      <c r="T33" s="10">
        <v>123456</v>
      </c>
      <c r="U33" s="10">
        <v>123456</v>
      </c>
      <c r="V33" s="10">
        <v>123456</v>
      </c>
      <c r="W33" s="10">
        <v>123456</v>
      </c>
      <c r="X33" s="10">
        <v>123456</v>
      </c>
      <c r="Y33" s="10">
        <v>123456</v>
      </c>
      <c r="Z33" s="10">
        <v>123456</v>
      </c>
      <c r="AA33" s="10">
        <v>123456</v>
      </c>
      <c r="AB33" s="10">
        <v>123456</v>
      </c>
      <c r="AC33" s="10">
        <v>123456</v>
      </c>
      <c r="AD33" s="10">
        <v>123456</v>
      </c>
      <c r="AE33" s="10">
        <v>123456</v>
      </c>
      <c r="AF33" s="10">
        <v>123456</v>
      </c>
      <c r="AG33" s="10">
        <v>123456</v>
      </c>
      <c r="AH33" s="10">
        <v>123456</v>
      </c>
      <c r="BR33" s="10">
        <v>123456</v>
      </c>
      <c r="BS33" s="10">
        <v>123456</v>
      </c>
      <c r="BT33" s="10">
        <v>123456</v>
      </c>
      <c r="BU33" s="10">
        <v>123456</v>
      </c>
      <c r="BV33" s="10">
        <v>123456</v>
      </c>
      <c r="BW33" s="10">
        <v>123456</v>
      </c>
      <c r="BX33" s="10">
        <v>123456</v>
      </c>
      <c r="BY33" s="10">
        <v>123456</v>
      </c>
      <c r="BZ33" s="10">
        <v>123456</v>
      </c>
      <c r="CA33" s="10">
        <v>123456</v>
      </c>
      <c r="CB33" s="10">
        <v>123456</v>
      </c>
      <c r="CC33">
        <v>123456</v>
      </c>
      <c r="CD33">
        <v>123456</v>
      </c>
      <c r="CE33">
        <v>123456</v>
      </c>
      <c r="CF33">
        <v>123456</v>
      </c>
      <c r="CG33">
        <v>123456</v>
      </c>
      <c r="CH33">
        <v>123456</v>
      </c>
      <c r="CI33">
        <v>123456</v>
      </c>
      <c r="CJ33">
        <v>123456</v>
      </c>
      <c r="CK33">
        <v>123456</v>
      </c>
      <c r="CL33">
        <v>123456</v>
      </c>
      <c r="CM33">
        <v>123456</v>
      </c>
      <c r="CN33">
        <v>123456</v>
      </c>
      <c r="CO33">
        <v>123456</v>
      </c>
      <c r="CP33">
        <v>123456</v>
      </c>
      <c r="CQ33">
        <v>123456</v>
      </c>
      <c r="CR33">
        <v>123456</v>
      </c>
      <c r="CS33">
        <v>123456</v>
      </c>
      <c r="CT33">
        <v>123456</v>
      </c>
      <c r="CU33">
        <v>123456</v>
      </c>
      <c r="CV33">
        <v>123456</v>
      </c>
      <c r="CW33">
        <v>123456</v>
      </c>
      <c r="CX33">
        <v>123456</v>
      </c>
      <c r="CY33">
        <v>123456</v>
      </c>
    </row>
    <row r="34" spans="1:122" x14ac:dyDescent="0.25">
      <c r="A34" s="10" t="s">
        <v>140</v>
      </c>
      <c r="E34" s="10" t="s">
        <v>108</v>
      </c>
      <c r="F34" s="10" t="s">
        <v>108</v>
      </c>
      <c r="G34" s="10" t="s">
        <v>108</v>
      </c>
      <c r="H34" s="10" t="s">
        <v>108</v>
      </c>
      <c r="I34" s="10" t="s">
        <v>108</v>
      </c>
      <c r="J34" s="10" t="s">
        <v>108</v>
      </c>
      <c r="K34" s="10" t="s">
        <v>108</v>
      </c>
      <c r="L34" s="10" t="s">
        <v>108</v>
      </c>
      <c r="M34" s="10" t="s">
        <v>108</v>
      </c>
      <c r="N34" s="10" t="s">
        <v>108</v>
      </c>
      <c r="O34" s="10" t="s">
        <v>108</v>
      </c>
      <c r="P34" s="10" t="s">
        <v>108</v>
      </c>
      <c r="Q34" s="10" t="s">
        <v>108</v>
      </c>
      <c r="R34" s="10" t="s">
        <v>108</v>
      </c>
      <c r="S34" s="10" t="s">
        <v>108</v>
      </c>
      <c r="T34" s="10" t="s">
        <v>108</v>
      </c>
      <c r="U34" s="10" t="s">
        <v>108</v>
      </c>
      <c r="V34" s="10" t="s">
        <v>108</v>
      </c>
      <c r="W34" s="10" t="s">
        <v>108</v>
      </c>
      <c r="X34" s="10" t="s">
        <v>108</v>
      </c>
      <c r="Y34" s="10" t="s">
        <v>108</v>
      </c>
      <c r="Z34" s="10" t="s">
        <v>108</v>
      </c>
      <c r="AA34" s="10" t="s">
        <v>108</v>
      </c>
      <c r="AB34" s="10" t="s">
        <v>108</v>
      </c>
      <c r="AC34" s="10" t="s">
        <v>108</v>
      </c>
      <c r="AD34" s="10" t="s">
        <v>108</v>
      </c>
      <c r="AE34" s="10" t="s">
        <v>108</v>
      </c>
      <c r="AF34" s="10" t="s">
        <v>108</v>
      </c>
      <c r="AG34" s="10" t="s">
        <v>108</v>
      </c>
      <c r="AH34" s="10" t="s">
        <v>108</v>
      </c>
      <c r="BR34" s="10" t="s">
        <v>148</v>
      </c>
      <c r="BS34" s="10" t="s">
        <v>108</v>
      </c>
      <c r="BT34" s="10" t="s">
        <v>148</v>
      </c>
      <c r="BU34" s="10" t="s">
        <v>108</v>
      </c>
      <c r="BV34" s="10" t="s">
        <v>148</v>
      </c>
      <c r="BW34" s="10" t="s">
        <v>108</v>
      </c>
      <c r="BX34" s="10" t="s">
        <v>148</v>
      </c>
      <c r="BY34" s="10" t="s">
        <v>108</v>
      </c>
      <c r="BZ34" s="10" t="s">
        <v>148</v>
      </c>
      <c r="CA34" s="10" t="s">
        <v>108</v>
      </c>
      <c r="CB34" s="10" t="s">
        <v>148</v>
      </c>
      <c r="CC34" t="s">
        <v>108</v>
      </c>
      <c r="CD34" t="s">
        <v>148</v>
      </c>
      <c r="CE34" t="s">
        <v>108</v>
      </c>
      <c r="CF34" t="s">
        <v>148</v>
      </c>
      <c r="CG34" t="s">
        <v>108</v>
      </c>
      <c r="CH34" t="s">
        <v>148</v>
      </c>
      <c r="CI34" t="s">
        <v>108</v>
      </c>
      <c r="CJ34" t="s">
        <v>148</v>
      </c>
      <c r="CK34" t="s">
        <v>108</v>
      </c>
      <c r="CL34" t="s">
        <v>148</v>
      </c>
      <c r="CM34" t="s">
        <v>108</v>
      </c>
      <c r="CN34" t="s">
        <v>148</v>
      </c>
      <c r="CO34" t="s">
        <v>108</v>
      </c>
      <c r="CP34" t="s">
        <v>148</v>
      </c>
      <c r="CQ34" t="s">
        <v>108</v>
      </c>
      <c r="CR34" t="s">
        <v>148</v>
      </c>
      <c r="CS34" t="s">
        <v>108</v>
      </c>
      <c r="CT34" t="s">
        <v>148</v>
      </c>
      <c r="CU34" t="s">
        <v>108</v>
      </c>
      <c r="CV34" t="s">
        <v>148</v>
      </c>
      <c r="CW34" t="s">
        <v>108</v>
      </c>
      <c r="CX34" t="s">
        <v>148</v>
      </c>
      <c r="CY34" t="s">
        <v>108</v>
      </c>
    </row>
    <row r="35" spans="1:122" x14ac:dyDescent="0.25">
      <c r="A35" s="10" t="s">
        <v>145</v>
      </c>
      <c r="E35" s="10">
        <v>2</v>
      </c>
      <c r="F35" s="10">
        <v>2</v>
      </c>
      <c r="G35" s="10">
        <v>2</v>
      </c>
      <c r="H35" s="10">
        <v>2</v>
      </c>
      <c r="I35" s="10">
        <v>2</v>
      </c>
      <c r="J35" s="10">
        <v>2</v>
      </c>
      <c r="K35" s="10">
        <v>2</v>
      </c>
      <c r="L35" s="10">
        <v>2</v>
      </c>
      <c r="M35" s="10">
        <v>2</v>
      </c>
      <c r="N35" s="10">
        <v>2</v>
      </c>
      <c r="O35" s="10">
        <v>2</v>
      </c>
      <c r="P35" s="10">
        <v>2</v>
      </c>
      <c r="Q35" s="10">
        <v>2</v>
      </c>
      <c r="R35" s="10">
        <v>2</v>
      </c>
      <c r="S35" s="10">
        <v>2</v>
      </c>
      <c r="T35" s="10">
        <v>2</v>
      </c>
      <c r="U35" s="10">
        <v>2</v>
      </c>
      <c r="V35" s="10">
        <v>2</v>
      </c>
      <c r="W35" s="10">
        <v>2</v>
      </c>
      <c r="X35" s="10">
        <v>2</v>
      </c>
      <c r="Y35" s="10">
        <v>2</v>
      </c>
      <c r="Z35" s="10">
        <v>2</v>
      </c>
      <c r="AA35" s="10">
        <v>2</v>
      </c>
      <c r="AB35" s="10">
        <v>2</v>
      </c>
      <c r="AC35" s="10">
        <v>2</v>
      </c>
      <c r="AD35" s="10">
        <v>2</v>
      </c>
      <c r="AE35" s="10">
        <v>2</v>
      </c>
      <c r="AF35" s="10">
        <v>2</v>
      </c>
      <c r="AG35" s="10">
        <v>2</v>
      </c>
      <c r="AH35" s="10">
        <v>2</v>
      </c>
      <c r="BR35" s="10">
        <v>2</v>
      </c>
      <c r="BT35" s="10">
        <v>2</v>
      </c>
      <c r="BV35" s="10">
        <v>2</v>
      </c>
      <c r="BX35" s="10">
        <v>2</v>
      </c>
      <c r="BZ35" s="10">
        <v>2</v>
      </c>
      <c r="CB35" s="10">
        <v>2</v>
      </c>
      <c r="CD35">
        <v>2</v>
      </c>
      <c r="CF35">
        <v>2</v>
      </c>
      <c r="CH35">
        <v>2</v>
      </c>
      <c r="CJ35">
        <v>2</v>
      </c>
      <c r="CL35">
        <v>2</v>
      </c>
      <c r="CN35">
        <v>2</v>
      </c>
      <c r="CP35">
        <v>2</v>
      </c>
      <c r="CR35">
        <v>2</v>
      </c>
      <c r="CT35">
        <v>2</v>
      </c>
      <c r="CV35">
        <v>2</v>
      </c>
      <c r="CX35">
        <v>2</v>
      </c>
    </row>
    <row r="36" spans="1:122" x14ac:dyDescent="0.25">
      <c r="A36" s="10" t="s">
        <v>141</v>
      </c>
      <c r="E36" s="10" t="s">
        <v>149</v>
      </c>
      <c r="F36" s="10" t="s">
        <v>149</v>
      </c>
      <c r="G36" s="10" t="s">
        <v>149</v>
      </c>
      <c r="H36" s="10" t="s">
        <v>149</v>
      </c>
      <c r="I36" s="10" t="s">
        <v>149</v>
      </c>
      <c r="J36" s="10" t="s">
        <v>149</v>
      </c>
      <c r="K36" s="10" t="s">
        <v>149</v>
      </c>
      <c r="L36" s="10" t="s">
        <v>149</v>
      </c>
      <c r="M36" s="10" t="s">
        <v>149</v>
      </c>
      <c r="N36" s="10" t="s">
        <v>149</v>
      </c>
      <c r="O36" s="10" t="s">
        <v>149</v>
      </c>
      <c r="P36" s="10" t="s">
        <v>149</v>
      </c>
      <c r="Q36" s="10" t="s">
        <v>149</v>
      </c>
      <c r="R36" s="10" t="s">
        <v>149</v>
      </c>
      <c r="S36" s="10" t="s">
        <v>149</v>
      </c>
      <c r="T36" s="10" t="s">
        <v>149</v>
      </c>
      <c r="U36" s="10" t="s">
        <v>149</v>
      </c>
      <c r="V36" s="10" t="s">
        <v>149</v>
      </c>
      <c r="W36" s="10" t="s">
        <v>149</v>
      </c>
      <c r="X36" s="10" t="s">
        <v>149</v>
      </c>
      <c r="Y36" s="10" t="s">
        <v>149</v>
      </c>
      <c r="Z36" s="10" t="s">
        <v>149</v>
      </c>
      <c r="AA36" s="10" t="s">
        <v>149</v>
      </c>
      <c r="AB36" s="10" t="s">
        <v>149</v>
      </c>
      <c r="AC36" s="10" t="s">
        <v>149</v>
      </c>
      <c r="AD36" s="10" t="s">
        <v>149</v>
      </c>
      <c r="AE36" s="10" t="s">
        <v>149</v>
      </c>
      <c r="AF36" s="10" t="s">
        <v>149</v>
      </c>
      <c r="AG36" s="10" t="s">
        <v>149</v>
      </c>
      <c r="AH36" s="10" t="s">
        <v>149</v>
      </c>
      <c r="BR36" s="10" t="s">
        <v>149</v>
      </c>
      <c r="BT36" s="10" t="s">
        <v>149</v>
      </c>
      <c r="BV36" s="10" t="s">
        <v>149</v>
      </c>
      <c r="BX36" s="10" t="s">
        <v>149</v>
      </c>
      <c r="BZ36" s="10" t="s">
        <v>149</v>
      </c>
      <c r="CB36" s="10" t="s">
        <v>149</v>
      </c>
      <c r="CD36" t="s">
        <v>149</v>
      </c>
      <c r="CF36" t="s">
        <v>149</v>
      </c>
      <c r="CH36" t="s">
        <v>149</v>
      </c>
      <c r="CJ36" t="s">
        <v>149</v>
      </c>
      <c r="CL36" t="s">
        <v>149</v>
      </c>
      <c r="CN36" t="s">
        <v>149</v>
      </c>
      <c r="CP36" t="s">
        <v>149</v>
      </c>
      <c r="CR36" t="s">
        <v>149</v>
      </c>
      <c r="CT36" t="s">
        <v>149</v>
      </c>
      <c r="CV36" t="s">
        <v>149</v>
      </c>
      <c r="CX36" t="s">
        <v>149</v>
      </c>
    </row>
    <row r="37" spans="1:122" x14ac:dyDescent="0.25">
      <c r="A37" s="10" t="s">
        <v>146</v>
      </c>
      <c r="E37" s="10" t="s">
        <v>149</v>
      </c>
      <c r="F37" s="10" t="s">
        <v>149</v>
      </c>
      <c r="G37" s="10" t="s">
        <v>149</v>
      </c>
      <c r="H37" s="10" t="s">
        <v>149</v>
      </c>
      <c r="I37" s="10" t="s">
        <v>149</v>
      </c>
      <c r="J37" s="10" t="s">
        <v>149</v>
      </c>
      <c r="K37" s="10" t="s">
        <v>149</v>
      </c>
      <c r="L37" s="10" t="s">
        <v>149</v>
      </c>
      <c r="M37" s="10" t="s">
        <v>149</v>
      </c>
      <c r="N37" s="10" t="s">
        <v>149</v>
      </c>
      <c r="O37" s="10" t="s">
        <v>149</v>
      </c>
      <c r="P37" s="10" t="s">
        <v>149</v>
      </c>
      <c r="Q37" s="10" t="s">
        <v>149</v>
      </c>
      <c r="R37" s="10" t="s">
        <v>149</v>
      </c>
      <c r="S37" s="10" t="s">
        <v>149</v>
      </c>
      <c r="T37" s="10" t="s">
        <v>149</v>
      </c>
      <c r="U37" s="10" t="s">
        <v>149</v>
      </c>
      <c r="V37" s="10" t="s">
        <v>149</v>
      </c>
      <c r="W37" s="10" t="s">
        <v>149</v>
      </c>
      <c r="X37" s="10" t="s">
        <v>149</v>
      </c>
      <c r="Y37" s="10" t="s">
        <v>149</v>
      </c>
      <c r="Z37" s="10" t="s">
        <v>149</v>
      </c>
      <c r="AA37" s="10" t="s">
        <v>149</v>
      </c>
      <c r="AB37" s="10" t="s">
        <v>149</v>
      </c>
      <c r="AC37" s="10" t="s">
        <v>149</v>
      </c>
      <c r="AD37" s="10" t="s">
        <v>149</v>
      </c>
      <c r="AE37" s="10" t="s">
        <v>149</v>
      </c>
      <c r="AF37" s="10" t="s">
        <v>149</v>
      </c>
      <c r="AG37" s="10" t="s">
        <v>149</v>
      </c>
      <c r="AH37" s="10" t="s">
        <v>149</v>
      </c>
      <c r="BR37" s="10" t="s">
        <v>149</v>
      </c>
      <c r="BT37" s="10" t="s">
        <v>149</v>
      </c>
      <c r="BV37" s="10" t="s">
        <v>149</v>
      </c>
      <c r="BX37" s="10" t="s">
        <v>149</v>
      </c>
      <c r="BZ37" s="10" t="s">
        <v>149</v>
      </c>
      <c r="CB37" s="10" t="s">
        <v>149</v>
      </c>
      <c r="CD37" t="s">
        <v>149</v>
      </c>
      <c r="CF37" t="s">
        <v>149</v>
      </c>
      <c r="CH37" t="s">
        <v>149</v>
      </c>
      <c r="CJ37" t="s">
        <v>149</v>
      </c>
      <c r="CL37" t="s">
        <v>149</v>
      </c>
      <c r="CN37" t="s">
        <v>149</v>
      </c>
      <c r="CP37" t="s">
        <v>149</v>
      </c>
      <c r="CR37" t="s">
        <v>149</v>
      </c>
      <c r="CT37" t="s">
        <v>149</v>
      </c>
      <c r="CV37" t="s">
        <v>149</v>
      </c>
      <c r="CX37" t="s">
        <v>149</v>
      </c>
    </row>
    <row r="38" spans="1:122" x14ac:dyDescent="0.25">
      <c r="A38" s="10" t="s">
        <v>147</v>
      </c>
      <c r="E38" s="10">
        <v>789456</v>
      </c>
      <c r="F38" s="10">
        <v>789456</v>
      </c>
      <c r="G38" s="10">
        <v>789456</v>
      </c>
      <c r="H38" s="10">
        <v>789456</v>
      </c>
      <c r="I38" s="10">
        <v>789456</v>
      </c>
      <c r="J38" s="10">
        <v>789456</v>
      </c>
      <c r="K38" s="10">
        <v>789456</v>
      </c>
      <c r="L38" s="10">
        <v>789456</v>
      </c>
      <c r="M38" s="10">
        <v>789456</v>
      </c>
      <c r="N38" s="10">
        <v>789456</v>
      </c>
      <c r="O38" s="10">
        <v>789456</v>
      </c>
      <c r="P38" s="10">
        <v>789456</v>
      </c>
      <c r="Q38" s="10">
        <v>789456</v>
      </c>
      <c r="R38" s="10">
        <v>789456</v>
      </c>
      <c r="S38" s="10">
        <v>789456</v>
      </c>
      <c r="T38" s="10">
        <v>789456</v>
      </c>
      <c r="U38" s="10">
        <v>789456</v>
      </c>
      <c r="V38" s="10">
        <v>789456</v>
      </c>
      <c r="W38" s="10">
        <v>789456</v>
      </c>
      <c r="X38" s="10">
        <v>789456</v>
      </c>
      <c r="Y38" s="10">
        <v>789456</v>
      </c>
      <c r="Z38" s="10">
        <v>789456</v>
      </c>
      <c r="AA38" s="10">
        <v>789456</v>
      </c>
      <c r="AB38" s="10">
        <v>789456</v>
      </c>
      <c r="AC38" s="10">
        <v>789456</v>
      </c>
      <c r="AD38" s="10">
        <v>789456</v>
      </c>
      <c r="AE38" s="10">
        <v>789456</v>
      </c>
      <c r="AF38" s="10">
        <v>789456</v>
      </c>
      <c r="AG38" s="10">
        <v>789456</v>
      </c>
      <c r="AH38" s="10">
        <v>789456</v>
      </c>
      <c r="BR38" s="10">
        <v>789456</v>
      </c>
      <c r="BT38" s="10">
        <v>789456</v>
      </c>
      <c r="BV38" s="10">
        <v>789456</v>
      </c>
      <c r="BX38" s="10">
        <v>789456</v>
      </c>
      <c r="BZ38" s="10">
        <v>789456</v>
      </c>
      <c r="CB38" s="10">
        <v>789456</v>
      </c>
      <c r="CD38">
        <v>789456</v>
      </c>
      <c r="CF38">
        <v>789456</v>
      </c>
      <c r="CH38">
        <v>789456</v>
      </c>
      <c r="CJ38">
        <v>789456</v>
      </c>
      <c r="CL38">
        <v>789456</v>
      </c>
      <c r="CN38">
        <v>789456</v>
      </c>
      <c r="CP38">
        <v>789456</v>
      </c>
      <c r="CR38">
        <v>789456</v>
      </c>
      <c r="CT38">
        <v>789456</v>
      </c>
      <c r="CV38">
        <v>789456</v>
      </c>
      <c r="CX38">
        <v>789456</v>
      </c>
      <c r="CZ38">
        <v>789456</v>
      </c>
    </row>
    <row r="39" spans="1:122" x14ac:dyDescent="0.25">
      <c r="A39" s="10" t="s">
        <v>156</v>
      </c>
    </row>
    <row r="40" spans="1:122" x14ac:dyDescent="0.25">
      <c r="A40" s="10" t="s">
        <v>155</v>
      </c>
      <c r="E40" s="10" t="s">
        <v>49</v>
      </c>
      <c r="F40" s="10" t="s">
        <v>49</v>
      </c>
      <c r="G40" s="10" t="s">
        <v>49</v>
      </c>
      <c r="H40" s="10" t="s">
        <v>49</v>
      </c>
      <c r="I40" s="10" t="s">
        <v>49</v>
      </c>
      <c r="J40" s="10" t="s">
        <v>49</v>
      </c>
      <c r="K40" s="10" t="s">
        <v>49</v>
      </c>
      <c r="L40" s="10" t="s">
        <v>49</v>
      </c>
      <c r="M40" s="10" t="s">
        <v>49</v>
      </c>
      <c r="N40" s="10" t="s">
        <v>49</v>
      </c>
      <c r="O40" s="10" t="s">
        <v>49</v>
      </c>
      <c r="P40" s="10" t="s">
        <v>49</v>
      </c>
      <c r="Q40" s="10" t="s">
        <v>49</v>
      </c>
      <c r="R40" s="10" t="s">
        <v>49</v>
      </c>
      <c r="S40" s="10" t="s">
        <v>49</v>
      </c>
      <c r="T40" s="10" t="s">
        <v>49</v>
      </c>
      <c r="U40" s="10" t="s">
        <v>49</v>
      </c>
      <c r="V40" s="10" t="s">
        <v>49</v>
      </c>
      <c r="W40" s="10" t="s">
        <v>49</v>
      </c>
      <c r="X40" s="10" t="s">
        <v>49</v>
      </c>
      <c r="Y40" s="10" t="s">
        <v>49</v>
      </c>
      <c r="Z40" s="10" t="s">
        <v>49</v>
      </c>
      <c r="AA40" s="10" t="s">
        <v>49</v>
      </c>
      <c r="AB40" s="10" t="s">
        <v>49</v>
      </c>
      <c r="AC40" s="10" t="s">
        <v>49</v>
      </c>
      <c r="AD40" s="10" t="s">
        <v>49</v>
      </c>
      <c r="AE40" s="10" t="s">
        <v>49</v>
      </c>
      <c r="AF40" s="10" t="s">
        <v>49</v>
      </c>
      <c r="AG40" s="10" t="s">
        <v>49</v>
      </c>
      <c r="AH40" s="10" t="s">
        <v>49</v>
      </c>
      <c r="BR40" s="10" t="s">
        <v>49</v>
      </c>
      <c r="BS40" s="10" t="s">
        <v>49</v>
      </c>
      <c r="BT40" s="10" t="s">
        <v>49</v>
      </c>
      <c r="BU40" s="10" t="s">
        <v>49</v>
      </c>
      <c r="BV40" s="10" t="s">
        <v>49</v>
      </c>
      <c r="BW40" s="10" t="s">
        <v>49</v>
      </c>
      <c r="BX40" s="10" t="s">
        <v>49</v>
      </c>
      <c r="BY40" s="10" t="s">
        <v>49</v>
      </c>
      <c r="BZ40" s="10" t="s">
        <v>49</v>
      </c>
      <c r="CA40" s="10" t="s">
        <v>49</v>
      </c>
      <c r="CB40" s="10" t="s">
        <v>49</v>
      </c>
      <c r="CC40" t="s">
        <v>49</v>
      </c>
      <c r="CD40" t="s">
        <v>49</v>
      </c>
      <c r="CE40" t="s">
        <v>49</v>
      </c>
      <c r="CF40" t="s">
        <v>49</v>
      </c>
      <c r="CG40" t="s">
        <v>49</v>
      </c>
      <c r="CH40" t="s">
        <v>49</v>
      </c>
      <c r="CI40" t="s">
        <v>49</v>
      </c>
      <c r="CJ40" t="s">
        <v>49</v>
      </c>
      <c r="CK40" t="s">
        <v>49</v>
      </c>
      <c r="CL40" t="s">
        <v>49</v>
      </c>
      <c r="CM40" t="s">
        <v>49</v>
      </c>
      <c r="CN40" t="s">
        <v>49</v>
      </c>
      <c r="CO40" t="s">
        <v>49</v>
      </c>
      <c r="CP40" t="s">
        <v>49</v>
      </c>
      <c r="CQ40" t="s">
        <v>49</v>
      </c>
      <c r="CR40" t="s">
        <v>49</v>
      </c>
      <c r="CS40" t="s">
        <v>49</v>
      </c>
      <c r="CT40" t="s">
        <v>49</v>
      </c>
      <c r="CU40" t="s">
        <v>49</v>
      </c>
      <c r="CV40" t="s">
        <v>49</v>
      </c>
      <c r="CW40" t="s">
        <v>49</v>
      </c>
      <c r="CX40" t="s">
        <v>49</v>
      </c>
      <c r="CY40" t="s">
        <v>49</v>
      </c>
    </row>
    <row r="41" spans="1:122" x14ac:dyDescent="0.25">
      <c r="A41" s="10" t="s">
        <v>50</v>
      </c>
      <c r="B41" s="2"/>
      <c r="C41" s="2"/>
      <c r="D41" s="2"/>
      <c r="E41" s="14">
        <v>8097528466</v>
      </c>
      <c r="F41" s="14">
        <v>8097528466</v>
      </c>
      <c r="G41" s="14">
        <v>8097528466</v>
      </c>
      <c r="H41" s="14">
        <v>8097528466</v>
      </c>
      <c r="I41" s="14">
        <v>8097528466</v>
      </c>
      <c r="J41" s="14">
        <v>8097528466</v>
      </c>
      <c r="K41" s="14">
        <v>8097528466</v>
      </c>
      <c r="L41" s="14">
        <v>8097528466</v>
      </c>
      <c r="M41" s="14">
        <v>8097528466</v>
      </c>
      <c r="N41" s="14">
        <v>8097528466</v>
      </c>
      <c r="O41" s="14">
        <v>8097528466</v>
      </c>
      <c r="P41" s="14">
        <v>8097528466</v>
      </c>
      <c r="Q41" s="14">
        <v>8097528466</v>
      </c>
      <c r="R41" s="14">
        <v>8097528466</v>
      </c>
      <c r="S41" s="14">
        <v>8097528466</v>
      </c>
      <c r="T41" s="14">
        <v>8097528466</v>
      </c>
      <c r="U41" s="14">
        <v>8097528466</v>
      </c>
      <c r="V41" s="14">
        <v>8097528466</v>
      </c>
      <c r="W41" s="14">
        <v>8097528466</v>
      </c>
      <c r="X41" s="14">
        <v>8097528466</v>
      </c>
      <c r="Y41" s="14">
        <v>8097528466</v>
      </c>
      <c r="Z41" s="14">
        <v>8097528466</v>
      </c>
      <c r="AA41" s="14">
        <v>8097528466</v>
      </c>
      <c r="AB41" s="14">
        <v>8097528466</v>
      </c>
      <c r="AC41" s="14">
        <v>8097528466</v>
      </c>
      <c r="AD41" s="14">
        <v>8097528466</v>
      </c>
      <c r="AE41" s="14">
        <v>8097528466</v>
      </c>
      <c r="AF41" s="14">
        <v>8097528466</v>
      </c>
      <c r="AG41" s="14">
        <v>8097528466</v>
      </c>
      <c r="AH41" s="14">
        <v>8097528466</v>
      </c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>
        <v>8097528466</v>
      </c>
      <c r="BS41" s="14">
        <v>8097528466</v>
      </c>
      <c r="BT41" s="14">
        <v>8097528466</v>
      </c>
      <c r="BU41" s="14">
        <v>8097528466</v>
      </c>
      <c r="BV41" s="14">
        <v>8097528466</v>
      </c>
      <c r="BW41" s="14">
        <v>8097528466</v>
      </c>
      <c r="BX41" s="14">
        <v>8097528466</v>
      </c>
      <c r="BY41" s="14">
        <v>8097528466</v>
      </c>
      <c r="BZ41" s="14">
        <v>8097528466</v>
      </c>
      <c r="CA41" s="14">
        <v>8097528466</v>
      </c>
      <c r="CB41" s="14">
        <v>8097528466</v>
      </c>
      <c r="CC41" s="2">
        <v>8097528466</v>
      </c>
      <c r="CD41" s="2">
        <v>8097528466</v>
      </c>
      <c r="CE41" s="2">
        <v>8097528466</v>
      </c>
      <c r="CF41" s="2">
        <v>8097528466</v>
      </c>
      <c r="CG41" s="2">
        <v>8097528466</v>
      </c>
      <c r="CH41" s="2">
        <v>8097528466</v>
      </c>
      <c r="CI41" s="2">
        <v>8097528466</v>
      </c>
      <c r="CJ41" s="2">
        <v>8097528466</v>
      </c>
      <c r="CK41" s="2">
        <v>8097528466</v>
      </c>
      <c r="CL41" s="2">
        <v>8097528466</v>
      </c>
      <c r="CM41" s="2">
        <v>8097528466</v>
      </c>
      <c r="CN41" s="2">
        <v>8097528466</v>
      </c>
      <c r="CO41" s="2">
        <v>8097528466</v>
      </c>
      <c r="CP41" s="2">
        <v>8097528466</v>
      </c>
      <c r="CQ41" s="2">
        <v>8097528466</v>
      </c>
      <c r="CR41" s="2">
        <v>8097528466</v>
      </c>
      <c r="CS41" s="2">
        <v>8097528466</v>
      </c>
      <c r="CT41" s="2">
        <v>8097528466</v>
      </c>
      <c r="CU41" s="2">
        <v>8097528466</v>
      </c>
      <c r="CV41" s="2">
        <v>8097528466</v>
      </c>
      <c r="CW41" s="2">
        <v>8097528466</v>
      </c>
      <c r="CX41" s="2">
        <v>8097528466</v>
      </c>
      <c r="CY41" s="2">
        <v>8097528466</v>
      </c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spans="1:122" x14ac:dyDescent="0.25">
      <c r="A42" s="10" t="s">
        <v>51</v>
      </c>
      <c r="B42" s="1"/>
      <c r="C42" s="1"/>
      <c r="D42" s="1"/>
      <c r="E42" s="15" t="s">
        <v>109</v>
      </c>
      <c r="F42" s="15" t="s">
        <v>109</v>
      </c>
      <c r="G42" s="15" t="s">
        <v>109</v>
      </c>
      <c r="H42" s="15" t="s">
        <v>109</v>
      </c>
      <c r="I42" s="15" t="s">
        <v>109</v>
      </c>
      <c r="J42" s="15" t="s">
        <v>109</v>
      </c>
      <c r="K42" s="15" t="s">
        <v>109</v>
      </c>
      <c r="L42" s="15" t="s">
        <v>109</v>
      </c>
      <c r="M42" s="15" t="s">
        <v>109</v>
      </c>
      <c r="N42" s="15" t="s">
        <v>109</v>
      </c>
      <c r="O42" s="15" t="s">
        <v>109</v>
      </c>
      <c r="P42" s="15" t="s">
        <v>109</v>
      </c>
      <c r="Q42" s="15" t="s">
        <v>109</v>
      </c>
      <c r="R42" s="15" t="s">
        <v>109</v>
      </c>
      <c r="S42" s="15" t="s">
        <v>109</v>
      </c>
      <c r="T42" s="15" t="s">
        <v>109</v>
      </c>
      <c r="U42" s="15" t="s">
        <v>109</v>
      </c>
      <c r="V42" s="15" t="s">
        <v>109</v>
      </c>
      <c r="W42" s="15" t="s">
        <v>109</v>
      </c>
      <c r="X42" s="15" t="s">
        <v>109</v>
      </c>
      <c r="Y42" s="15" t="s">
        <v>109</v>
      </c>
      <c r="Z42" s="15" t="s">
        <v>109</v>
      </c>
      <c r="AA42" s="15" t="s">
        <v>109</v>
      </c>
      <c r="AB42" s="15" t="s">
        <v>109</v>
      </c>
      <c r="AC42" s="15" t="s">
        <v>109</v>
      </c>
      <c r="AD42" s="15" t="s">
        <v>109</v>
      </c>
      <c r="AE42" s="15" t="s">
        <v>109</v>
      </c>
      <c r="AF42" s="15" t="s">
        <v>109</v>
      </c>
      <c r="AG42" s="15" t="s">
        <v>109</v>
      </c>
      <c r="AH42" s="15" t="s">
        <v>109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 t="s">
        <v>109</v>
      </c>
      <c r="BS42" s="15" t="s">
        <v>109</v>
      </c>
      <c r="BT42" s="15" t="s">
        <v>109</v>
      </c>
      <c r="BU42" s="15" t="s">
        <v>109</v>
      </c>
      <c r="BV42" s="15" t="s">
        <v>109</v>
      </c>
      <c r="BW42" s="15" t="s">
        <v>109</v>
      </c>
      <c r="BX42" s="15" t="s">
        <v>109</v>
      </c>
      <c r="BY42" s="15" t="s">
        <v>109</v>
      </c>
      <c r="BZ42" s="15" t="s">
        <v>109</v>
      </c>
      <c r="CA42" s="15" t="s">
        <v>109</v>
      </c>
      <c r="CB42" s="15" t="s">
        <v>109</v>
      </c>
      <c r="CC42" s="1" t="s">
        <v>109</v>
      </c>
      <c r="CD42" s="1" t="s">
        <v>109</v>
      </c>
      <c r="CE42" s="1" t="s">
        <v>109</v>
      </c>
      <c r="CF42" s="1" t="s">
        <v>109</v>
      </c>
      <c r="CG42" s="1" t="s">
        <v>109</v>
      </c>
      <c r="CH42" s="1" t="s">
        <v>109</v>
      </c>
      <c r="CI42" s="1" t="s">
        <v>109</v>
      </c>
      <c r="CJ42" s="1" t="s">
        <v>109</v>
      </c>
      <c r="CK42" s="1" t="s">
        <v>109</v>
      </c>
      <c r="CL42" s="1" t="s">
        <v>109</v>
      </c>
      <c r="CM42" s="1" t="s">
        <v>109</v>
      </c>
      <c r="CN42" s="1" t="s">
        <v>109</v>
      </c>
      <c r="CO42" s="1" t="s">
        <v>109</v>
      </c>
      <c r="CP42" s="1" t="s">
        <v>109</v>
      </c>
      <c r="CQ42" s="1" t="s">
        <v>109</v>
      </c>
      <c r="CR42" s="1" t="s">
        <v>109</v>
      </c>
      <c r="CS42" s="1" t="s">
        <v>109</v>
      </c>
      <c r="CT42" s="1" t="s">
        <v>109</v>
      </c>
      <c r="CU42" s="1" t="s">
        <v>109</v>
      </c>
      <c r="CV42" s="1" t="s">
        <v>109</v>
      </c>
      <c r="CW42" s="1" t="s">
        <v>109</v>
      </c>
      <c r="CX42" s="1" t="s">
        <v>109</v>
      </c>
      <c r="CY42" s="1" t="s">
        <v>109</v>
      </c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</row>
    <row r="43" spans="1:122" x14ac:dyDescent="0.25">
      <c r="A43" s="10" t="s">
        <v>52</v>
      </c>
      <c r="E43" s="10" t="s">
        <v>53</v>
      </c>
      <c r="F43" s="10" t="s">
        <v>53</v>
      </c>
      <c r="G43" s="10" t="s">
        <v>53</v>
      </c>
      <c r="H43" s="10" t="s">
        <v>53</v>
      </c>
      <c r="I43" s="10" t="s">
        <v>53</v>
      </c>
      <c r="J43" s="10" t="s">
        <v>53</v>
      </c>
      <c r="K43" s="10" t="s">
        <v>53</v>
      </c>
      <c r="L43" s="10" t="s">
        <v>53</v>
      </c>
      <c r="M43" s="10" t="s">
        <v>53</v>
      </c>
      <c r="N43" s="10" t="s">
        <v>53</v>
      </c>
      <c r="O43" s="10" t="s">
        <v>53</v>
      </c>
      <c r="P43" s="10" t="s">
        <v>53</v>
      </c>
      <c r="Q43" s="10" t="s">
        <v>53</v>
      </c>
      <c r="R43" s="10" t="s">
        <v>53</v>
      </c>
      <c r="S43" s="10" t="s">
        <v>53</v>
      </c>
      <c r="T43" s="10" t="s">
        <v>53</v>
      </c>
      <c r="U43" s="10" t="s">
        <v>53</v>
      </c>
      <c r="V43" s="10" t="s">
        <v>53</v>
      </c>
      <c r="W43" s="10" t="s">
        <v>53</v>
      </c>
      <c r="X43" s="10" t="s">
        <v>53</v>
      </c>
      <c r="Y43" s="10" t="s">
        <v>53</v>
      </c>
      <c r="Z43" s="10" t="s">
        <v>53</v>
      </c>
      <c r="AA43" s="10" t="s">
        <v>53</v>
      </c>
      <c r="AB43" s="10" t="s">
        <v>53</v>
      </c>
      <c r="AC43" s="10" t="s">
        <v>53</v>
      </c>
      <c r="AD43" s="10" t="s">
        <v>53</v>
      </c>
      <c r="AE43" s="10" t="s">
        <v>53</v>
      </c>
      <c r="AF43" s="10" t="s">
        <v>53</v>
      </c>
      <c r="AG43" s="10" t="s">
        <v>53</v>
      </c>
      <c r="AH43" s="10" t="s">
        <v>53</v>
      </c>
      <c r="BR43" s="10" t="s">
        <v>53</v>
      </c>
      <c r="BS43" s="10" t="s">
        <v>53</v>
      </c>
      <c r="BT43" s="10" t="s">
        <v>53</v>
      </c>
      <c r="BU43" s="10" t="s">
        <v>53</v>
      </c>
      <c r="BV43" s="10" t="s">
        <v>53</v>
      </c>
      <c r="BW43" s="10" t="s">
        <v>53</v>
      </c>
      <c r="BX43" s="10" t="s">
        <v>53</v>
      </c>
      <c r="BY43" s="10" t="s">
        <v>53</v>
      </c>
      <c r="BZ43" s="10" t="s">
        <v>53</v>
      </c>
      <c r="CA43" s="10" t="s">
        <v>53</v>
      </c>
      <c r="CB43" s="10" t="s">
        <v>53</v>
      </c>
      <c r="CC43" t="s">
        <v>53</v>
      </c>
      <c r="CD43" t="s">
        <v>53</v>
      </c>
      <c r="CE43" t="s">
        <v>53</v>
      </c>
      <c r="CF43" t="s">
        <v>53</v>
      </c>
      <c r="CG43" t="s">
        <v>53</v>
      </c>
      <c r="CH43" t="s">
        <v>53</v>
      </c>
      <c r="CI43" t="s">
        <v>53</v>
      </c>
      <c r="CJ43" t="s">
        <v>53</v>
      </c>
      <c r="CK43" t="s">
        <v>53</v>
      </c>
      <c r="CL43" t="s">
        <v>53</v>
      </c>
      <c r="CM43" t="s">
        <v>53</v>
      </c>
      <c r="CN43" t="s">
        <v>53</v>
      </c>
      <c r="CO43" t="s">
        <v>53</v>
      </c>
      <c r="CP43" t="s">
        <v>53</v>
      </c>
      <c r="CQ43" t="s">
        <v>53</v>
      </c>
      <c r="CR43" t="s">
        <v>53</v>
      </c>
      <c r="CS43" t="s">
        <v>53</v>
      </c>
      <c r="CT43" t="s">
        <v>53</v>
      </c>
      <c r="CU43" t="s">
        <v>53</v>
      </c>
      <c r="CV43" t="s">
        <v>53</v>
      </c>
      <c r="CW43" t="s">
        <v>53</v>
      </c>
      <c r="CX43" t="s">
        <v>53</v>
      </c>
      <c r="CY43" t="s">
        <v>53</v>
      </c>
    </row>
    <row r="44" spans="1:122" s="5" customFormat="1" x14ac:dyDescent="0.25">
      <c r="A44" s="11" t="s">
        <v>54</v>
      </c>
      <c r="E44" s="11" t="s">
        <v>53</v>
      </c>
      <c r="F44" s="11" t="s">
        <v>53</v>
      </c>
      <c r="G44" s="11" t="s">
        <v>53</v>
      </c>
      <c r="H44" s="11" t="s">
        <v>53</v>
      </c>
      <c r="I44" s="11" t="s">
        <v>53</v>
      </c>
      <c r="J44" s="11" t="s">
        <v>53</v>
      </c>
      <c r="K44" s="11" t="s">
        <v>53</v>
      </c>
      <c r="L44" s="11" t="s">
        <v>53</v>
      </c>
      <c r="M44" s="11" t="s">
        <v>53</v>
      </c>
      <c r="N44" s="11" t="s">
        <v>53</v>
      </c>
      <c r="O44" s="11" t="s">
        <v>53</v>
      </c>
      <c r="P44" s="11" t="s">
        <v>53</v>
      </c>
      <c r="Q44" s="11" t="s">
        <v>53</v>
      </c>
      <c r="R44" s="11" t="s">
        <v>53</v>
      </c>
      <c r="S44" s="11" t="s">
        <v>53</v>
      </c>
      <c r="T44" s="11" t="s">
        <v>53</v>
      </c>
      <c r="U44" s="11" t="s">
        <v>53</v>
      </c>
      <c r="V44" s="11" t="s">
        <v>53</v>
      </c>
      <c r="W44" s="11" t="s">
        <v>57</v>
      </c>
      <c r="X44" s="11" t="s">
        <v>59</v>
      </c>
      <c r="Y44" s="11" t="s">
        <v>57</v>
      </c>
      <c r="Z44" s="11" t="s">
        <v>59</v>
      </c>
      <c r="AA44" s="11" t="s">
        <v>53</v>
      </c>
      <c r="AB44" s="11" t="s">
        <v>53</v>
      </c>
      <c r="AC44" s="11" t="s">
        <v>57</v>
      </c>
      <c r="AD44" s="11" t="s">
        <v>57</v>
      </c>
      <c r="AE44" s="11" t="s">
        <v>57</v>
      </c>
      <c r="AF44" s="11" t="s">
        <v>57</v>
      </c>
      <c r="AG44" s="11" t="s">
        <v>53</v>
      </c>
      <c r="AH44" s="11" t="s">
        <v>53</v>
      </c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 t="s">
        <v>57</v>
      </c>
      <c r="BS44" s="11" t="s">
        <v>53</v>
      </c>
      <c r="BT44" s="11" t="s">
        <v>59</v>
      </c>
      <c r="BU44" s="11" t="s">
        <v>57</v>
      </c>
      <c r="BV44" s="11" t="s">
        <v>53</v>
      </c>
      <c r="BW44" s="11" t="s">
        <v>59</v>
      </c>
      <c r="BX44" s="11" t="s">
        <v>57</v>
      </c>
      <c r="BY44" s="11" t="s">
        <v>53</v>
      </c>
      <c r="BZ44" s="11" t="s">
        <v>59</v>
      </c>
      <c r="CA44" s="11" t="s">
        <v>53</v>
      </c>
      <c r="CB44" s="11" t="s">
        <v>59</v>
      </c>
      <c r="CC44" s="5" t="s">
        <v>57</v>
      </c>
      <c r="CD44" s="5" t="s">
        <v>59</v>
      </c>
      <c r="CE44" s="5" t="s">
        <v>57</v>
      </c>
      <c r="CF44" s="5" t="s">
        <v>53</v>
      </c>
      <c r="CG44" s="5" t="s">
        <v>57</v>
      </c>
      <c r="CH44" s="5" t="s">
        <v>53</v>
      </c>
      <c r="CI44" s="5" t="s">
        <v>59</v>
      </c>
      <c r="CJ44" s="5" t="s">
        <v>53</v>
      </c>
      <c r="CK44" s="5" t="s">
        <v>59</v>
      </c>
      <c r="CL44" s="5" t="s">
        <v>57</v>
      </c>
      <c r="CM44" s="5" t="s">
        <v>59</v>
      </c>
      <c r="CN44" s="5" t="s">
        <v>57</v>
      </c>
      <c r="CO44" s="5" t="s">
        <v>53</v>
      </c>
      <c r="CP44" s="5" t="s">
        <v>53</v>
      </c>
      <c r="CQ44" s="5" t="s">
        <v>57</v>
      </c>
      <c r="CR44" s="5" t="s">
        <v>53</v>
      </c>
      <c r="CS44" s="5" t="s">
        <v>59</v>
      </c>
      <c r="CT44" s="5" t="s">
        <v>53</v>
      </c>
      <c r="CU44" s="5" t="s">
        <v>59</v>
      </c>
      <c r="CV44" s="5" t="s">
        <v>57</v>
      </c>
      <c r="CW44" s="5" t="s">
        <v>59</v>
      </c>
      <c r="CX44" s="5" t="s">
        <v>57</v>
      </c>
      <c r="CY44" s="5" t="s">
        <v>53</v>
      </c>
    </row>
    <row r="45" spans="1:122" x14ac:dyDescent="0.25">
      <c r="A45" s="10" t="s">
        <v>55</v>
      </c>
      <c r="E45" s="10" t="s">
        <v>53</v>
      </c>
      <c r="F45" s="10" t="s">
        <v>53</v>
      </c>
      <c r="G45" s="10" t="s">
        <v>53</v>
      </c>
      <c r="H45" s="10" t="s">
        <v>53</v>
      </c>
      <c r="I45" s="10" t="s">
        <v>53</v>
      </c>
      <c r="J45" s="10" t="s">
        <v>53</v>
      </c>
      <c r="K45" s="10" t="s">
        <v>53</v>
      </c>
      <c r="L45" s="10" t="s">
        <v>53</v>
      </c>
      <c r="M45" s="10" t="s">
        <v>53</v>
      </c>
      <c r="N45" s="10" t="s">
        <v>53</v>
      </c>
      <c r="O45" s="10" t="s">
        <v>53</v>
      </c>
      <c r="P45" s="10" t="s">
        <v>53</v>
      </c>
      <c r="Q45" s="10" t="s">
        <v>53</v>
      </c>
      <c r="R45" s="10" t="s">
        <v>53</v>
      </c>
      <c r="S45" s="10" t="s">
        <v>53</v>
      </c>
      <c r="T45" s="10" t="s">
        <v>53</v>
      </c>
      <c r="U45" s="10" t="s">
        <v>53</v>
      </c>
      <c r="V45" s="10" t="s">
        <v>53</v>
      </c>
      <c r="W45" s="10" t="s">
        <v>53</v>
      </c>
      <c r="X45" s="10" t="s">
        <v>53</v>
      </c>
      <c r="Y45" s="10" t="s">
        <v>53</v>
      </c>
      <c r="Z45" s="10" t="s">
        <v>53</v>
      </c>
      <c r="AA45" s="10" t="s">
        <v>53</v>
      </c>
      <c r="AB45" s="10" t="s">
        <v>53</v>
      </c>
      <c r="AC45" s="10" t="s">
        <v>53</v>
      </c>
      <c r="AD45" s="10" t="s">
        <v>53</v>
      </c>
      <c r="AE45" s="10" t="s">
        <v>53</v>
      </c>
      <c r="AF45" s="10" t="s">
        <v>53</v>
      </c>
      <c r="AG45" s="10" t="s">
        <v>53</v>
      </c>
      <c r="AH45" s="10" t="s">
        <v>53</v>
      </c>
      <c r="BR45" s="10" t="s">
        <v>53</v>
      </c>
      <c r="BS45" s="10" t="s">
        <v>53</v>
      </c>
      <c r="BT45" s="10" t="s">
        <v>53</v>
      </c>
      <c r="BU45" s="10" t="s">
        <v>53</v>
      </c>
      <c r="BV45" s="10" t="s">
        <v>53</v>
      </c>
      <c r="BW45" s="10" t="s">
        <v>53</v>
      </c>
      <c r="BX45" s="10" t="s">
        <v>53</v>
      </c>
      <c r="BY45" s="10" t="s">
        <v>53</v>
      </c>
      <c r="BZ45" s="10" t="s">
        <v>53</v>
      </c>
      <c r="CA45" s="10" t="s">
        <v>53</v>
      </c>
      <c r="CB45" s="10" t="s">
        <v>53</v>
      </c>
      <c r="CC45" t="s">
        <v>53</v>
      </c>
      <c r="CD45" t="s">
        <v>53</v>
      </c>
      <c r="CE45" t="s">
        <v>53</v>
      </c>
      <c r="CF45" t="s">
        <v>53</v>
      </c>
      <c r="CG45" t="s">
        <v>53</v>
      </c>
      <c r="CH45" t="s">
        <v>53</v>
      </c>
      <c r="CI45" t="s">
        <v>53</v>
      </c>
      <c r="CJ45" t="s">
        <v>53</v>
      </c>
      <c r="CK45" t="s">
        <v>53</v>
      </c>
      <c r="CL45" t="s">
        <v>53</v>
      </c>
      <c r="CM45" t="s">
        <v>53</v>
      </c>
      <c r="CN45" t="s">
        <v>53</v>
      </c>
      <c r="CO45" t="s">
        <v>53</v>
      </c>
      <c r="CP45" t="s">
        <v>53</v>
      </c>
      <c r="CQ45" t="s">
        <v>53</v>
      </c>
      <c r="CR45" t="s">
        <v>53</v>
      </c>
      <c r="CS45" t="s">
        <v>53</v>
      </c>
      <c r="CT45" t="s">
        <v>53</v>
      </c>
      <c r="CU45" t="s">
        <v>53</v>
      </c>
      <c r="CV45" t="s">
        <v>53</v>
      </c>
      <c r="CW45" t="s">
        <v>53</v>
      </c>
      <c r="CX45" t="s">
        <v>53</v>
      </c>
      <c r="CY45" t="s">
        <v>53</v>
      </c>
    </row>
    <row r="46" spans="1:122" x14ac:dyDescent="0.25">
      <c r="A46" s="10" t="s">
        <v>56</v>
      </c>
      <c r="E46" s="10" t="s">
        <v>57</v>
      </c>
      <c r="F46" s="10" t="s">
        <v>57</v>
      </c>
      <c r="G46" s="10" t="s">
        <v>57</v>
      </c>
      <c r="H46" s="10" t="s">
        <v>57</v>
      </c>
      <c r="I46" s="10" t="s">
        <v>57</v>
      </c>
      <c r="J46" s="10" t="s">
        <v>57</v>
      </c>
      <c r="K46" s="10" t="s">
        <v>57</v>
      </c>
      <c r="L46" s="10" t="s">
        <v>57</v>
      </c>
      <c r="M46" s="10" t="s">
        <v>57</v>
      </c>
      <c r="N46" s="10" t="s">
        <v>57</v>
      </c>
      <c r="O46" s="10" t="s">
        <v>57</v>
      </c>
      <c r="P46" s="10" t="s">
        <v>57</v>
      </c>
      <c r="Q46" s="10" t="s">
        <v>57</v>
      </c>
      <c r="R46" s="10" t="s">
        <v>57</v>
      </c>
      <c r="S46" s="10" t="s">
        <v>57</v>
      </c>
      <c r="T46" s="10" t="s">
        <v>57</v>
      </c>
      <c r="U46" s="10" t="s">
        <v>57</v>
      </c>
      <c r="V46" s="10" t="s">
        <v>57</v>
      </c>
      <c r="W46" s="10" t="s">
        <v>57</v>
      </c>
      <c r="X46" s="10" t="s">
        <v>57</v>
      </c>
      <c r="Y46" s="10" t="s">
        <v>57</v>
      </c>
      <c r="Z46" s="10" t="s">
        <v>57</v>
      </c>
      <c r="AA46" s="10" t="s">
        <v>57</v>
      </c>
      <c r="AB46" s="10" t="s">
        <v>57</v>
      </c>
      <c r="AC46" s="10" t="s">
        <v>57</v>
      </c>
      <c r="AD46" s="10" t="s">
        <v>57</v>
      </c>
      <c r="AE46" s="10" t="s">
        <v>57</v>
      </c>
      <c r="AF46" s="10" t="s">
        <v>57</v>
      </c>
      <c r="AG46" s="10" t="s">
        <v>57</v>
      </c>
      <c r="AH46" s="10" t="s">
        <v>57</v>
      </c>
      <c r="BR46" s="10" t="s">
        <v>57</v>
      </c>
      <c r="BS46" s="10" t="s">
        <v>57</v>
      </c>
      <c r="BT46" s="10" t="s">
        <v>57</v>
      </c>
      <c r="BU46" s="10" t="s">
        <v>57</v>
      </c>
      <c r="BV46" s="10" t="s">
        <v>57</v>
      </c>
      <c r="BW46" s="10" t="s">
        <v>57</v>
      </c>
      <c r="BX46" s="10" t="s">
        <v>57</v>
      </c>
      <c r="BY46" s="10" t="s">
        <v>57</v>
      </c>
      <c r="BZ46" s="10" t="s">
        <v>57</v>
      </c>
      <c r="CA46" s="10" t="s">
        <v>57</v>
      </c>
      <c r="CB46" s="10" t="s">
        <v>57</v>
      </c>
      <c r="CC46" t="s">
        <v>57</v>
      </c>
      <c r="CD46" t="s">
        <v>57</v>
      </c>
      <c r="CE46" t="s">
        <v>57</v>
      </c>
      <c r="CF46" t="s">
        <v>57</v>
      </c>
      <c r="CG46" t="s">
        <v>57</v>
      </c>
      <c r="CH46" t="s">
        <v>57</v>
      </c>
      <c r="CI46" t="s">
        <v>57</v>
      </c>
      <c r="CJ46" t="s">
        <v>57</v>
      </c>
      <c r="CK46" t="s">
        <v>57</v>
      </c>
      <c r="CL46" t="s">
        <v>57</v>
      </c>
      <c r="CM46" t="s">
        <v>57</v>
      </c>
      <c r="CN46" t="s">
        <v>57</v>
      </c>
      <c r="CO46" t="s">
        <v>57</v>
      </c>
      <c r="CP46" t="s">
        <v>57</v>
      </c>
      <c r="CQ46" t="s">
        <v>57</v>
      </c>
      <c r="CR46" t="s">
        <v>57</v>
      </c>
      <c r="CS46" t="s">
        <v>57</v>
      </c>
      <c r="CT46" t="s">
        <v>57</v>
      </c>
      <c r="CU46" t="s">
        <v>57</v>
      </c>
      <c r="CV46" t="s">
        <v>57</v>
      </c>
      <c r="CW46" t="s">
        <v>57</v>
      </c>
      <c r="CX46" t="s">
        <v>57</v>
      </c>
      <c r="CY46" t="s">
        <v>57</v>
      </c>
    </row>
    <row r="47" spans="1:122" x14ac:dyDescent="0.25">
      <c r="A47" s="10" t="s">
        <v>58</v>
      </c>
      <c r="E47" s="10" t="s">
        <v>59</v>
      </c>
      <c r="F47" s="10" t="s">
        <v>59</v>
      </c>
      <c r="G47" s="10" t="s">
        <v>59</v>
      </c>
      <c r="H47" s="10" t="s">
        <v>59</v>
      </c>
      <c r="I47" s="10" t="s">
        <v>59</v>
      </c>
      <c r="J47" s="10" t="s">
        <v>59</v>
      </c>
      <c r="K47" s="10" t="s">
        <v>59</v>
      </c>
      <c r="L47" s="10" t="s">
        <v>59</v>
      </c>
      <c r="M47" s="10" t="s">
        <v>59</v>
      </c>
      <c r="N47" s="10" t="s">
        <v>59</v>
      </c>
      <c r="O47" s="10" t="s">
        <v>59</v>
      </c>
      <c r="P47" s="10" t="s">
        <v>59</v>
      </c>
      <c r="Q47" s="10" t="s">
        <v>59</v>
      </c>
      <c r="R47" s="10" t="s">
        <v>59</v>
      </c>
      <c r="S47" s="10" t="s">
        <v>59</v>
      </c>
      <c r="T47" s="10" t="s">
        <v>59</v>
      </c>
      <c r="U47" s="10" t="s">
        <v>59</v>
      </c>
      <c r="V47" s="10" t="s">
        <v>59</v>
      </c>
      <c r="W47" s="10" t="s">
        <v>59</v>
      </c>
      <c r="X47" s="10" t="s">
        <v>59</v>
      </c>
      <c r="Y47" s="10" t="s">
        <v>59</v>
      </c>
      <c r="Z47" s="10" t="s">
        <v>59</v>
      </c>
      <c r="AA47" s="10" t="s">
        <v>59</v>
      </c>
      <c r="AB47" s="10" t="s">
        <v>59</v>
      </c>
      <c r="AC47" s="10" t="s">
        <v>59</v>
      </c>
      <c r="AD47" s="10" t="s">
        <v>59</v>
      </c>
      <c r="AE47" s="10" t="s">
        <v>59</v>
      </c>
      <c r="AF47" s="10" t="s">
        <v>59</v>
      </c>
      <c r="AG47" s="10" t="s">
        <v>59</v>
      </c>
      <c r="AH47" s="10" t="s">
        <v>59</v>
      </c>
      <c r="BR47" s="10" t="s">
        <v>59</v>
      </c>
      <c r="BS47" s="10" t="s">
        <v>59</v>
      </c>
      <c r="BT47" s="10" t="s">
        <v>59</v>
      </c>
      <c r="BU47" s="10" t="s">
        <v>59</v>
      </c>
      <c r="BV47" s="10" t="s">
        <v>59</v>
      </c>
      <c r="BW47" s="10" t="s">
        <v>59</v>
      </c>
      <c r="BX47" s="10" t="s">
        <v>59</v>
      </c>
      <c r="BY47" s="10" t="s">
        <v>59</v>
      </c>
      <c r="BZ47" s="10" t="s">
        <v>59</v>
      </c>
      <c r="CA47" s="10" t="s">
        <v>59</v>
      </c>
      <c r="CB47" s="10" t="s">
        <v>59</v>
      </c>
      <c r="CC47" t="s">
        <v>59</v>
      </c>
      <c r="CD47" t="s">
        <v>59</v>
      </c>
      <c r="CE47" t="s">
        <v>59</v>
      </c>
      <c r="CF47" t="s">
        <v>59</v>
      </c>
      <c r="CG47" t="s">
        <v>59</v>
      </c>
      <c r="CH47" t="s">
        <v>59</v>
      </c>
      <c r="CI47" t="s">
        <v>59</v>
      </c>
      <c r="CJ47" t="s">
        <v>59</v>
      </c>
      <c r="CK47" t="s">
        <v>59</v>
      </c>
      <c r="CL47" t="s">
        <v>59</v>
      </c>
      <c r="CM47" t="s">
        <v>59</v>
      </c>
      <c r="CN47" t="s">
        <v>59</v>
      </c>
      <c r="CO47" t="s">
        <v>59</v>
      </c>
      <c r="CP47" t="s">
        <v>59</v>
      </c>
      <c r="CQ47" t="s">
        <v>59</v>
      </c>
      <c r="CR47" t="s">
        <v>59</v>
      </c>
      <c r="CS47" t="s">
        <v>59</v>
      </c>
      <c r="CT47" t="s">
        <v>59</v>
      </c>
      <c r="CU47" t="s">
        <v>59</v>
      </c>
      <c r="CV47" t="s">
        <v>59</v>
      </c>
      <c r="CW47" t="s">
        <v>59</v>
      </c>
      <c r="CX47" t="s">
        <v>59</v>
      </c>
      <c r="CY47" t="s">
        <v>59</v>
      </c>
    </row>
    <row r="48" spans="1:122" x14ac:dyDescent="0.25">
      <c r="A48" s="10" t="s">
        <v>60</v>
      </c>
    </row>
    <row r="49" spans="1:122" s="5" customFormat="1" x14ac:dyDescent="0.25">
      <c r="A49" s="11" t="s">
        <v>61</v>
      </c>
      <c r="E49" s="11" t="s">
        <v>300</v>
      </c>
      <c r="F49" s="11" t="s">
        <v>300</v>
      </c>
      <c r="G49" s="11" t="s">
        <v>300</v>
      </c>
      <c r="H49" s="11" t="s">
        <v>300</v>
      </c>
      <c r="I49" s="11" t="s">
        <v>300</v>
      </c>
      <c r="J49" s="11" t="s">
        <v>300</v>
      </c>
      <c r="K49" s="11" t="s">
        <v>300</v>
      </c>
      <c r="L49" s="11" t="s">
        <v>300</v>
      </c>
      <c r="M49" s="11" t="s">
        <v>300</v>
      </c>
      <c r="N49" s="11" t="s">
        <v>92</v>
      </c>
      <c r="O49" s="11" t="s">
        <v>92</v>
      </c>
      <c r="P49" s="11" t="s">
        <v>92</v>
      </c>
      <c r="Q49" s="11" t="s">
        <v>92</v>
      </c>
      <c r="R49" s="11" t="s">
        <v>92</v>
      </c>
      <c r="S49" s="11" t="s">
        <v>92</v>
      </c>
      <c r="T49" s="11" t="s">
        <v>92</v>
      </c>
      <c r="U49" s="11" t="s">
        <v>92</v>
      </c>
      <c r="V49" s="11" t="s">
        <v>92</v>
      </c>
      <c r="W49" s="11" t="s">
        <v>352</v>
      </c>
      <c r="X49" s="11" t="s">
        <v>351</v>
      </c>
      <c r="Y49" s="11" t="s">
        <v>337</v>
      </c>
      <c r="Z49" s="11" t="s">
        <v>337</v>
      </c>
      <c r="AA49" s="11" t="s">
        <v>352</v>
      </c>
      <c r="AB49" s="11" t="s">
        <v>337</v>
      </c>
      <c r="AC49" s="11" t="s">
        <v>352</v>
      </c>
      <c r="AD49" s="11" t="s">
        <v>92</v>
      </c>
      <c r="AE49" s="11" t="s">
        <v>351</v>
      </c>
      <c r="AF49" s="11" t="s">
        <v>300</v>
      </c>
      <c r="AG49" s="11" t="s">
        <v>352</v>
      </c>
      <c r="AH49" s="11" t="s">
        <v>92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>
        <v>2014</v>
      </c>
      <c r="BS49" s="11">
        <v>2014</v>
      </c>
      <c r="BT49" s="11">
        <v>2014</v>
      </c>
      <c r="BU49" s="11">
        <v>2000</v>
      </c>
      <c r="BV49" s="11">
        <v>2000</v>
      </c>
      <c r="BW49" s="11">
        <v>2000</v>
      </c>
      <c r="BX49" s="11">
        <v>2016</v>
      </c>
      <c r="BY49" s="11">
        <v>2014</v>
      </c>
      <c r="BZ49" s="11">
        <v>2000</v>
      </c>
      <c r="CA49" s="11">
        <v>2016</v>
      </c>
      <c r="CB49" s="11">
        <v>2014</v>
      </c>
      <c r="CC49" s="5">
        <v>2000</v>
      </c>
      <c r="CD49" s="5">
        <v>2016</v>
      </c>
      <c r="CE49" s="5">
        <v>2014</v>
      </c>
      <c r="CF49" s="5">
        <v>2000</v>
      </c>
      <c r="CG49" s="5">
        <v>2016</v>
      </c>
      <c r="CH49" s="5">
        <v>2014</v>
      </c>
      <c r="CI49" s="5">
        <v>2000</v>
      </c>
      <c r="CJ49" s="5">
        <v>2016</v>
      </c>
      <c r="CK49" s="5">
        <v>2014</v>
      </c>
      <c r="CL49" s="5">
        <v>2000</v>
      </c>
      <c r="CM49" s="5">
        <v>2016</v>
      </c>
      <c r="CN49" s="5">
        <v>2014</v>
      </c>
      <c r="CO49" s="5">
        <v>2000</v>
      </c>
      <c r="CP49" s="5">
        <v>2000</v>
      </c>
      <c r="CQ49" s="5">
        <v>2016</v>
      </c>
      <c r="CR49" s="5">
        <v>2014</v>
      </c>
      <c r="CS49" s="5">
        <v>2000</v>
      </c>
      <c r="CT49" s="5">
        <v>2016</v>
      </c>
      <c r="CU49" s="5">
        <v>2014</v>
      </c>
      <c r="CV49" s="5">
        <v>2000</v>
      </c>
      <c r="CW49" s="5">
        <v>2016</v>
      </c>
      <c r="CX49" s="5">
        <v>2014</v>
      </c>
      <c r="CY49" s="5">
        <v>2000</v>
      </c>
    </row>
    <row r="50" spans="1:122" x14ac:dyDescent="0.25">
      <c r="A50" s="10" t="s">
        <v>338</v>
      </c>
      <c r="BR50" s="10" t="s">
        <v>112</v>
      </c>
      <c r="BS50" s="10" t="s">
        <v>113</v>
      </c>
      <c r="BT50" s="10" t="s">
        <v>114</v>
      </c>
      <c r="BU50" s="10" t="s">
        <v>112</v>
      </c>
      <c r="BV50" s="10" t="s">
        <v>113</v>
      </c>
      <c r="BW50" s="10" t="s">
        <v>114</v>
      </c>
      <c r="BX50" s="10" t="s">
        <v>112</v>
      </c>
      <c r="BY50" s="10" t="s">
        <v>112</v>
      </c>
      <c r="BZ50" s="10" t="s">
        <v>112</v>
      </c>
      <c r="CA50" s="10" t="s">
        <v>112</v>
      </c>
      <c r="CB50" s="10" t="s">
        <v>112</v>
      </c>
      <c r="CC50" t="s">
        <v>112</v>
      </c>
      <c r="CD50" t="s">
        <v>112</v>
      </c>
      <c r="CE50" t="s">
        <v>112</v>
      </c>
      <c r="CF50" t="s">
        <v>112</v>
      </c>
      <c r="CG50" t="s">
        <v>112</v>
      </c>
      <c r="CH50" t="s">
        <v>112</v>
      </c>
      <c r="CI50" t="s">
        <v>112</v>
      </c>
      <c r="CJ50" t="s">
        <v>112</v>
      </c>
      <c r="CK50" t="s">
        <v>112</v>
      </c>
      <c r="CL50" t="s">
        <v>112</v>
      </c>
      <c r="CM50" t="s">
        <v>112</v>
      </c>
      <c r="CN50" t="s">
        <v>112</v>
      </c>
      <c r="CO50" t="s">
        <v>112</v>
      </c>
      <c r="CP50" t="s">
        <v>112</v>
      </c>
      <c r="CQ50" t="s">
        <v>112</v>
      </c>
      <c r="CR50" t="s">
        <v>112</v>
      </c>
      <c r="CS50" t="s">
        <v>112</v>
      </c>
      <c r="CT50" t="s">
        <v>112</v>
      </c>
      <c r="CU50" t="s">
        <v>112</v>
      </c>
      <c r="CV50" t="s">
        <v>112</v>
      </c>
      <c r="CW50" t="s">
        <v>112</v>
      </c>
      <c r="CX50" t="s">
        <v>112</v>
      </c>
      <c r="CY50" t="s">
        <v>112</v>
      </c>
    </row>
    <row r="51" spans="1:122" x14ac:dyDescent="0.25">
      <c r="A51" s="7" t="s">
        <v>350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24"/>
      <c r="X51" s="25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</row>
    <row r="52" spans="1:122" s="5" customFormat="1" x14ac:dyDescent="0.25">
      <c r="A52" s="11" t="s">
        <v>63</v>
      </c>
      <c r="E52" s="11" t="s">
        <v>64</v>
      </c>
      <c r="F52" s="11" t="s">
        <v>64</v>
      </c>
      <c r="G52" s="11" t="s">
        <v>64</v>
      </c>
      <c r="H52" s="11" t="s">
        <v>64</v>
      </c>
      <c r="I52" s="11" t="s">
        <v>64</v>
      </c>
      <c r="J52" s="11" t="s">
        <v>64</v>
      </c>
      <c r="K52" s="11" t="s">
        <v>64</v>
      </c>
      <c r="L52" s="11" t="s">
        <v>64</v>
      </c>
      <c r="M52" s="11" t="s">
        <v>64</v>
      </c>
      <c r="N52" s="11" t="s">
        <v>64</v>
      </c>
      <c r="O52" s="11" t="s">
        <v>64</v>
      </c>
      <c r="P52" s="11" t="s">
        <v>64</v>
      </c>
      <c r="Q52" s="11" t="s">
        <v>64</v>
      </c>
      <c r="R52" s="11" t="s">
        <v>64</v>
      </c>
      <c r="S52" s="11" t="s">
        <v>64</v>
      </c>
      <c r="T52" s="11" t="s">
        <v>64</v>
      </c>
      <c r="U52" s="11" t="s">
        <v>64</v>
      </c>
      <c r="V52" s="11" t="s">
        <v>64</v>
      </c>
      <c r="W52" s="11" t="s">
        <v>64</v>
      </c>
      <c r="X52" s="11" t="s">
        <v>64</v>
      </c>
      <c r="Y52" s="11" t="s">
        <v>64</v>
      </c>
      <c r="Z52" s="11" t="s">
        <v>64</v>
      </c>
      <c r="AA52" s="11" t="s">
        <v>64</v>
      </c>
      <c r="AB52" s="11" t="s">
        <v>64</v>
      </c>
      <c r="AC52" s="11" t="s">
        <v>64</v>
      </c>
      <c r="AD52" s="11" t="s">
        <v>64</v>
      </c>
      <c r="AE52" s="11" t="s">
        <v>64</v>
      </c>
      <c r="AF52" s="11" t="s">
        <v>64</v>
      </c>
      <c r="AG52" s="11" t="s">
        <v>64</v>
      </c>
      <c r="AH52" s="11" t="s">
        <v>64</v>
      </c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</row>
    <row r="53" spans="1:122" s="5" customFormat="1" x14ac:dyDescent="0.25">
      <c r="A53" s="11" t="s">
        <v>65</v>
      </c>
      <c r="E53" s="38">
        <v>2000</v>
      </c>
      <c r="F53" s="38">
        <v>2000</v>
      </c>
      <c r="G53" s="38">
        <v>2000</v>
      </c>
      <c r="H53" s="38">
        <v>2000</v>
      </c>
      <c r="I53" s="38">
        <v>2000</v>
      </c>
      <c r="J53" s="38">
        <v>2000</v>
      </c>
      <c r="K53" s="38">
        <v>2000</v>
      </c>
      <c r="L53" s="38">
        <v>2000</v>
      </c>
      <c r="M53" s="38">
        <v>2000</v>
      </c>
      <c r="N53" s="38">
        <v>2000</v>
      </c>
      <c r="O53" s="38">
        <v>2000</v>
      </c>
      <c r="P53" s="38">
        <v>2000</v>
      </c>
      <c r="Q53" s="38">
        <v>2000</v>
      </c>
      <c r="R53" s="38">
        <v>2000</v>
      </c>
      <c r="S53" s="38">
        <v>2000</v>
      </c>
      <c r="T53" s="38">
        <v>2000</v>
      </c>
      <c r="U53" s="38">
        <v>2000</v>
      </c>
      <c r="V53" s="38">
        <v>2000</v>
      </c>
      <c r="W53" s="38">
        <v>0</v>
      </c>
      <c r="X53" s="38">
        <v>2000</v>
      </c>
      <c r="Y53" s="38">
        <v>0</v>
      </c>
      <c r="Z53" s="38">
        <v>2000</v>
      </c>
      <c r="AA53" s="38">
        <v>2000</v>
      </c>
      <c r="AB53" s="38">
        <v>2000</v>
      </c>
      <c r="AC53" s="38">
        <v>0</v>
      </c>
      <c r="AD53" s="38">
        <v>0</v>
      </c>
      <c r="AE53" s="38">
        <v>0</v>
      </c>
      <c r="AF53" s="38">
        <v>0</v>
      </c>
      <c r="AG53" s="38">
        <v>2000</v>
      </c>
      <c r="AH53" s="38">
        <v>2000</v>
      </c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>
        <v>2000</v>
      </c>
      <c r="BS53" s="38">
        <v>2000</v>
      </c>
      <c r="BT53" s="38">
        <v>2000</v>
      </c>
      <c r="BU53" s="38">
        <v>2000</v>
      </c>
      <c r="BV53" s="38">
        <v>2000</v>
      </c>
      <c r="BW53" s="11"/>
      <c r="BX53" s="11"/>
      <c r="BY53" s="11"/>
      <c r="BZ53" s="11"/>
      <c r="CA53" s="11"/>
      <c r="CB53" s="11"/>
    </row>
    <row r="54" spans="1:122" s="5" customFormat="1" x14ac:dyDescent="0.25">
      <c r="A54" s="11" t="s">
        <v>66</v>
      </c>
      <c r="E54" s="38">
        <v>1000</v>
      </c>
      <c r="F54" s="38">
        <v>1500</v>
      </c>
      <c r="G54" s="38">
        <v>1000</v>
      </c>
      <c r="H54" s="38">
        <v>1000</v>
      </c>
      <c r="I54" s="38">
        <v>1000</v>
      </c>
      <c r="J54" s="38">
        <v>1000</v>
      </c>
      <c r="K54" s="38">
        <v>1000</v>
      </c>
      <c r="L54" s="38">
        <v>1000</v>
      </c>
      <c r="M54" s="38">
        <v>1000</v>
      </c>
      <c r="N54" s="38">
        <v>1000</v>
      </c>
      <c r="O54" s="38">
        <v>1000</v>
      </c>
      <c r="P54" s="38">
        <v>1000</v>
      </c>
      <c r="Q54" s="38">
        <v>1000</v>
      </c>
      <c r="R54" s="38">
        <v>1000</v>
      </c>
      <c r="S54" s="38">
        <v>1000</v>
      </c>
      <c r="T54" s="38">
        <v>1000</v>
      </c>
      <c r="U54" s="38">
        <v>1000</v>
      </c>
      <c r="V54" s="38">
        <v>1000</v>
      </c>
      <c r="W54" s="38">
        <v>0</v>
      </c>
      <c r="X54" s="38">
        <v>1005</v>
      </c>
      <c r="Y54" s="38">
        <v>0</v>
      </c>
      <c r="Z54" s="38">
        <v>1005</v>
      </c>
      <c r="AA54" s="38">
        <v>1005</v>
      </c>
      <c r="AB54" s="38">
        <v>1005</v>
      </c>
      <c r="AC54" s="38">
        <v>0</v>
      </c>
      <c r="AD54" s="38">
        <v>0</v>
      </c>
      <c r="AE54" s="38">
        <v>0</v>
      </c>
      <c r="AF54" s="38">
        <v>0</v>
      </c>
      <c r="AG54" s="38">
        <v>1005</v>
      </c>
      <c r="AH54" s="38">
        <v>1005</v>
      </c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>
        <v>1000</v>
      </c>
      <c r="BS54" s="38">
        <v>1000</v>
      </c>
      <c r="BT54" s="38">
        <v>1000</v>
      </c>
      <c r="BU54" s="38">
        <v>1000</v>
      </c>
      <c r="BV54" s="38">
        <v>1000</v>
      </c>
      <c r="BW54" s="11"/>
      <c r="BX54" s="11"/>
      <c r="BY54" s="11"/>
      <c r="BZ54" s="11"/>
      <c r="CA54" s="11"/>
      <c r="CB54" s="11"/>
    </row>
    <row r="55" spans="1:122" s="5" customFormat="1" x14ac:dyDescent="0.25">
      <c r="A55" s="11" t="s">
        <v>150</v>
      </c>
      <c r="B55" s="39"/>
      <c r="C55" s="39"/>
      <c r="D55" s="39"/>
      <c r="E55" s="27" t="s">
        <v>148</v>
      </c>
      <c r="F55" s="27" t="s">
        <v>108</v>
      </c>
      <c r="G55" s="27" t="s">
        <v>108</v>
      </c>
      <c r="H55" s="27" t="s">
        <v>108</v>
      </c>
      <c r="I55" s="27" t="s">
        <v>108</v>
      </c>
      <c r="J55" s="27" t="s">
        <v>108</v>
      </c>
      <c r="K55" s="27" t="s">
        <v>108</v>
      </c>
      <c r="L55" s="27" t="s">
        <v>108</v>
      </c>
      <c r="M55" s="27" t="s">
        <v>108</v>
      </c>
      <c r="N55" s="27" t="s">
        <v>108</v>
      </c>
      <c r="O55" s="27" t="s">
        <v>108</v>
      </c>
      <c r="P55" s="27" t="s">
        <v>108</v>
      </c>
      <c r="Q55" s="27" t="s">
        <v>108</v>
      </c>
      <c r="R55" s="27" t="s">
        <v>108</v>
      </c>
      <c r="S55" s="27" t="s">
        <v>108</v>
      </c>
      <c r="T55" s="27" t="s">
        <v>108</v>
      </c>
      <c r="U55" s="27" t="s">
        <v>108</v>
      </c>
      <c r="V55" s="27" t="s">
        <v>108</v>
      </c>
      <c r="W55" s="27" t="s">
        <v>148</v>
      </c>
      <c r="X55" s="27" t="s">
        <v>148</v>
      </c>
      <c r="Y55" s="27" t="s">
        <v>148</v>
      </c>
      <c r="Z55" s="27" t="s">
        <v>148</v>
      </c>
      <c r="AA55" s="27" t="s">
        <v>108</v>
      </c>
      <c r="AB55" s="27" t="s">
        <v>108</v>
      </c>
      <c r="AC55" s="27" t="s">
        <v>148</v>
      </c>
      <c r="AD55" s="27" t="s">
        <v>148</v>
      </c>
      <c r="AE55" s="27" t="s">
        <v>148</v>
      </c>
      <c r="AF55" s="27" t="s">
        <v>148</v>
      </c>
      <c r="AG55" s="27" t="s">
        <v>108</v>
      </c>
      <c r="AH55" s="27" t="s">
        <v>108</v>
      </c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 t="s">
        <v>108</v>
      </c>
      <c r="BS55" s="27" t="s">
        <v>108</v>
      </c>
      <c r="BT55" s="27" t="s">
        <v>108</v>
      </c>
      <c r="BU55" s="27" t="s">
        <v>108</v>
      </c>
      <c r="BV55" s="27" t="s">
        <v>108</v>
      </c>
      <c r="BW55" s="27" t="s">
        <v>108</v>
      </c>
      <c r="BX55" s="27" t="s">
        <v>108</v>
      </c>
      <c r="BY55" s="27" t="s">
        <v>108</v>
      </c>
      <c r="BZ55" s="27" t="s">
        <v>108</v>
      </c>
      <c r="CA55" s="27" t="s">
        <v>108</v>
      </c>
      <c r="CB55" s="27" t="s">
        <v>108</v>
      </c>
      <c r="CC55" s="39" t="s">
        <v>108</v>
      </c>
      <c r="CD55" s="39" t="s">
        <v>108</v>
      </c>
      <c r="CE55" s="39" t="s">
        <v>108</v>
      </c>
      <c r="CF55" s="39" t="s">
        <v>108</v>
      </c>
      <c r="CG55" s="39" t="s">
        <v>108</v>
      </c>
      <c r="CH55" s="39" t="s">
        <v>108</v>
      </c>
      <c r="CI55" s="39" t="s">
        <v>108</v>
      </c>
      <c r="CJ55" s="39" t="s">
        <v>108</v>
      </c>
      <c r="CK55" s="39" t="s">
        <v>108</v>
      </c>
      <c r="CL55" s="39" t="s">
        <v>108</v>
      </c>
      <c r="CM55" s="39" t="s">
        <v>108</v>
      </c>
      <c r="CN55" s="39" t="s">
        <v>108</v>
      </c>
      <c r="CO55" s="39" t="s">
        <v>108</v>
      </c>
      <c r="CP55" s="39" t="s">
        <v>108</v>
      </c>
      <c r="CQ55" s="39" t="s">
        <v>108</v>
      </c>
      <c r="CR55" s="39" t="s">
        <v>108</v>
      </c>
      <c r="CS55" s="39" t="s">
        <v>108</v>
      </c>
      <c r="CT55" s="39" t="s">
        <v>108</v>
      </c>
      <c r="CU55" s="39" t="s">
        <v>108</v>
      </c>
      <c r="CV55" s="39" t="s">
        <v>108</v>
      </c>
      <c r="CW55" s="39" t="s">
        <v>108</v>
      </c>
      <c r="CX55" s="39" t="s">
        <v>108</v>
      </c>
      <c r="CY55" s="39" t="s">
        <v>108</v>
      </c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</row>
    <row r="56" spans="1:122" x14ac:dyDescent="0.25">
      <c r="A56" s="10" t="s">
        <v>151</v>
      </c>
      <c r="B56" s="2"/>
      <c r="C56" s="2"/>
      <c r="D56" s="2"/>
      <c r="E56" s="14" t="s">
        <v>148</v>
      </c>
      <c r="F56" s="14" t="s">
        <v>148</v>
      </c>
      <c r="G56" s="14" t="s">
        <v>148</v>
      </c>
      <c r="H56" s="14" t="s">
        <v>148</v>
      </c>
      <c r="I56" s="14" t="s">
        <v>148</v>
      </c>
      <c r="J56" s="14" t="s">
        <v>148</v>
      </c>
      <c r="K56" s="14" t="s">
        <v>148</v>
      </c>
      <c r="L56" s="14" t="s">
        <v>148</v>
      </c>
      <c r="M56" s="14" t="s">
        <v>148</v>
      </c>
      <c r="N56" s="14" t="s">
        <v>148</v>
      </c>
      <c r="O56" s="14" t="s">
        <v>148</v>
      </c>
      <c r="P56" s="14" t="s">
        <v>148</v>
      </c>
      <c r="Q56" s="14" t="s">
        <v>148</v>
      </c>
      <c r="R56" s="14" t="s">
        <v>148</v>
      </c>
      <c r="S56" s="14" t="s">
        <v>148</v>
      </c>
      <c r="T56" s="14" t="s">
        <v>148</v>
      </c>
      <c r="U56" s="14" t="s">
        <v>148</v>
      </c>
      <c r="V56" s="14" t="s">
        <v>148</v>
      </c>
      <c r="W56" s="14" t="s">
        <v>148</v>
      </c>
      <c r="X56" s="14" t="s">
        <v>148</v>
      </c>
      <c r="Y56" s="14" t="s">
        <v>148</v>
      </c>
      <c r="Z56" s="14" t="s">
        <v>148</v>
      </c>
      <c r="AA56" s="14" t="s">
        <v>148</v>
      </c>
      <c r="AB56" s="14" t="s">
        <v>148</v>
      </c>
      <c r="AC56" s="14" t="s">
        <v>148</v>
      </c>
      <c r="AD56" s="14" t="s">
        <v>148</v>
      </c>
      <c r="AE56" s="14" t="s">
        <v>148</v>
      </c>
      <c r="AF56" s="14" t="s">
        <v>148</v>
      </c>
      <c r="AG56" s="14" t="s">
        <v>148</v>
      </c>
      <c r="AH56" s="14" t="s">
        <v>148</v>
      </c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 t="s">
        <v>148</v>
      </c>
      <c r="BS56" s="14" t="s">
        <v>148</v>
      </c>
      <c r="BT56" s="14" t="s">
        <v>148</v>
      </c>
      <c r="BU56" s="14" t="s">
        <v>148</v>
      </c>
      <c r="BV56" s="14" t="s">
        <v>148</v>
      </c>
      <c r="BW56" s="14" t="s">
        <v>148</v>
      </c>
      <c r="BX56" s="14" t="s">
        <v>148</v>
      </c>
      <c r="BY56" s="14" t="s">
        <v>148</v>
      </c>
      <c r="BZ56" s="14" t="s">
        <v>148</v>
      </c>
      <c r="CA56" s="14" t="s">
        <v>148</v>
      </c>
      <c r="CB56" s="14" t="s">
        <v>148</v>
      </c>
      <c r="CC56" s="2" t="s">
        <v>148</v>
      </c>
      <c r="CD56" s="2" t="s">
        <v>148</v>
      </c>
      <c r="CE56" s="2" t="s">
        <v>148</v>
      </c>
      <c r="CF56" s="2" t="s">
        <v>148</v>
      </c>
      <c r="CG56" s="2" t="s">
        <v>148</v>
      </c>
      <c r="CH56" s="2" t="s">
        <v>148</v>
      </c>
      <c r="CI56" s="2" t="s">
        <v>148</v>
      </c>
      <c r="CJ56" s="2" t="s">
        <v>148</v>
      </c>
      <c r="CK56" s="2" t="s">
        <v>148</v>
      </c>
      <c r="CL56" s="2" t="s">
        <v>148</v>
      </c>
      <c r="CM56" s="2" t="s">
        <v>148</v>
      </c>
      <c r="CN56" s="2" t="s">
        <v>148</v>
      </c>
      <c r="CO56" s="2" t="s">
        <v>148</v>
      </c>
      <c r="CP56" s="2" t="s">
        <v>148</v>
      </c>
      <c r="CQ56" s="2" t="s">
        <v>148</v>
      </c>
      <c r="CR56" s="2" t="s">
        <v>148</v>
      </c>
      <c r="CS56" s="2" t="s">
        <v>148</v>
      </c>
      <c r="CT56" s="2" t="s">
        <v>148</v>
      </c>
      <c r="CU56" s="2" t="s">
        <v>148</v>
      </c>
      <c r="CV56" s="2" t="s">
        <v>148</v>
      </c>
      <c r="CW56" s="2" t="s">
        <v>148</v>
      </c>
      <c r="CX56" s="2" t="s">
        <v>148</v>
      </c>
      <c r="CY56" s="2" t="s">
        <v>148</v>
      </c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x14ac:dyDescent="0.25">
      <c r="A57" s="10" t="s">
        <v>152</v>
      </c>
      <c r="B57" s="2"/>
      <c r="C57" s="2"/>
      <c r="D57" s="2"/>
      <c r="E57" s="14" t="s">
        <v>108</v>
      </c>
      <c r="F57" s="14" t="s">
        <v>108</v>
      </c>
      <c r="G57" s="14" t="s">
        <v>108</v>
      </c>
      <c r="H57" s="14" t="s">
        <v>108</v>
      </c>
      <c r="I57" s="14" t="s">
        <v>108</v>
      </c>
      <c r="J57" s="14" t="s">
        <v>108</v>
      </c>
      <c r="K57" s="14" t="s">
        <v>108</v>
      </c>
      <c r="L57" s="14" t="s">
        <v>108</v>
      </c>
      <c r="M57" s="14" t="s">
        <v>108</v>
      </c>
      <c r="N57" s="14" t="s">
        <v>108</v>
      </c>
      <c r="O57" s="14" t="s">
        <v>108</v>
      </c>
      <c r="P57" s="14" t="s">
        <v>108</v>
      </c>
      <c r="Q57" s="14" t="s">
        <v>108</v>
      </c>
      <c r="R57" s="14" t="s">
        <v>108</v>
      </c>
      <c r="S57" s="14" t="s">
        <v>108</v>
      </c>
      <c r="T57" s="14" t="s">
        <v>108</v>
      </c>
      <c r="U57" s="14" t="s">
        <v>108</v>
      </c>
      <c r="V57" s="14" t="s">
        <v>108</v>
      </c>
      <c r="W57" s="14" t="s">
        <v>148</v>
      </c>
      <c r="X57" s="14" t="s">
        <v>108</v>
      </c>
      <c r="Y57" s="14" t="s">
        <v>148</v>
      </c>
      <c r="Z57" s="14" t="s">
        <v>108</v>
      </c>
      <c r="AA57" s="14" t="s">
        <v>108</v>
      </c>
      <c r="AB57" s="14" t="s">
        <v>108</v>
      </c>
      <c r="AC57" s="14" t="s">
        <v>148</v>
      </c>
      <c r="AD57" s="14" t="s">
        <v>148</v>
      </c>
      <c r="AE57" s="14" t="s">
        <v>148</v>
      </c>
      <c r="AF57" s="14" t="s">
        <v>148</v>
      </c>
      <c r="AG57" s="14" t="s">
        <v>108</v>
      </c>
      <c r="AH57" s="14" t="s">
        <v>108</v>
      </c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 t="s">
        <v>108</v>
      </c>
      <c r="BS57" s="14" t="s">
        <v>108</v>
      </c>
      <c r="BT57" s="14" t="s">
        <v>108</v>
      </c>
      <c r="BU57" s="14" t="s">
        <v>108</v>
      </c>
      <c r="BV57" s="14" t="s">
        <v>108</v>
      </c>
      <c r="BW57" s="14" t="s">
        <v>108</v>
      </c>
      <c r="BX57" s="14" t="s">
        <v>108</v>
      </c>
      <c r="BY57" s="14" t="s">
        <v>108</v>
      </c>
      <c r="BZ57" s="14" t="s">
        <v>108</v>
      </c>
      <c r="CA57" s="14" t="s">
        <v>108</v>
      </c>
      <c r="CB57" s="14" t="s">
        <v>108</v>
      </c>
      <c r="CC57" s="2" t="s">
        <v>108</v>
      </c>
      <c r="CD57" s="2" t="s">
        <v>108</v>
      </c>
      <c r="CE57" s="2" t="s">
        <v>108</v>
      </c>
      <c r="CF57" s="2" t="s">
        <v>108</v>
      </c>
      <c r="CG57" s="2" t="s">
        <v>108</v>
      </c>
      <c r="CH57" s="2" t="s">
        <v>108</v>
      </c>
      <c r="CI57" s="2" t="s">
        <v>108</v>
      </c>
      <c r="CJ57" s="2" t="s">
        <v>108</v>
      </c>
      <c r="CK57" s="2" t="s">
        <v>108</v>
      </c>
      <c r="CL57" s="2" t="s">
        <v>108</v>
      </c>
      <c r="CM57" s="2" t="s">
        <v>108</v>
      </c>
      <c r="CN57" s="2" t="s">
        <v>108</v>
      </c>
      <c r="CO57" s="2" t="s">
        <v>108</v>
      </c>
      <c r="CP57" s="2" t="s">
        <v>108</v>
      </c>
      <c r="CQ57" s="2" t="s">
        <v>108</v>
      </c>
      <c r="CR57" s="2" t="s">
        <v>108</v>
      </c>
      <c r="CS57" s="2" t="s">
        <v>108</v>
      </c>
      <c r="CT57" s="2" t="s">
        <v>108</v>
      </c>
      <c r="CU57" s="2" t="s">
        <v>108</v>
      </c>
      <c r="CV57" s="2" t="s">
        <v>108</v>
      </c>
      <c r="CW57" s="2" t="s">
        <v>108</v>
      </c>
      <c r="CX57" s="2" t="s">
        <v>108</v>
      </c>
      <c r="CY57" s="2" t="s">
        <v>108</v>
      </c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x14ac:dyDescent="0.25">
      <c r="A58" s="10" t="s">
        <v>153</v>
      </c>
      <c r="B58" s="2"/>
      <c r="C58" s="2"/>
      <c r="D58" s="2"/>
      <c r="E58" s="14" t="s">
        <v>148</v>
      </c>
      <c r="F58" s="14" t="s">
        <v>148</v>
      </c>
      <c r="G58" s="14" t="s">
        <v>148</v>
      </c>
      <c r="H58" s="14" t="s">
        <v>148</v>
      </c>
      <c r="I58" s="14" t="s">
        <v>148</v>
      </c>
      <c r="J58" s="14" t="s">
        <v>148</v>
      </c>
      <c r="K58" s="14" t="s">
        <v>148</v>
      </c>
      <c r="L58" s="14" t="s">
        <v>148</v>
      </c>
      <c r="M58" s="14" t="s">
        <v>148</v>
      </c>
      <c r="N58" s="14" t="s">
        <v>148</v>
      </c>
      <c r="O58" s="14" t="s">
        <v>148</v>
      </c>
      <c r="P58" s="14" t="s">
        <v>148</v>
      </c>
      <c r="Q58" s="14" t="s">
        <v>148</v>
      </c>
      <c r="R58" s="14" t="s">
        <v>148</v>
      </c>
      <c r="S58" s="14" t="s">
        <v>148</v>
      </c>
      <c r="T58" s="14" t="s">
        <v>148</v>
      </c>
      <c r="U58" s="14" t="s">
        <v>148</v>
      </c>
      <c r="V58" s="14" t="s">
        <v>148</v>
      </c>
      <c r="W58" s="14" t="s">
        <v>148</v>
      </c>
      <c r="X58" s="14" t="s">
        <v>148</v>
      </c>
      <c r="Y58" s="14" t="s">
        <v>148</v>
      </c>
      <c r="Z58" s="14" t="s">
        <v>148</v>
      </c>
      <c r="AA58" s="14" t="s">
        <v>148</v>
      </c>
      <c r="AB58" s="14" t="s">
        <v>148</v>
      </c>
      <c r="AC58" s="14" t="s">
        <v>148</v>
      </c>
      <c r="AD58" s="14" t="s">
        <v>148</v>
      </c>
      <c r="AE58" s="14" t="s">
        <v>148</v>
      </c>
      <c r="AF58" s="14" t="s">
        <v>148</v>
      </c>
      <c r="AG58" s="14" t="s">
        <v>148</v>
      </c>
      <c r="AH58" s="14" t="s">
        <v>148</v>
      </c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 t="s">
        <v>148</v>
      </c>
      <c r="BS58" s="14" t="s">
        <v>148</v>
      </c>
      <c r="BT58" s="14" t="s">
        <v>148</v>
      </c>
      <c r="BU58" s="14" t="s">
        <v>148</v>
      </c>
      <c r="BV58" s="14" t="s">
        <v>148</v>
      </c>
      <c r="BW58" s="14" t="s">
        <v>148</v>
      </c>
      <c r="BX58" s="14" t="s">
        <v>148</v>
      </c>
      <c r="BY58" s="14" t="s">
        <v>148</v>
      </c>
      <c r="BZ58" s="14" t="s">
        <v>148</v>
      </c>
      <c r="CA58" s="14" t="s">
        <v>148</v>
      </c>
      <c r="CB58" s="14" t="s">
        <v>148</v>
      </c>
      <c r="CC58" s="2" t="s">
        <v>148</v>
      </c>
      <c r="CD58" s="2" t="s">
        <v>148</v>
      </c>
      <c r="CE58" s="2" t="s">
        <v>148</v>
      </c>
      <c r="CF58" s="2" t="s">
        <v>148</v>
      </c>
      <c r="CG58" s="2" t="s">
        <v>148</v>
      </c>
      <c r="CH58" s="2" t="s">
        <v>148</v>
      </c>
      <c r="CI58" s="2" t="s">
        <v>148</v>
      </c>
      <c r="CJ58" s="2" t="s">
        <v>148</v>
      </c>
      <c r="CK58" s="2" t="s">
        <v>148</v>
      </c>
      <c r="CL58" s="2" t="s">
        <v>148</v>
      </c>
      <c r="CM58" s="2" t="s">
        <v>148</v>
      </c>
      <c r="CN58" s="2" t="s">
        <v>148</v>
      </c>
      <c r="CO58" s="2" t="s">
        <v>148</v>
      </c>
      <c r="CP58" s="2" t="s">
        <v>148</v>
      </c>
      <c r="CQ58" s="2" t="s">
        <v>148</v>
      </c>
      <c r="CR58" s="2" t="s">
        <v>148</v>
      </c>
      <c r="CS58" s="2" t="s">
        <v>148</v>
      </c>
      <c r="CT58" s="2" t="s">
        <v>148</v>
      </c>
      <c r="CU58" s="2" t="s">
        <v>148</v>
      </c>
      <c r="CV58" s="2" t="s">
        <v>148</v>
      </c>
      <c r="CW58" s="2" t="s">
        <v>148</v>
      </c>
      <c r="CX58" s="2" t="s">
        <v>148</v>
      </c>
      <c r="CY58" s="2" t="s">
        <v>148</v>
      </c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x14ac:dyDescent="0.25">
      <c r="A59" s="10" t="s">
        <v>154</v>
      </c>
      <c r="B59" s="2"/>
      <c r="C59" s="2"/>
      <c r="D59" s="2"/>
      <c r="E59" s="14" t="s">
        <v>148</v>
      </c>
      <c r="F59" s="14" t="s">
        <v>148</v>
      </c>
      <c r="G59" s="14" t="s">
        <v>148</v>
      </c>
      <c r="H59" s="14" t="s">
        <v>148</v>
      </c>
      <c r="I59" s="14" t="s">
        <v>148</v>
      </c>
      <c r="J59" s="14" t="s">
        <v>148</v>
      </c>
      <c r="K59" s="14" t="s">
        <v>148</v>
      </c>
      <c r="L59" s="14" t="s">
        <v>148</v>
      </c>
      <c r="M59" s="14" t="s">
        <v>148</v>
      </c>
      <c r="N59" s="14" t="s">
        <v>148</v>
      </c>
      <c r="O59" s="14" t="s">
        <v>148</v>
      </c>
      <c r="P59" s="14" t="s">
        <v>148</v>
      </c>
      <c r="Q59" s="14" t="s">
        <v>148</v>
      </c>
      <c r="R59" s="14" t="s">
        <v>148</v>
      </c>
      <c r="S59" s="14" t="s">
        <v>148</v>
      </c>
      <c r="T59" s="14" t="s">
        <v>148</v>
      </c>
      <c r="U59" s="14" t="s">
        <v>148</v>
      </c>
      <c r="V59" s="14" t="s">
        <v>148</v>
      </c>
      <c r="W59" s="14" t="s">
        <v>108</v>
      </c>
      <c r="X59" s="14" t="s">
        <v>148</v>
      </c>
      <c r="Y59" s="14" t="s">
        <v>108</v>
      </c>
      <c r="Z59" s="14" t="s">
        <v>148</v>
      </c>
      <c r="AA59" s="14" t="s">
        <v>148</v>
      </c>
      <c r="AB59" s="14" t="s">
        <v>148</v>
      </c>
      <c r="AC59" s="14" t="s">
        <v>108</v>
      </c>
      <c r="AD59" s="14" t="s">
        <v>108</v>
      </c>
      <c r="AE59" s="14" t="s">
        <v>108</v>
      </c>
      <c r="AF59" s="14" t="s">
        <v>108</v>
      </c>
      <c r="AG59" s="14" t="s">
        <v>148</v>
      </c>
      <c r="AH59" s="14" t="s">
        <v>148</v>
      </c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 t="s">
        <v>148</v>
      </c>
      <c r="BS59" s="14" t="s">
        <v>148</v>
      </c>
      <c r="BT59" s="14" t="s">
        <v>148</v>
      </c>
      <c r="BU59" s="14" t="s">
        <v>148</v>
      </c>
      <c r="BV59" s="14" t="s">
        <v>148</v>
      </c>
      <c r="BW59" s="14" t="s">
        <v>148</v>
      </c>
      <c r="BX59" s="14" t="s">
        <v>148</v>
      </c>
      <c r="BY59" s="14" t="s">
        <v>148</v>
      </c>
      <c r="BZ59" s="14" t="s">
        <v>148</v>
      </c>
      <c r="CA59" s="14" t="s">
        <v>148</v>
      </c>
      <c r="CB59" s="14" t="s">
        <v>148</v>
      </c>
      <c r="CC59" s="2" t="s">
        <v>148</v>
      </c>
      <c r="CD59" s="2" t="s">
        <v>148</v>
      </c>
      <c r="CE59" s="2" t="s">
        <v>148</v>
      </c>
      <c r="CF59" s="2" t="s">
        <v>148</v>
      </c>
      <c r="CG59" s="2" t="s">
        <v>148</v>
      </c>
      <c r="CH59" s="2" t="s">
        <v>148</v>
      </c>
      <c r="CI59" s="2" t="s">
        <v>148</v>
      </c>
      <c r="CJ59" s="2" t="s">
        <v>148</v>
      </c>
      <c r="CK59" s="2" t="s">
        <v>148</v>
      </c>
      <c r="CL59" s="2" t="s">
        <v>148</v>
      </c>
      <c r="CM59" s="2" t="s">
        <v>148</v>
      </c>
      <c r="CN59" s="2" t="s">
        <v>148</v>
      </c>
      <c r="CO59" s="2" t="s">
        <v>148</v>
      </c>
      <c r="CP59" s="2" t="s">
        <v>148</v>
      </c>
      <c r="CQ59" s="2" t="s">
        <v>148</v>
      </c>
      <c r="CR59" s="2" t="s">
        <v>148</v>
      </c>
      <c r="CS59" s="2" t="s">
        <v>148</v>
      </c>
      <c r="CT59" s="2" t="s">
        <v>148</v>
      </c>
      <c r="CU59" s="2" t="s">
        <v>148</v>
      </c>
      <c r="CV59" s="2" t="s">
        <v>148</v>
      </c>
      <c r="CW59" s="2" t="s">
        <v>148</v>
      </c>
      <c r="CX59" s="2" t="s">
        <v>148</v>
      </c>
      <c r="CY59" s="2" t="s">
        <v>148</v>
      </c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s="5" customFormat="1" x14ac:dyDescent="0.25">
      <c r="A60" s="11" t="s">
        <v>227</v>
      </c>
      <c r="B60" s="39"/>
      <c r="C60" s="39"/>
      <c r="D60" s="39"/>
      <c r="E60" s="27" t="s">
        <v>237</v>
      </c>
      <c r="F60" s="27" t="s">
        <v>238</v>
      </c>
      <c r="G60" s="27" t="s">
        <v>239</v>
      </c>
      <c r="H60" s="27" t="s">
        <v>240</v>
      </c>
      <c r="I60" s="27" t="s">
        <v>241</v>
      </c>
      <c r="J60" s="27" t="s">
        <v>242</v>
      </c>
      <c r="K60" s="27" t="s">
        <v>243</v>
      </c>
      <c r="L60" s="27" t="s">
        <v>244</v>
      </c>
      <c r="M60" s="27" t="s">
        <v>245</v>
      </c>
      <c r="N60" s="27" t="s">
        <v>246</v>
      </c>
      <c r="O60" s="27" t="s">
        <v>247</v>
      </c>
      <c r="P60" s="27" t="s">
        <v>248</v>
      </c>
      <c r="Q60" s="27" t="s">
        <v>249</v>
      </c>
      <c r="R60" s="27" t="s">
        <v>250</v>
      </c>
      <c r="S60" s="27" t="s">
        <v>251</v>
      </c>
      <c r="T60" s="27" t="s">
        <v>252</v>
      </c>
      <c r="U60" s="27" t="s">
        <v>253</v>
      </c>
      <c r="V60" s="27" t="s">
        <v>254</v>
      </c>
      <c r="W60" s="27" t="s">
        <v>302</v>
      </c>
      <c r="X60" s="27" t="s">
        <v>301</v>
      </c>
      <c r="Y60" s="27" t="s">
        <v>323</v>
      </c>
      <c r="Z60" s="27" t="s">
        <v>324</v>
      </c>
      <c r="AA60" s="27" t="s">
        <v>327</v>
      </c>
      <c r="AB60" s="27" t="s">
        <v>328</v>
      </c>
      <c r="AC60" s="27" t="s">
        <v>378</v>
      </c>
      <c r="AD60" s="27" t="s">
        <v>379</v>
      </c>
      <c r="AE60" s="27" t="s">
        <v>380</v>
      </c>
      <c r="AF60" s="27" t="s">
        <v>381</v>
      </c>
      <c r="AG60" s="47" t="s">
        <v>387</v>
      </c>
      <c r="AH60" s="47" t="s">
        <v>388</v>
      </c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</row>
    <row r="61" spans="1:122" x14ac:dyDescent="0.25">
      <c r="A61" s="7" t="s">
        <v>210</v>
      </c>
    </row>
    <row r="62" spans="1:122" x14ac:dyDescent="0.25">
      <c r="A62" s="7" t="s">
        <v>211</v>
      </c>
      <c r="BY62" s="7"/>
      <c r="BZ62" s="7"/>
      <c r="CA62" s="7"/>
      <c r="CB62" s="7"/>
      <c r="CC62" s="6"/>
      <c r="CD62" s="6"/>
      <c r="CE62" s="6"/>
      <c r="CF62" s="6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6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</row>
    <row r="63" spans="1:122" x14ac:dyDescent="0.25">
      <c r="A63" s="7" t="s">
        <v>212</v>
      </c>
      <c r="BY63" s="7"/>
      <c r="BZ63" s="7"/>
      <c r="CA63" s="7"/>
      <c r="CB63" s="7"/>
      <c r="CC63" s="6"/>
      <c r="CD63" s="6"/>
      <c r="CE63" s="6"/>
      <c r="CF63" s="6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6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</row>
    <row r="64" spans="1:122" x14ac:dyDescent="0.25">
      <c r="A64" s="7" t="s">
        <v>213</v>
      </c>
      <c r="BY64" s="7"/>
      <c r="BZ64" s="7"/>
      <c r="CA64" s="7"/>
      <c r="CB64" s="7"/>
      <c r="CC64" s="6"/>
      <c r="CD64" s="6"/>
      <c r="CE64" s="6"/>
      <c r="CF64" s="6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6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</row>
    <row r="65" spans="1:122" x14ac:dyDescent="0.25">
      <c r="A65" s="7" t="s">
        <v>214</v>
      </c>
      <c r="BY65" s="7"/>
      <c r="BZ65" s="7"/>
      <c r="CA65" s="7"/>
      <c r="CB65" s="7"/>
      <c r="CC65" s="6"/>
      <c r="CD65" s="6"/>
      <c r="CE65" s="6"/>
      <c r="CF65" s="6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</row>
    <row r="66" spans="1:122" x14ac:dyDescent="0.25">
      <c r="A66" s="7" t="s">
        <v>215</v>
      </c>
      <c r="BY66" s="7"/>
      <c r="BZ66" s="7"/>
      <c r="CA66" s="7"/>
      <c r="CB66" s="7"/>
      <c r="CC66" s="6"/>
      <c r="CD66" s="6"/>
      <c r="CE66" s="6"/>
      <c r="CF66" s="6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6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</row>
    <row r="67" spans="1:122" s="5" customFormat="1" x14ac:dyDescent="0.25">
      <c r="A67" s="11" t="s">
        <v>157</v>
      </c>
      <c r="B67" s="40"/>
      <c r="C67" s="40"/>
      <c r="D67" s="40"/>
      <c r="E67" s="26" t="str">
        <f>TEXT(IF(E44="Vacant Land",0,(E54/E53)*100),"0.00")</f>
        <v>50.00</v>
      </c>
      <c r="F67" s="26" t="str">
        <f>TEXT((PT_newAssessment_Data!F54/PT_newAssessment_Data!F53)*100,"0.00")</f>
        <v>75.00</v>
      </c>
      <c r="G67" s="26" t="str">
        <f>TEXT((PT_newAssessment_Data!G54/PT_newAssessment_Data!G53)*100,"0.00")</f>
        <v>50.00</v>
      </c>
      <c r="H67" s="26" t="str">
        <f>TEXT((PT_newAssessment_Data!H54/PT_newAssessment_Data!H53)*100,"0.00")</f>
        <v>50.00</v>
      </c>
      <c r="I67" s="26" t="str">
        <f>TEXT((PT_newAssessment_Data!I54/PT_newAssessment_Data!I53)*100,"0.00")</f>
        <v>50.00</v>
      </c>
      <c r="J67" s="26" t="str">
        <f>TEXT((PT_newAssessment_Data!J54/PT_newAssessment_Data!J53)*100,"0.00")</f>
        <v>50.00</v>
      </c>
      <c r="K67" s="26" t="str">
        <f>TEXT((PT_newAssessment_Data!K54/PT_newAssessment_Data!K53)*100,"0.00")</f>
        <v>50.00</v>
      </c>
      <c r="L67" s="26" t="str">
        <f>TEXT((PT_newAssessment_Data!L54/PT_newAssessment_Data!L53)*100,"0.00")</f>
        <v>50.00</v>
      </c>
      <c r="M67" s="26" t="str">
        <f>TEXT((PT_newAssessment_Data!M54/PT_newAssessment_Data!M53)*100,"0.00")</f>
        <v>50.00</v>
      </c>
      <c r="N67" s="26" t="str">
        <f>TEXT((PT_newAssessment_Data!N54/PT_newAssessment_Data!N53)*100,"0.00")</f>
        <v>50.00</v>
      </c>
      <c r="O67" s="26" t="str">
        <f>TEXT((PT_newAssessment_Data!O54/PT_newAssessment_Data!O53)*100,"0.00")</f>
        <v>50.00</v>
      </c>
      <c r="P67" s="26" t="str">
        <f>TEXT((PT_newAssessment_Data!P54/PT_newAssessment_Data!P53)*100,"0.00")</f>
        <v>50.00</v>
      </c>
      <c r="Q67" s="26" t="str">
        <f>TEXT((PT_newAssessment_Data!Q54/PT_newAssessment_Data!Q53)*100,"0.00")</f>
        <v>50.00</v>
      </c>
      <c r="R67" s="26" t="str">
        <f>TEXT((PT_newAssessment_Data!R54/PT_newAssessment_Data!R53)*100,"0.00")</f>
        <v>50.00</v>
      </c>
      <c r="S67" s="26" t="str">
        <f>TEXT((PT_newAssessment_Data!S54/PT_newAssessment_Data!S53)*100,"0.00")</f>
        <v>50.00</v>
      </c>
      <c r="T67" s="26" t="str">
        <f>TEXT((PT_newAssessment_Data!T54/PT_newAssessment_Data!T53)*100,"0.00")</f>
        <v>50.00</v>
      </c>
      <c r="U67" s="26" t="str">
        <f>TEXT((PT_newAssessment_Data!U54/PT_newAssessment_Data!U53)*100,"0.00")</f>
        <v>50.00</v>
      </c>
      <c r="V67" s="26" t="str">
        <f>TEXT((PT_newAssessment_Data!V54/PT_newAssessment_Data!V53)*100,"0.00")</f>
        <v>50.00</v>
      </c>
      <c r="W67" s="26" t="str">
        <f>TEXT(IF(W44="Vacant Land",0,(W54/W53)*100),"0.00")</f>
        <v>0.00</v>
      </c>
      <c r="X67" s="26" t="str">
        <f>TEXT(IF(X44="Vacant Land",0,(X54/X53)*100),"0.00")</f>
        <v>50.25</v>
      </c>
      <c r="Y67" s="26" t="str">
        <f>TEXT(IF(Y44="Vacant Land",0,(Y54/Y53)*100),"0.00")</f>
        <v>0.00</v>
      </c>
      <c r="Z67" s="26" t="str">
        <f>TEXT(IF(Z44="Vacant Land",0,(Z54/Z53)*100),"0.00")</f>
        <v>50.25</v>
      </c>
      <c r="AA67" s="26" t="str">
        <f>TEXT((PT_newAssessment_Data!AA54/PT_newAssessment_Data!AA53)*100,"0.00")</f>
        <v>50.25</v>
      </c>
      <c r="AB67" s="26" t="str">
        <f>TEXT((PT_newAssessment_Data!AB54/PT_newAssessment_Data!AB53)*100,"0.00")</f>
        <v>50.25</v>
      </c>
      <c r="AC67" s="26" t="str">
        <f>TEXT(IF(AC44="Vacant Land",0,(AC54/AC53)*100),"0.00")</f>
        <v>0.00</v>
      </c>
      <c r="AD67" s="26" t="str">
        <f>TEXT(IF(AD44="Vacant Land",0,(AD54/AD53)*100),"0.00")</f>
        <v>0.00</v>
      </c>
      <c r="AE67" s="26" t="str">
        <f>TEXT(IF(AE44="Vacant Land",0,(AE54/AE53)*100),"0.00")</f>
        <v>0.00</v>
      </c>
      <c r="AF67" s="26" t="str">
        <f>TEXT(IF(AF44="Vacant Land",0,(AF54/AF53)*100),"0.00")</f>
        <v>0.00</v>
      </c>
      <c r="AG67" s="26" t="str">
        <f>TEXT((PT_newAssessment_Data!AG54/PT_newAssessment_Data!AG53)*100,"0.00")</f>
        <v>50.25</v>
      </c>
      <c r="AH67" s="26" t="str">
        <f>TEXT((PT_newAssessment_Data!AH54/PT_newAssessment_Data!AH53)*100,"0.00")</f>
        <v>50.25</v>
      </c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</row>
    <row r="68" spans="1:122" s="5" customFormat="1" x14ac:dyDescent="0.25">
      <c r="A68" s="11" t="s">
        <v>159</v>
      </c>
      <c r="B68" s="40"/>
      <c r="C68" s="40"/>
      <c r="D68" s="40"/>
      <c r="E68" s="26" t="str">
        <f>TEXT(IF(VALUE(E67)&lt;70,E53-(E54*1.42855),0),"0.00")</f>
        <v>571.45</v>
      </c>
      <c r="F68" s="26" t="str">
        <f>TEXT(IF(VALUE(F67)&lt;70,F53-(F54*1.42855),0),"0.00")</f>
        <v>0.00</v>
      </c>
      <c r="G68" s="26" t="str">
        <f t="shared" ref="G68:V68" si="0">TEXT(IF(VALUE(G67)&lt;70,G53-(G54*1.42855),0),"0.00")</f>
        <v>571.45</v>
      </c>
      <c r="H68" s="26" t="str">
        <f t="shared" si="0"/>
        <v>571.45</v>
      </c>
      <c r="I68" s="26" t="str">
        <f t="shared" si="0"/>
        <v>571.45</v>
      </c>
      <c r="J68" s="26" t="str">
        <f t="shared" si="0"/>
        <v>571.45</v>
      </c>
      <c r="K68" s="26" t="str">
        <f t="shared" si="0"/>
        <v>571.45</v>
      </c>
      <c r="L68" s="26" t="str">
        <f t="shared" si="0"/>
        <v>571.45</v>
      </c>
      <c r="M68" s="26" t="str">
        <f t="shared" si="0"/>
        <v>571.45</v>
      </c>
      <c r="N68" s="26" t="str">
        <f t="shared" si="0"/>
        <v>571.45</v>
      </c>
      <c r="O68" s="26" t="str">
        <f t="shared" si="0"/>
        <v>571.45</v>
      </c>
      <c r="P68" s="26" t="str">
        <f t="shared" si="0"/>
        <v>571.45</v>
      </c>
      <c r="Q68" s="26" t="str">
        <f t="shared" si="0"/>
        <v>571.45</v>
      </c>
      <c r="R68" s="26" t="str">
        <f t="shared" si="0"/>
        <v>571.45</v>
      </c>
      <c r="S68" s="26" t="str">
        <f t="shared" si="0"/>
        <v>571.45</v>
      </c>
      <c r="T68" s="26" t="str">
        <f t="shared" si="0"/>
        <v>571.45</v>
      </c>
      <c r="U68" s="26" t="str">
        <f t="shared" si="0"/>
        <v>571.45</v>
      </c>
      <c r="V68" s="26" t="str">
        <f t="shared" si="0"/>
        <v>571.45</v>
      </c>
      <c r="W68" s="26" t="str">
        <f t="shared" ref="W68:X68" si="1">TEXT(IF(VALUE(W67)&lt;70,W53-(W54*1.42855),0),"0.00")</f>
        <v>0.00</v>
      </c>
      <c r="X68" s="26" t="str">
        <f t="shared" si="1"/>
        <v>564.31</v>
      </c>
      <c r="Y68" s="26" t="str">
        <f t="shared" ref="Y68:AC68" si="2">TEXT(IF(VALUE(Y67)&lt;70,Y53-(Y54*1.42855),0),"0.00")</f>
        <v>0.00</v>
      </c>
      <c r="Z68" s="26" t="str">
        <f t="shared" si="2"/>
        <v>564.31</v>
      </c>
      <c r="AA68" s="26" t="str">
        <f t="shared" si="2"/>
        <v>564.31</v>
      </c>
      <c r="AB68" s="26" t="str">
        <f t="shared" si="2"/>
        <v>564.31</v>
      </c>
      <c r="AC68" s="26" t="str">
        <f t="shared" si="2"/>
        <v>0.00</v>
      </c>
      <c r="AD68" s="26" t="str">
        <f t="shared" ref="AD68" si="3">TEXT(IF(VALUE(AD67)&lt;70,AD53-(AD54*1.42855),0),"0.00")</f>
        <v>0.00</v>
      </c>
      <c r="AE68" s="26" t="str">
        <f t="shared" ref="AE68" si="4">TEXT(IF(VALUE(AE67)&lt;70,AE53-(AE54*1.42855),0),"0.00")</f>
        <v>0.00</v>
      </c>
      <c r="AF68" s="26" t="str">
        <f t="shared" ref="AF68:AG68" si="5">TEXT(IF(VALUE(AF67)&lt;70,AF53-(AF54*1.42855),0),"0.00")</f>
        <v>0.00</v>
      </c>
      <c r="AG68" s="26" t="str">
        <f t="shared" si="5"/>
        <v>564.31</v>
      </c>
      <c r="AH68" s="26" t="str">
        <f t="shared" ref="AH68" si="6">TEXT(IF(VALUE(AH67)&lt;70,AH53-(AH54*1.42855),0),"0.00")</f>
        <v>564.31</v>
      </c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</row>
    <row r="69" spans="1:122" x14ac:dyDescent="0.25">
      <c r="B69" s="10"/>
      <c r="C69" s="10"/>
      <c r="D69" s="10"/>
    </row>
    <row r="70" spans="1:122" s="5" customFormat="1" x14ac:dyDescent="0.25">
      <c r="A70" s="11" t="s">
        <v>158</v>
      </c>
      <c r="B70" s="17"/>
      <c r="C70" s="17"/>
      <c r="D70" s="17"/>
      <c r="E70" s="11" t="s">
        <v>148</v>
      </c>
      <c r="F70" s="11" t="s">
        <v>148</v>
      </c>
      <c r="G70" s="11" t="s">
        <v>148</v>
      </c>
      <c r="H70" s="11" t="s">
        <v>148</v>
      </c>
      <c r="I70" s="11" t="s">
        <v>148</v>
      </c>
      <c r="J70" s="11" t="s">
        <v>148</v>
      </c>
      <c r="K70" s="11" t="s">
        <v>148</v>
      </c>
      <c r="L70" s="11" t="s">
        <v>148</v>
      </c>
      <c r="M70" s="11" t="s">
        <v>148</v>
      </c>
      <c r="N70" s="11" t="s">
        <v>148</v>
      </c>
      <c r="O70" s="11" t="s">
        <v>148</v>
      </c>
      <c r="P70" s="11" t="s">
        <v>148</v>
      </c>
      <c r="Q70" s="11" t="s">
        <v>148</v>
      </c>
      <c r="R70" s="11" t="s">
        <v>148</v>
      </c>
      <c r="S70" s="11" t="s">
        <v>148</v>
      </c>
      <c r="T70" s="11" t="s">
        <v>148</v>
      </c>
      <c r="U70" s="11" t="s">
        <v>148</v>
      </c>
      <c r="V70" s="11" t="s">
        <v>148</v>
      </c>
      <c r="W70" s="11" t="s">
        <v>108</v>
      </c>
      <c r="X70" s="11" t="s">
        <v>148</v>
      </c>
      <c r="Y70" s="11" t="s">
        <v>108</v>
      </c>
      <c r="Z70" s="11" t="s">
        <v>148</v>
      </c>
      <c r="AA70" s="11" t="s">
        <v>148</v>
      </c>
      <c r="AB70" s="11" t="s">
        <v>148</v>
      </c>
      <c r="AC70" s="11" t="s">
        <v>108</v>
      </c>
      <c r="AD70" s="11" t="s">
        <v>108</v>
      </c>
      <c r="AE70" s="11" t="s">
        <v>108</v>
      </c>
      <c r="AF70" s="11" t="s">
        <v>108</v>
      </c>
      <c r="AG70" s="11" t="s">
        <v>148</v>
      </c>
      <c r="AH70" s="11" t="s">
        <v>148</v>
      </c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</row>
    <row r="71" spans="1:122" s="5" customFormat="1" x14ac:dyDescent="0.25">
      <c r="A71" s="11" t="s">
        <v>160</v>
      </c>
      <c r="B71" s="17"/>
      <c r="C71" s="17"/>
      <c r="D71" s="17"/>
      <c r="E71" s="11">
        <v>256.55</v>
      </c>
      <c r="F71" s="11">
        <v>256.55</v>
      </c>
      <c r="G71" s="11">
        <v>256.55</v>
      </c>
      <c r="H71" s="11">
        <v>256.55</v>
      </c>
      <c r="I71" s="11">
        <v>256.55</v>
      </c>
      <c r="J71" s="11">
        <v>256.55</v>
      </c>
      <c r="K71" s="11">
        <v>256.55</v>
      </c>
      <c r="L71" s="11">
        <v>256.55</v>
      </c>
      <c r="M71" s="11">
        <v>256.55</v>
      </c>
      <c r="N71" s="11">
        <v>256.55</v>
      </c>
      <c r="O71" s="11">
        <v>256.55</v>
      </c>
      <c r="P71" s="11">
        <v>256.55</v>
      </c>
      <c r="Q71" s="11">
        <v>256.55</v>
      </c>
      <c r="R71" s="11">
        <v>256.55</v>
      </c>
      <c r="S71" s="11">
        <v>256.55</v>
      </c>
      <c r="T71" s="11">
        <v>256.55</v>
      </c>
      <c r="U71" s="11">
        <v>256.55</v>
      </c>
      <c r="V71" s="11"/>
      <c r="W71" s="11">
        <v>200</v>
      </c>
      <c r="X71" s="11">
        <v>0</v>
      </c>
      <c r="Y71" s="11">
        <v>200</v>
      </c>
      <c r="Z71" s="11">
        <v>0</v>
      </c>
      <c r="AA71" s="11">
        <v>0</v>
      </c>
      <c r="AB71" s="11">
        <v>0</v>
      </c>
      <c r="AC71" s="11">
        <v>200</v>
      </c>
      <c r="AD71" s="11">
        <v>200</v>
      </c>
      <c r="AE71" s="11">
        <v>200</v>
      </c>
      <c r="AF71" s="11">
        <v>200</v>
      </c>
      <c r="AG71" s="11">
        <v>0</v>
      </c>
      <c r="AH71" s="11">
        <v>0</v>
      </c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</row>
    <row r="72" spans="1:122" x14ac:dyDescent="0.25">
      <c r="A72" s="10" t="s">
        <v>73</v>
      </c>
    </row>
    <row r="73" spans="1:122" x14ac:dyDescent="0.25">
      <c r="A73" s="10" t="s">
        <v>74</v>
      </c>
      <c r="E73" s="10" t="s">
        <v>75</v>
      </c>
      <c r="F73" s="10" t="s">
        <v>75</v>
      </c>
      <c r="G73" s="10" t="s">
        <v>75</v>
      </c>
      <c r="H73" s="10" t="s">
        <v>75</v>
      </c>
      <c r="I73" s="10" t="s">
        <v>75</v>
      </c>
      <c r="J73" s="10" t="s">
        <v>75</v>
      </c>
      <c r="K73" s="10" t="s">
        <v>75</v>
      </c>
      <c r="L73" s="10" t="s">
        <v>75</v>
      </c>
      <c r="M73" s="10" t="s">
        <v>75</v>
      </c>
      <c r="N73" s="10" t="s">
        <v>75</v>
      </c>
      <c r="O73" s="10" t="s">
        <v>75</v>
      </c>
      <c r="P73" s="10" t="s">
        <v>75</v>
      </c>
      <c r="Q73" s="10" t="s">
        <v>75</v>
      </c>
      <c r="R73" s="10" t="s">
        <v>75</v>
      </c>
      <c r="S73" s="10" t="s">
        <v>75</v>
      </c>
      <c r="T73" s="10" t="s">
        <v>75</v>
      </c>
      <c r="U73" s="10" t="s">
        <v>75</v>
      </c>
      <c r="V73" s="10" t="s">
        <v>75</v>
      </c>
      <c r="W73" s="10" t="s">
        <v>75</v>
      </c>
      <c r="X73" s="10" t="s">
        <v>75</v>
      </c>
      <c r="Y73" s="10" t="s">
        <v>75</v>
      </c>
      <c r="Z73" s="10" t="s">
        <v>75</v>
      </c>
      <c r="AA73" s="10" t="s">
        <v>75</v>
      </c>
      <c r="AB73" s="10" t="s">
        <v>75</v>
      </c>
      <c r="AC73" s="10" t="s">
        <v>75</v>
      </c>
      <c r="AD73" s="10" t="s">
        <v>75</v>
      </c>
      <c r="AE73" s="10" t="s">
        <v>75</v>
      </c>
      <c r="AF73" s="10" t="s">
        <v>75</v>
      </c>
      <c r="AG73" s="10" t="s">
        <v>75</v>
      </c>
      <c r="AH73" s="10" t="s">
        <v>75</v>
      </c>
      <c r="BR73" s="10" t="s">
        <v>75</v>
      </c>
      <c r="BS73" s="10" t="s">
        <v>75</v>
      </c>
      <c r="BT73" s="10" t="s">
        <v>75</v>
      </c>
      <c r="BU73" s="10" t="s">
        <v>75</v>
      </c>
      <c r="BV73" s="10" t="s">
        <v>75</v>
      </c>
      <c r="BW73" s="10" t="s">
        <v>75</v>
      </c>
      <c r="BX73" s="10" t="s">
        <v>75</v>
      </c>
      <c r="BY73" s="10" t="s">
        <v>75</v>
      </c>
      <c r="BZ73" s="10" t="s">
        <v>75</v>
      </c>
      <c r="CA73" s="10" t="s">
        <v>75</v>
      </c>
      <c r="CB73" s="10" t="s">
        <v>75</v>
      </c>
      <c r="CC73" t="s">
        <v>75</v>
      </c>
      <c r="CD73" t="s">
        <v>75</v>
      </c>
      <c r="CE73" t="s">
        <v>75</v>
      </c>
      <c r="CF73" t="s">
        <v>75</v>
      </c>
      <c r="CG73" t="s">
        <v>75</v>
      </c>
      <c r="CH73" t="s">
        <v>75</v>
      </c>
      <c r="CI73" t="s">
        <v>75</v>
      </c>
      <c r="CJ73" t="s">
        <v>75</v>
      </c>
      <c r="CK73" t="s">
        <v>75</v>
      </c>
      <c r="CL73" t="s">
        <v>75</v>
      </c>
      <c r="CM73" t="s">
        <v>75</v>
      </c>
      <c r="CN73" t="s">
        <v>75</v>
      </c>
      <c r="CO73" t="s">
        <v>75</v>
      </c>
      <c r="CP73" t="s">
        <v>75</v>
      </c>
      <c r="CQ73" t="s">
        <v>75</v>
      </c>
      <c r="CR73" t="s">
        <v>75</v>
      </c>
      <c r="CS73" t="s">
        <v>75</v>
      </c>
      <c r="CT73" t="s">
        <v>75</v>
      </c>
      <c r="CU73" t="s">
        <v>75</v>
      </c>
      <c r="CV73" t="s">
        <v>75</v>
      </c>
      <c r="CW73" t="s">
        <v>75</v>
      </c>
      <c r="CX73" t="s">
        <v>75</v>
      </c>
      <c r="CY73" t="s">
        <v>75</v>
      </c>
    </row>
    <row r="74" spans="1:122" x14ac:dyDescent="0.25">
      <c r="A74" s="10" t="s">
        <v>76</v>
      </c>
      <c r="E74" s="10" t="s">
        <v>77</v>
      </c>
      <c r="F74" s="10" t="s">
        <v>77</v>
      </c>
      <c r="G74" s="10" t="s">
        <v>77</v>
      </c>
      <c r="H74" s="10" t="s">
        <v>77</v>
      </c>
      <c r="I74" s="10" t="s">
        <v>77</v>
      </c>
      <c r="J74" s="10" t="s">
        <v>77</v>
      </c>
      <c r="K74" s="10" t="s">
        <v>77</v>
      </c>
      <c r="L74" s="10" t="s">
        <v>77</v>
      </c>
      <c r="M74" s="10" t="s">
        <v>77</v>
      </c>
      <c r="N74" s="10" t="s">
        <v>77</v>
      </c>
      <c r="O74" s="10" t="s">
        <v>77</v>
      </c>
      <c r="P74" s="10" t="s">
        <v>77</v>
      </c>
      <c r="Q74" s="10" t="s">
        <v>77</v>
      </c>
      <c r="R74" s="10" t="s">
        <v>77</v>
      </c>
      <c r="S74" s="10" t="s">
        <v>77</v>
      </c>
      <c r="T74" s="10" t="s">
        <v>77</v>
      </c>
      <c r="U74" s="10" t="s">
        <v>77</v>
      </c>
      <c r="V74" s="10" t="s">
        <v>77</v>
      </c>
      <c r="W74" s="10" t="s">
        <v>77</v>
      </c>
      <c r="X74" s="10" t="s">
        <v>77</v>
      </c>
      <c r="Y74" s="10" t="s">
        <v>77</v>
      </c>
      <c r="Z74" s="10" t="s">
        <v>77</v>
      </c>
      <c r="AA74" s="10" t="s">
        <v>77</v>
      </c>
      <c r="AB74" s="10" t="s">
        <v>77</v>
      </c>
      <c r="AC74" s="10" t="s">
        <v>77</v>
      </c>
      <c r="AD74" s="10" t="s">
        <v>77</v>
      </c>
      <c r="AE74" s="10" t="s">
        <v>77</v>
      </c>
      <c r="AF74" s="10" t="s">
        <v>77</v>
      </c>
      <c r="AG74" s="10" t="s">
        <v>77</v>
      </c>
      <c r="AH74" s="10" t="s">
        <v>77</v>
      </c>
      <c r="BR74" s="10" t="s">
        <v>77</v>
      </c>
      <c r="BS74" s="10" t="s">
        <v>77</v>
      </c>
      <c r="BT74" s="10" t="s">
        <v>77</v>
      </c>
      <c r="BU74" s="10" t="s">
        <v>77</v>
      </c>
      <c r="BV74" s="10" t="s">
        <v>77</v>
      </c>
      <c r="BW74" s="10" t="s">
        <v>77</v>
      </c>
      <c r="BX74" s="10" t="s">
        <v>77</v>
      </c>
      <c r="BY74" s="10" t="s">
        <v>77</v>
      </c>
      <c r="BZ74" s="10" t="s">
        <v>77</v>
      </c>
      <c r="CA74" s="10" t="s">
        <v>77</v>
      </c>
      <c r="CB74" s="10" t="s">
        <v>77</v>
      </c>
      <c r="CC74" t="s">
        <v>77</v>
      </c>
      <c r="CD74" t="s">
        <v>77</v>
      </c>
      <c r="CE74" t="s">
        <v>77</v>
      </c>
      <c r="CF74" t="s">
        <v>77</v>
      </c>
      <c r="CG74" t="s">
        <v>77</v>
      </c>
      <c r="CH74" t="s">
        <v>77</v>
      </c>
      <c r="CI74" t="s">
        <v>77</v>
      </c>
      <c r="CJ74" t="s">
        <v>77</v>
      </c>
      <c r="CK74" t="s">
        <v>77</v>
      </c>
      <c r="CL74" t="s">
        <v>77</v>
      </c>
      <c r="CM74" t="s">
        <v>77</v>
      </c>
      <c r="CN74" t="s">
        <v>77</v>
      </c>
      <c r="CO74" t="s">
        <v>77</v>
      </c>
      <c r="CP74" t="s">
        <v>77</v>
      </c>
      <c r="CQ74" t="s">
        <v>77</v>
      </c>
      <c r="CR74" t="s">
        <v>77</v>
      </c>
      <c r="CS74" t="s">
        <v>77</v>
      </c>
      <c r="CT74" t="s">
        <v>77</v>
      </c>
      <c r="CU74" t="s">
        <v>77</v>
      </c>
      <c r="CV74" t="s">
        <v>77</v>
      </c>
      <c r="CW74" t="s">
        <v>77</v>
      </c>
      <c r="CX74" t="s">
        <v>77</v>
      </c>
      <c r="CY74" t="s">
        <v>77</v>
      </c>
    </row>
    <row r="75" spans="1:122" x14ac:dyDescent="0.25">
      <c r="A75" s="10" t="s">
        <v>78</v>
      </c>
      <c r="E75" s="10" t="s">
        <v>271</v>
      </c>
      <c r="F75" s="10" t="s">
        <v>79</v>
      </c>
      <c r="G75" s="10" t="s">
        <v>79</v>
      </c>
      <c r="H75" s="10" t="s">
        <v>79</v>
      </c>
      <c r="I75" s="10" t="s">
        <v>79</v>
      </c>
      <c r="J75" s="10" t="s">
        <v>79</v>
      </c>
      <c r="K75" s="10" t="s">
        <v>79</v>
      </c>
      <c r="L75" s="10" t="s">
        <v>79</v>
      </c>
      <c r="M75" s="10" t="s">
        <v>79</v>
      </c>
      <c r="N75" s="10" t="s">
        <v>79</v>
      </c>
      <c r="O75" s="10" t="s">
        <v>79</v>
      </c>
      <c r="P75" s="10" t="s">
        <v>79</v>
      </c>
      <c r="Q75" s="10" t="s">
        <v>79</v>
      </c>
      <c r="R75" s="10" t="s">
        <v>79</v>
      </c>
      <c r="S75" s="10" t="s">
        <v>79</v>
      </c>
      <c r="T75" s="10" t="s">
        <v>79</v>
      </c>
      <c r="U75" s="10" t="s">
        <v>79</v>
      </c>
      <c r="V75" s="10" t="s">
        <v>79</v>
      </c>
      <c r="W75" s="10" t="s">
        <v>354</v>
      </c>
      <c r="X75" s="10" t="s">
        <v>271</v>
      </c>
      <c r="Y75" s="10" t="s">
        <v>353</v>
      </c>
      <c r="Z75" s="10" t="s">
        <v>354</v>
      </c>
      <c r="AA75" s="10" t="s">
        <v>79</v>
      </c>
      <c r="AB75" s="10" t="s">
        <v>79</v>
      </c>
      <c r="AC75" s="10" t="s">
        <v>354</v>
      </c>
      <c r="AD75" s="10" t="s">
        <v>354</v>
      </c>
      <c r="AE75" s="10" t="s">
        <v>354</v>
      </c>
      <c r="AF75" s="10" t="s">
        <v>354</v>
      </c>
      <c r="AG75" s="10" t="s">
        <v>79</v>
      </c>
      <c r="AH75" s="10" t="s">
        <v>79</v>
      </c>
      <c r="BR75" s="10" t="s">
        <v>79</v>
      </c>
      <c r="BS75" s="10" t="s">
        <v>79</v>
      </c>
      <c r="BT75" s="10" t="s">
        <v>79</v>
      </c>
      <c r="BU75" s="10" t="s">
        <v>79</v>
      </c>
      <c r="BV75" s="10" t="s">
        <v>79</v>
      </c>
      <c r="BW75" s="10" t="s">
        <v>79</v>
      </c>
      <c r="BX75" s="10" t="s">
        <v>79</v>
      </c>
      <c r="BY75" s="10" t="s">
        <v>79</v>
      </c>
      <c r="BZ75" s="10" t="s">
        <v>79</v>
      </c>
      <c r="CA75" s="10" t="s">
        <v>79</v>
      </c>
      <c r="CB75" s="10" t="s">
        <v>79</v>
      </c>
      <c r="CC75" t="s">
        <v>79</v>
      </c>
      <c r="CD75" t="s">
        <v>79</v>
      </c>
      <c r="CE75" t="s">
        <v>79</v>
      </c>
      <c r="CF75" t="s">
        <v>79</v>
      </c>
      <c r="CG75" t="s">
        <v>79</v>
      </c>
      <c r="CH75" t="s">
        <v>79</v>
      </c>
      <c r="CI75" t="s">
        <v>79</v>
      </c>
      <c r="CJ75" t="s">
        <v>79</v>
      </c>
      <c r="CK75" t="s">
        <v>79</v>
      </c>
      <c r="CL75" t="s">
        <v>79</v>
      </c>
      <c r="CM75" t="s">
        <v>79</v>
      </c>
      <c r="CN75" t="s">
        <v>79</v>
      </c>
      <c r="CO75" t="s">
        <v>79</v>
      </c>
      <c r="CP75" t="s">
        <v>79</v>
      </c>
      <c r="CQ75" t="s">
        <v>79</v>
      </c>
      <c r="CR75" t="s">
        <v>79</v>
      </c>
      <c r="CS75" t="s">
        <v>79</v>
      </c>
      <c r="CT75" t="s">
        <v>79</v>
      </c>
      <c r="CU75" t="s">
        <v>79</v>
      </c>
      <c r="CV75" t="s">
        <v>79</v>
      </c>
      <c r="CW75" t="s">
        <v>79</v>
      </c>
      <c r="CX75" t="s">
        <v>79</v>
      </c>
      <c r="CY75" t="s">
        <v>79</v>
      </c>
    </row>
    <row r="76" spans="1:122" x14ac:dyDescent="0.25">
      <c r="A76" s="10" t="s">
        <v>80</v>
      </c>
      <c r="E76" s="10" t="s">
        <v>81</v>
      </c>
      <c r="F76" s="10" t="s">
        <v>81</v>
      </c>
      <c r="G76" s="10" t="s">
        <v>81</v>
      </c>
      <c r="H76" s="10" t="s">
        <v>81</v>
      </c>
      <c r="I76" s="10" t="s">
        <v>81</v>
      </c>
      <c r="J76" s="10" t="s">
        <v>81</v>
      </c>
      <c r="K76" s="10" t="s">
        <v>81</v>
      </c>
      <c r="L76" s="10" t="s">
        <v>81</v>
      </c>
      <c r="M76" s="10" t="s">
        <v>81</v>
      </c>
      <c r="N76" s="10" t="s">
        <v>81</v>
      </c>
      <c r="O76" s="10" t="s">
        <v>81</v>
      </c>
      <c r="P76" s="10" t="s">
        <v>81</v>
      </c>
      <c r="Q76" s="10" t="s">
        <v>81</v>
      </c>
      <c r="R76" s="10" t="s">
        <v>81</v>
      </c>
      <c r="S76" s="10" t="s">
        <v>81</v>
      </c>
      <c r="T76" s="10" t="s">
        <v>81</v>
      </c>
      <c r="U76" s="10" t="s">
        <v>81</v>
      </c>
      <c r="V76" s="10" t="s">
        <v>81</v>
      </c>
      <c r="W76" s="10" t="s">
        <v>81</v>
      </c>
      <c r="X76" s="10" t="s">
        <v>81</v>
      </c>
      <c r="Y76" s="10" t="s">
        <v>81</v>
      </c>
      <c r="Z76" s="10" t="s">
        <v>81</v>
      </c>
      <c r="AA76" s="10" t="s">
        <v>81</v>
      </c>
      <c r="AB76" s="10" t="s">
        <v>81</v>
      </c>
      <c r="AC76" s="10" t="s">
        <v>81</v>
      </c>
      <c r="AD76" s="10" t="s">
        <v>81</v>
      </c>
      <c r="AE76" s="10" t="s">
        <v>81</v>
      </c>
      <c r="AF76" s="10" t="s">
        <v>81</v>
      </c>
      <c r="AG76" s="10" t="s">
        <v>81</v>
      </c>
      <c r="AH76" s="10" t="s">
        <v>81</v>
      </c>
      <c r="BR76" s="10" t="s">
        <v>81</v>
      </c>
      <c r="BS76" s="10" t="s">
        <v>81</v>
      </c>
      <c r="BT76" s="10" t="s">
        <v>81</v>
      </c>
      <c r="BU76" s="10" t="s">
        <v>81</v>
      </c>
      <c r="BV76" s="10" t="s">
        <v>81</v>
      </c>
      <c r="BW76" s="10" t="s">
        <v>81</v>
      </c>
      <c r="BX76" s="10" t="s">
        <v>81</v>
      </c>
      <c r="BY76" s="10" t="s">
        <v>81</v>
      </c>
      <c r="BZ76" s="10" t="s">
        <v>81</v>
      </c>
      <c r="CA76" s="10" t="s">
        <v>81</v>
      </c>
      <c r="CB76" s="10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</row>
    <row r="77" spans="1:122" x14ac:dyDescent="0.25">
      <c r="A77" s="10" t="s">
        <v>82</v>
      </c>
      <c r="E77" s="10" t="s">
        <v>81</v>
      </c>
      <c r="F77" s="10" t="s">
        <v>81</v>
      </c>
      <c r="G77" s="10" t="s">
        <v>81</v>
      </c>
      <c r="H77" s="10" t="s">
        <v>81</v>
      </c>
      <c r="I77" s="10" t="s">
        <v>81</v>
      </c>
      <c r="J77" s="10" t="s">
        <v>81</v>
      </c>
      <c r="K77" s="10" t="s">
        <v>81</v>
      </c>
      <c r="L77" s="10" t="s">
        <v>81</v>
      </c>
      <c r="M77" s="10" t="s">
        <v>81</v>
      </c>
      <c r="N77" s="10" t="s">
        <v>81</v>
      </c>
      <c r="O77" s="10" t="s">
        <v>81</v>
      </c>
      <c r="P77" s="10" t="s">
        <v>81</v>
      </c>
      <c r="Q77" s="10" t="s">
        <v>81</v>
      </c>
      <c r="R77" s="10" t="s">
        <v>81</v>
      </c>
      <c r="S77" s="10" t="s">
        <v>81</v>
      </c>
      <c r="T77" s="10" t="s">
        <v>81</v>
      </c>
      <c r="U77" s="10" t="s">
        <v>81</v>
      </c>
      <c r="V77" s="10" t="s">
        <v>81</v>
      </c>
      <c r="W77" s="10" t="s">
        <v>81</v>
      </c>
      <c r="X77" s="10" t="s">
        <v>81</v>
      </c>
      <c r="Y77" s="10" t="s">
        <v>81</v>
      </c>
      <c r="Z77" s="10" t="s">
        <v>81</v>
      </c>
      <c r="AA77" s="10" t="s">
        <v>81</v>
      </c>
      <c r="AB77" s="10" t="s">
        <v>81</v>
      </c>
      <c r="AC77" s="10" t="s">
        <v>81</v>
      </c>
      <c r="AD77" s="10" t="s">
        <v>81</v>
      </c>
      <c r="AE77" s="10" t="s">
        <v>81</v>
      </c>
      <c r="AF77" s="10" t="s">
        <v>81</v>
      </c>
      <c r="AG77" s="10" t="s">
        <v>81</v>
      </c>
      <c r="AH77" s="10" t="s">
        <v>81</v>
      </c>
      <c r="BR77" s="10" t="s">
        <v>81</v>
      </c>
      <c r="BS77" s="10" t="s">
        <v>81</v>
      </c>
      <c r="BT77" s="10" t="s">
        <v>81</v>
      </c>
      <c r="BU77" s="10" t="s">
        <v>81</v>
      </c>
      <c r="BV77" s="10" t="s">
        <v>81</v>
      </c>
      <c r="BW77" s="10" t="s">
        <v>81</v>
      </c>
      <c r="BX77" s="10" t="s">
        <v>81</v>
      </c>
      <c r="BY77" s="10" t="s">
        <v>81</v>
      </c>
      <c r="BZ77" s="10" t="s">
        <v>81</v>
      </c>
      <c r="CA77" s="10" t="s">
        <v>81</v>
      </c>
      <c r="CB77" s="10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</row>
    <row r="78" spans="1:122" x14ac:dyDescent="0.25">
      <c r="A78" s="10" t="s">
        <v>83</v>
      </c>
      <c r="E78" s="10" t="s">
        <v>84</v>
      </c>
      <c r="F78" s="10" t="s">
        <v>84</v>
      </c>
      <c r="G78" s="10" t="s">
        <v>84</v>
      </c>
      <c r="H78" s="10" t="s">
        <v>84</v>
      </c>
      <c r="I78" s="10" t="s">
        <v>84</v>
      </c>
      <c r="J78" s="10" t="s">
        <v>84</v>
      </c>
      <c r="K78" s="10" t="s">
        <v>84</v>
      </c>
      <c r="L78" s="10" t="s">
        <v>84</v>
      </c>
      <c r="M78" s="10" t="s">
        <v>84</v>
      </c>
      <c r="N78" s="10" t="s">
        <v>84</v>
      </c>
      <c r="O78" s="10" t="s">
        <v>84</v>
      </c>
      <c r="P78" s="10" t="s">
        <v>84</v>
      </c>
      <c r="Q78" s="10" t="s">
        <v>84</v>
      </c>
      <c r="R78" s="10" t="s">
        <v>84</v>
      </c>
      <c r="S78" s="10" t="s">
        <v>84</v>
      </c>
      <c r="T78" s="10" t="s">
        <v>84</v>
      </c>
      <c r="U78" s="10" t="s">
        <v>84</v>
      </c>
      <c r="V78" s="10" t="s">
        <v>84</v>
      </c>
      <c r="W78" s="10" t="s">
        <v>84</v>
      </c>
      <c r="X78" s="10" t="s">
        <v>84</v>
      </c>
      <c r="Y78" s="10" t="s">
        <v>84</v>
      </c>
      <c r="Z78" s="10" t="s">
        <v>84</v>
      </c>
      <c r="AA78" s="10" t="s">
        <v>84</v>
      </c>
      <c r="AB78" s="10" t="s">
        <v>84</v>
      </c>
      <c r="AC78" s="10" t="s">
        <v>84</v>
      </c>
      <c r="AD78" s="10" t="s">
        <v>84</v>
      </c>
      <c r="AE78" s="10" t="s">
        <v>84</v>
      </c>
      <c r="AF78" s="10" t="s">
        <v>84</v>
      </c>
      <c r="AG78" s="10" t="s">
        <v>84</v>
      </c>
      <c r="AH78" s="10" t="s">
        <v>84</v>
      </c>
      <c r="BR78" s="10" t="s">
        <v>84</v>
      </c>
      <c r="BS78" s="10" t="s">
        <v>84</v>
      </c>
      <c r="BT78" s="10" t="s">
        <v>84</v>
      </c>
      <c r="BU78" s="10" t="s">
        <v>84</v>
      </c>
      <c r="BV78" s="10" t="s">
        <v>84</v>
      </c>
      <c r="BW78" s="10" t="s">
        <v>84</v>
      </c>
      <c r="BX78" s="10" t="s">
        <v>84</v>
      </c>
      <c r="BY78" s="10" t="s">
        <v>84</v>
      </c>
      <c r="BZ78" s="10" t="s">
        <v>84</v>
      </c>
      <c r="CA78" s="10" t="s">
        <v>84</v>
      </c>
      <c r="CB78" s="10" t="s">
        <v>84</v>
      </c>
      <c r="CC78" t="s">
        <v>84</v>
      </c>
      <c r="CD78" t="s">
        <v>84</v>
      </c>
      <c r="CE78" t="s">
        <v>84</v>
      </c>
      <c r="CF78" t="s">
        <v>84</v>
      </c>
      <c r="CG78" t="s">
        <v>84</v>
      </c>
      <c r="CH78" t="s">
        <v>84</v>
      </c>
      <c r="CI78" t="s">
        <v>84</v>
      </c>
      <c r="CJ78" t="s">
        <v>84</v>
      </c>
      <c r="CK78" t="s">
        <v>84</v>
      </c>
      <c r="CL78" t="s">
        <v>84</v>
      </c>
      <c r="CM78" t="s">
        <v>84</v>
      </c>
      <c r="CN78" t="s">
        <v>84</v>
      </c>
      <c r="CO78" t="s">
        <v>84</v>
      </c>
      <c r="CP78" t="s">
        <v>84</v>
      </c>
      <c r="CQ78" t="s">
        <v>84</v>
      </c>
      <c r="CR78" t="s">
        <v>84</v>
      </c>
      <c r="CS78" t="s">
        <v>84</v>
      </c>
      <c r="CT78" t="s">
        <v>84</v>
      </c>
      <c r="CU78" t="s">
        <v>84</v>
      </c>
      <c r="CV78" t="s">
        <v>84</v>
      </c>
      <c r="CW78" t="s">
        <v>84</v>
      </c>
      <c r="CX78" t="s">
        <v>84</v>
      </c>
      <c r="CY78" t="s">
        <v>84</v>
      </c>
    </row>
    <row r="79" spans="1:122" x14ac:dyDescent="0.25">
      <c r="A79" s="10" t="s">
        <v>85</v>
      </c>
      <c r="E79" s="10" t="s">
        <v>72</v>
      </c>
      <c r="F79" s="10" t="s">
        <v>72</v>
      </c>
      <c r="G79" s="10" t="s">
        <v>72</v>
      </c>
      <c r="H79" s="10" t="s">
        <v>72</v>
      </c>
      <c r="I79" s="10" t="s">
        <v>72</v>
      </c>
      <c r="J79" s="10" t="s">
        <v>72</v>
      </c>
      <c r="K79" s="10" t="s">
        <v>72</v>
      </c>
      <c r="L79" s="10" t="s">
        <v>72</v>
      </c>
      <c r="M79" s="10" t="s">
        <v>72</v>
      </c>
      <c r="N79" s="10" t="s">
        <v>72</v>
      </c>
      <c r="O79" s="10" t="s">
        <v>72</v>
      </c>
      <c r="P79" s="10" t="s">
        <v>72</v>
      </c>
      <c r="Q79" s="10" t="s">
        <v>72</v>
      </c>
      <c r="R79" s="10" t="s">
        <v>72</v>
      </c>
      <c r="S79" s="10" t="s">
        <v>72</v>
      </c>
      <c r="T79" s="10" t="s">
        <v>72</v>
      </c>
      <c r="U79" s="10" t="s">
        <v>72</v>
      </c>
      <c r="V79" s="10" t="s">
        <v>72</v>
      </c>
      <c r="W79" s="10" t="s">
        <v>72</v>
      </c>
      <c r="X79" s="10" t="s">
        <v>72</v>
      </c>
      <c r="Y79" s="10" t="s">
        <v>72</v>
      </c>
      <c r="Z79" s="10" t="s">
        <v>72</v>
      </c>
      <c r="AA79" s="10" t="s">
        <v>72</v>
      </c>
      <c r="AB79" s="10" t="s">
        <v>72</v>
      </c>
      <c r="AC79" s="10" t="s">
        <v>72</v>
      </c>
      <c r="AD79" s="10" t="s">
        <v>72</v>
      </c>
      <c r="AE79" s="10" t="s">
        <v>72</v>
      </c>
      <c r="AF79" s="10" t="s">
        <v>72</v>
      </c>
      <c r="AG79" s="10" t="s">
        <v>72</v>
      </c>
      <c r="AH79" s="10" t="s">
        <v>72</v>
      </c>
      <c r="BR79" s="10" t="s">
        <v>72</v>
      </c>
      <c r="BS79" s="10" t="s">
        <v>72</v>
      </c>
      <c r="BT79" s="10" t="s">
        <v>72</v>
      </c>
      <c r="BU79" s="10" t="s">
        <v>72</v>
      </c>
      <c r="BV79" s="10" t="s">
        <v>72</v>
      </c>
      <c r="BW79" s="10" t="s">
        <v>72</v>
      </c>
      <c r="BX79" s="10" t="s">
        <v>72</v>
      </c>
      <c r="BY79" s="10" t="s">
        <v>72</v>
      </c>
      <c r="BZ79" s="10" t="s">
        <v>72</v>
      </c>
      <c r="CA79" s="10" t="s">
        <v>72</v>
      </c>
      <c r="CB79" s="10" t="s">
        <v>72</v>
      </c>
      <c r="CC79" t="s">
        <v>72</v>
      </c>
      <c r="CD79" t="s">
        <v>72</v>
      </c>
      <c r="CE79" t="s">
        <v>72</v>
      </c>
      <c r="CF79" t="s">
        <v>72</v>
      </c>
      <c r="CG79" t="s">
        <v>72</v>
      </c>
      <c r="CH79" t="s">
        <v>72</v>
      </c>
      <c r="CI79" t="s">
        <v>72</v>
      </c>
      <c r="CJ79" t="s">
        <v>72</v>
      </c>
      <c r="CK79" t="s">
        <v>72</v>
      </c>
      <c r="CL79" t="s">
        <v>72</v>
      </c>
      <c r="CM79" t="s">
        <v>72</v>
      </c>
      <c r="CN79" t="s">
        <v>72</v>
      </c>
      <c r="CO79" t="s">
        <v>72</v>
      </c>
      <c r="CP79" t="s">
        <v>72</v>
      </c>
      <c r="CQ79" t="s">
        <v>72</v>
      </c>
      <c r="CR79" t="s">
        <v>72</v>
      </c>
      <c r="CS79" t="s">
        <v>72</v>
      </c>
      <c r="CT79" t="s">
        <v>72</v>
      </c>
      <c r="CU79" t="s">
        <v>72</v>
      </c>
      <c r="CV79" t="s">
        <v>72</v>
      </c>
      <c r="CW79" t="s">
        <v>72</v>
      </c>
      <c r="CX79" t="s">
        <v>72</v>
      </c>
      <c r="CY79" t="s">
        <v>72</v>
      </c>
    </row>
    <row r="80" spans="1:122" x14ac:dyDescent="0.25">
      <c r="A80" s="10" t="s">
        <v>86</v>
      </c>
      <c r="E80" s="10" t="s">
        <v>87</v>
      </c>
      <c r="F80" s="10" t="s">
        <v>87</v>
      </c>
      <c r="G80" s="10" t="s">
        <v>87</v>
      </c>
      <c r="H80" s="10" t="s">
        <v>87</v>
      </c>
      <c r="I80" s="10" t="s">
        <v>87</v>
      </c>
      <c r="J80" s="10" t="s">
        <v>87</v>
      </c>
      <c r="K80" s="10" t="s">
        <v>87</v>
      </c>
      <c r="L80" s="10" t="s">
        <v>87</v>
      </c>
      <c r="M80" s="10" t="s">
        <v>87</v>
      </c>
      <c r="N80" s="10" t="s">
        <v>87</v>
      </c>
      <c r="O80" s="10" t="s">
        <v>87</v>
      </c>
      <c r="P80" s="10" t="s">
        <v>87</v>
      </c>
      <c r="Q80" s="10" t="s">
        <v>87</v>
      </c>
      <c r="R80" s="10" t="s">
        <v>87</v>
      </c>
      <c r="S80" s="10" t="s">
        <v>87</v>
      </c>
      <c r="T80" s="10" t="s">
        <v>87</v>
      </c>
      <c r="U80" s="10" t="s">
        <v>87</v>
      </c>
      <c r="V80" s="10" t="s">
        <v>87</v>
      </c>
      <c r="W80" s="10" t="s">
        <v>87</v>
      </c>
      <c r="X80" s="10" t="s">
        <v>87</v>
      </c>
      <c r="Y80" s="10" t="s">
        <v>87</v>
      </c>
      <c r="Z80" s="10" t="s">
        <v>87</v>
      </c>
      <c r="AA80" s="10" t="s">
        <v>87</v>
      </c>
      <c r="AB80" s="10" t="s">
        <v>87</v>
      </c>
      <c r="AC80" s="10" t="s">
        <v>87</v>
      </c>
      <c r="AD80" s="10" t="s">
        <v>87</v>
      </c>
      <c r="AE80" s="10" t="s">
        <v>87</v>
      </c>
      <c r="AF80" s="10" t="s">
        <v>87</v>
      </c>
      <c r="AG80" s="10" t="s">
        <v>87</v>
      </c>
      <c r="AH80" s="10" t="s">
        <v>87</v>
      </c>
      <c r="BR80" s="10" t="s">
        <v>87</v>
      </c>
      <c r="BS80" s="10" t="s">
        <v>87</v>
      </c>
      <c r="BT80" s="10" t="s">
        <v>87</v>
      </c>
      <c r="BU80" s="10" t="s">
        <v>87</v>
      </c>
      <c r="BV80" s="10" t="s">
        <v>87</v>
      </c>
      <c r="BW80" s="10" t="s">
        <v>87</v>
      </c>
      <c r="BX80" s="10" t="s">
        <v>87</v>
      </c>
      <c r="BY80" s="10" t="s">
        <v>87</v>
      </c>
      <c r="BZ80" s="10" t="s">
        <v>87</v>
      </c>
      <c r="CA80" s="10" t="s">
        <v>87</v>
      </c>
      <c r="CB80" s="10" t="s">
        <v>87</v>
      </c>
      <c r="CC80" t="s">
        <v>87</v>
      </c>
      <c r="CD80" t="s">
        <v>87</v>
      </c>
      <c r="CE80" t="s">
        <v>87</v>
      </c>
      <c r="CF80" t="s">
        <v>87</v>
      </c>
      <c r="CG80" t="s">
        <v>87</v>
      </c>
      <c r="CH80" t="s">
        <v>87</v>
      </c>
      <c r="CI80" t="s">
        <v>87</v>
      </c>
      <c r="CJ80" t="s">
        <v>87</v>
      </c>
      <c r="CK80" t="s">
        <v>87</v>
      </c>
      <c r="CL80" t="s">
        <v>87</v>
      </c>
      <c r="CM80" t="s">
        <v>87</v>
      </c>
      <c r="CN80" t="s">
        <v>87</v>
      </c>
      <c r="CO80" t="s">
        <v>87</v>
      </c>
      <c r="CP80" t="s">
        <v>87</v>
      </c>
      <c r="CQ80" t="s">
        <v>87</v>
      </c>
      <c r="CR80" t="s">
        <v>87</v>
      </c>
      <c r="CS80" t="s">
        <v>87</v>
      </c>
      <c r="CT80" t="s">
        <v>87</v>
      </c>
      <c r="CU80" t="s">
        <v>87</v>
      </c>
      <c r="CV80" t="s">
        <v>87</v>
      </c>
      <c r="CW80" t="s">
        <v>87</v>
      </c>
      <c r="CX80" t="s">
        <v>87</v>
      </c>
      <c r="CY80" t="s">
        <v>87</v>
      </c>
    </row>
    <row r="81" spans="1:122" x14ac:dyDescent="0.25">
      <c r="A81" s="10" t="s">
        <v>88</v>
      </c>
      <c r="E81" s="10" t="s">
        <v>62</v>
      </c>
      <c r="F81" s="10" t="s">
        <v>62</v>
      </c>
      <c r="G81" s="10" t="s">
        <v>62</v>
      </c>
      <c r="H81" s="10" t="s">
        <v>62</v>
      </c>
      <c r="I81" s="10" t="s">
        <v>62</v>
      </c>
      <c r="J81" s="10" t="s">
        <v>62</v>
      </c>
      <c r="K81" s="10" t="s">
        <v>62</v>
      </c>
      <c r="L81" s="10" t="s">
        <v>62</v>
      </c>
      <c r="M81" s="10" t="s">
        <v>62</v>
      </c>
      <c r="N81" s="10" t="s">
        <v>62</v>
      </c>
      <c r="O81" s="10" t="s">
        <v>62</v>
      </c>
      <c r="P81" s="10" t="s">
        <v>62</v>
      </c>
      <c r="Q81" s="10" t="s">
        <v>62</v>
      </c>
      <c r="R81" s="10" t="s">
        <v>62</v>
      </c>
      <c r="S81" s="10" t="s">
        <v>62</v>
      </c>
      <c r="T81" s="10" t="s">
        <v>62</v>
      </c>
      <c r="U81" s="10" t="s">
        <v>62</v>
      </c>
      <c r="V81" s="10" t="s">
        <v>62</v>
      </c>
      <c r="W81" s="10" t="s">
        <v>62</v>
      </c>
      <c r="X81" s="10" t="s">
        <v>62</v>
      </c>
      <c r="Y81" s="10" t="s">
        <v>62</v>
      </c>
      <c r="Z81" s="10" t="s">
        <v>62</v>
      </c>
      <c r="AA81" s="10" t="s">
        <v>62</v>
      </c>
      <c r="AB81" s="10" t="s">
        <v>62</v>
      </c>
      <c r="AC81" s="10" t="s">
        <v>62</v>
      </c>
      <c r="AD81" s="10" t="s">
        <v>62</v>
      </c>
      <c r="AE81" s="10" t="s">
        <v>62</v>
      </c>
      <c r="AF81" s="10" t="s">
        <v>62</v>
      </c>
      <c r="AG81" s="10" t="s">
        <v>62</v>
      </c>
      <c r="AH81" s="10" t="s">
        <v>62</v>
      </c>
      <c r="BR81" s="10" t="s">
        <v>62</v>
      </c>
      <c r="BS81" s="10" t="s">
        <v>62</v>
      </c>
      <c r="BT81" s="10" t="s">
        <v>62</v>
      </c>
      <c r="BU81" s="10" t="s">
        <v>62</v>
      </c>
      <c r="BV81" s="10" t="s">
        <v>62</v>
      </c>
      <c r="BW81" s="10" t="s">
        <v>62</v>
      </c>
      <c r="BX81" s="10" t="s">
        <v>62</v>
      </c>
      <c r="BY81" s="10" t="s">
        <v>62</v>
      </c>
      <c r="BZ81" s="10" t="s">
        <v>62</v>
      </c>
      <c r="CA81" s="10" t="s">
        <v>62</v>
      </c>
      <c r="CB81" s="10" t="s">
        <v>62</v>
      </c>
      <c r="CC81" t="s">
        <v>62</v>
      </c>
      <c r="CD81" t="s">
        <v>62</v>
      </c>
      <c r="CE81" t="s">
        <v>62</v>
      </c>
      <c r="CF81" t="s">
        <v>62</v>
      </c>
      <c r="CG81" t="s">
        <v>62</v>
      </c>
      <c r="CH81" t="s">
        <v>62</v>
      </c>
      <c r="CI81" t="s">
        <v>62</v>
      </c>
      <c r="CJ81" t="s">
        <v>62</v>
      </c>
      <c r="CK81" t="s">
        <v>62</v>
      </c>
      <c r="CL81" t="s">
        <v>62</v>
      </c>
      <c r="CM81" t="s">
        <v>62</v>
      </c>
      <c r="CN81" t="s">
        <v>62</v>
      </c>
      <c r="CO81" t="s">
        <v>62</v>
      </c>
      <c r="CP81" t="s">
        <v>62</v>
      </c>
      <c r="CQ81" t="s">
        <v>62</v>
      </c>
      <c r="CR81" t="s">
        <v>62</v>
      </c>
      <c r="CS81" t="s">
        <v>62</v>
      </c>
      <c r="CT81" t="s">
        <v>62</v>
      </c>
      <c r="CU81" t="s">
        <v>62</v>
      </c>
      <c r="CV81" t="s">
        <v>62</v>
      </c>
      <c r="CW81" t="s">
        <v>62</v>
      </c>
      <c r="CX81" t="s">
        <v>62</v>
      </c>
      <c r="CY81" t="s">
        <v>62</v>
      </c>
    </row>
    <row r="82" spans="1:122" x14ac:dyDescent="0.25">
      <c r="A82" s="10" t="s">
        <v>89</v>
      </c>
      <c r="E82" s="10" t="s">
        <v>90</v>
      </c>
      <c r="F82" s="10" t="s">
        <v>90</v>
      </c>
      <c r="G82" s="10" t="s">
        <v>90</v>
      </c>
      <c r="H82" s="10" t="s">
        <v>90</v>
      </c>
      <c r="I82" s="10" t="s">
        <v>90</v>
      </c>
      <c r="J82" s="10" t="s">
        <v>90</v>
      </c>
      <c r="K82" s="10" t="s">
        <v>90</v>
      </c>
      <c r="L82" s="10" t="s">
        <v>90</v>
      </c>
      <c r="M82" s="10" t="s">
        <v>90</v>
      </c>
      <c r="N82" s="10" t="s">
        <v>90</v>
      </c>
      <c r="O82" s="10" t="s">
        <v>90</v>
      </c>
      <c r="P82" s="10" t="s">
        <v>90</v>
      </c>
      <c r="Q82" s="10" t="s">
        <v>90</v>
      </c>
      <c r="R82" s="10" t="s">
        <v>90</v>
      </c>
      <c r="S82" s="10" t="s">
        <v>90</v>
      </c>
      <c r="T82" s="10" t="s">
        <v>90</v>
      </c>
      <c r="U82" s="10" t="s">
        <v>90</v>
      </c>
      <c r="V82" s="10" t="s">
        <v>90</v>
      </c>
      <c r="W82" s="10" t="s">
        <v>90</v>
      </c>
      <c r="X82" s="10" t="s">
        <v>90</v>
      </c>
      <c r="Y82" s="10" t="s">
        <v>90</v>
      </c>
      <c r="Z82" s="10" t="s">
        <v>90</v>
      </c>
      <c r="AA82" s="10" t="s">
        <v>90</v>
      </c>
      <c r="AB82" s="10" t="s">
        <v>90</v>
      </c>
      <c r="AC82" s="10" t="s">
        <v>90</v>
      </c>
      <c r="AD82" s="10" t="s">
        <v>90</v>
      </c>
      <c r="AE82" s="10" t="s">
        <v>90</v>
      </c>
      <c r="AF82" s="10" t="s">
        <v>90</v>
      </c>
      <c r="AG82" s="10" t="s">
        <v>90</v>
      </c>
      <c r="AH82" s="10" t="s">
        <v>90</v>
      </c>
      <c r="BR82" s="10" t="s">
        <v>90</v>
      </c>
      <c r="BS82" s="10" t="s">
        <v>90</v>
      </c>
      <c r="BT82" s="10" t="s">
        <v>90</v>
      </c>
      <c r="BU82" s="10" t="s">
        <v>90</v>
      </c>
      <c r="BV82" s="10" t="s">
        <v>90</v>
      </c>
      <c r="BW82" s="10" t="s">
        <v>90</v>
      </c>
      <c r="BX82" s="10" t="s">
        <v>90</v>
      </c>
      <c r="BY82" s="10" t="s">
        <v>90</v>
      </c>
      <c r="BZ82" s="10" t="s">
        <v>90</v>
      </c>
      <c r="CA82" s="10" t="s">
        <v>90</v>
      </c>
      <c r="CB82" s="10" t="s">
        <v>90</v>
      </c>
      <c r="CC82" t="s">
        <v>90</v>
      </c>
      <c r="CD82" t="s">
        <v>90</v>
      </c>
      <c r="CE82" t="s">
        <v>90</v>
      </c>
      <c r="CF82" t="s">
        <v>90</v>
      </c>
      <c r="CG82" t="s">
        <v>90</v>
      </c>
      <c r="CH82" t="s">
        <v>90</v>
      </c>
      <c r="CI82" t="s">
        <v>90</v>
      </c>
      <c r="CJ82" t="s">
        <v>90</v>
      </c>
      <c r="CK82" t="s">
        <v>90</v>
      </c>
      <c r="CL82" t="s">
        <v>90</v>
      </c>
      <c r="CM82" t="s">
        <v>90</v>
      </c>
      <c r="CN82" t="s">
        <v>90</v>
      </c>
      <c r="CO82" t="s">
        <v>90</v>
      </c>
      <c r="CP82" t="s">
        <v>90</v>
      </c>
      <c r="CQ82" t="s">
        <v>90</v>
      </c>
      <c r="CR82" t="s">
        <v>90</v>
      </c>
      <c r="CS82" t="s">
        <v>90</v>
      </c>
      <c r="CT82" t="s">
        <v>90</v>
      </c>
      <c r="CU82" t="s">
        <v>90</v>
      </c>
      <c r="CV82" t="s">
        <v>90</v>
      </c>
      <c r="CW82" t="s">
        <v>90</v>
      </c>
      <c r="CX82" t="s">
        <v>90</v>
      </c>
      <c r="CY82" t="s">
        <v>90</v>
      </c>
    </row>
    <row r="83" spans="1:122" x14ac:dyDescent="0.25">
      <c r="A83" s="10" t="s">
        <v>91</v>
      </c>
      <c r="E83" s="10" t="s">
        <v>92</v>
      </c>
      <c r="F83" s="10" t="s">
        <v>92</v>
      </c>
      <c r="G83" s="10" t="s">
        <v>92</v>
      </c>
      <c r="H83" s="10" t="s">
        <v>92</v>
      </c>
      <c r="I83" s="10" t="s">
        <v>92</v>
      </c>
      <c r="J83" s="10" t="s">
        <v>92</v>
      </c>
      <c r="K83" s="10" t="s">
        <v>92</v>
      </c>
      <c r="L83" s="10" t="s">
        <v>92</v>
      </c>
      <c r="M83" s="10" t="s">
        <v>92</v>
      </c>
      <c r="N83" s="10" t="s">
        <v>92</v>
      </c>
      <c r="O83" s="10" t="s">
        <v>92</v>
      </c>
      <c r="P83" s="10" t="s">
        <v>92</v>
      </c>
      <c r="Q83" s="10" t="s">
        <v>92</v>
      </c>
      <c r="R83" s="10" t="s">
        <v>92</v>
      </c>
      <c r="S83" s="10" t="s">
        <v>92</v>
      </c>
      <c r="T83" s="10" t="s">
        <v>92</v>
      </c>
      <c r="U83" s="10" t="s">
        <v>92</v>
      </c>
      <c r="V83" s="10" t="s">
        <v>92</v>
      </c>
      <c r="W83" s="10" t="s">
        <v>92</v>
      </c>
      <c r="X83" s="10" t="s">
        <v>92</v>
      </c>
      <c r="Y83" s="10" t="s">
        <v>92</v>
      </c>
      <c r="Z83" s="10" t="s">
        <v>92</v>
      </c>
      <c r="AA83" s="10" t="s">
        <v>92</v>
      </c>
      <c r="AB83" s="10" t="s">
        <v>92</v>
      </c>
      <c r="AC83" s="10" t="s">
        <v>92</v>
      </c>
      <c r="AD83" s="10" t="s">
        <v>92</v>
      </c>
      <c r="AE83" s="10" t="s">
        <v>92</v>
      </c>
      <c r="AF83" s="10" t="s">
        <v>92</v>
      </c>
      <c r="AG83" s="10" t="s">
        <v>92</v>
      </c>
      <c r="AH83" s="10" t="s">
        <v>92</v>
      </c>
      <c r="BR83" s="10" t="s">
        <v>92</v>
      </c>
      <c r="BS83" s="10" t="s">
        <v>92</v>
      </c>
      <c r="BT83" s="10" t="s">
        <v>92</v>
      </c>
      <c r="BU83" s="10" t="s">
        <v>92</v>
      </c>
      <c r="BV83" s="10" t="s">
        <v>92</v>
      </c>
      <c r="BW83" s="10" t="s">
        <v>92</v>
      </c>
      <c r="BX83" s="10" t="s">
        <v>92</v>
      </c>
      <c r="BY83" s="10" t="s">
        <v>92</v>
      </c>
      <c r="BZ83" s="10" t="s">
        <v>92</v>
      </c>
      <c r="CA83" s="10" t="s">
        <v>92</v>
      </c>
      <c r="CB83" s="10" t="s">
        <v>92</v>
      </c>
      <c r="CC83" t="s">
        <v>92</v>
      </c>
      <c r="CD83" t="s">
        <v>92</v>
      </c>
      <c r="CE83" t="s">
        <v>92</v>
      </c>
      <c r="CF83" t="s">
        <v>92</v>
      </c>
      <c r="CG83" t="s">
        <v>92</v>
      </c>
      <c r="CH83" t="s">
        <v>92</v>
      </c>
      <c r="CI83" t="s">
        <v>92</v>
      </c>
      <c r="CJ83" t="s">
        <v>92</v>
      </c>
      <c r="CK83" t="s">
        <v>92</v>
      </c>
      <c r="CL83" t="s">
        <v>92</v>
      </c>
      <c r="CM83" t="s">
        <v>92</v>
      </c>
      <c r="CN83" t="s">
        <v>92</v>
      </c>
      <c r="CO83" t="s">
        <v>92</v>
      </c>
      <c r="CP83" t="s">
        <v>92</v>
      </c>
      <c r="CQ83" t="s">
        <v>92</v>
      </c>
      <c r="CR83" t="s">
        <v>92</v>
      </c>
      <c r="CS83" t="s">
        <v>92</v>
      </c>
      <c r="CT83" t="s">
        <v>92</v>
      </c>
      <c r="CU83" t="s">
        <v>92</v>
      </c>
      <c r="CV83" t="s">
        <v>92</v>
      </c>
      <c r="CW83" t="s">
        <v>92</v>
      </c>
      <c r="CX83" t="s">
        <v>92</v>
      </c>
      <c r="CY83" t="s">
        <v>92</v>
      </c>
    </row>
    <row r="84" spans="1:122" x14ac:dyDescent="0.25">
      <c r="A84" s="10" t="s">
        <v>93</v>
      </c>
      <c r="E84" s="10" t="s">
        <v>94</v>
      </c>
      <c r="F84" s="10" t="s">
        <v>94</v>
      </c>
      <c r="G84" s="10" t="s">
        <v>94</v>
      </c>
      <c r="H84" s="10" t="s">
        <v>94</v>
      </c>
      <c r="I84" s="10" t="s">
        <v>94</v>
      </c>
      <c r="J84" s="10" t="s">
        <v>94</v>
      </c>
      <c r="K84" s="10" t="s">
        <v>94</v>
      </c>
      <c r="L84" s="10" t="s">
        <v>94</v>
      </c>
      <c r="M84" s="10" t="s">
        <v>94</v>
      </c>
      <c r="N84" s="10" t="s">
        <v>94</v>
      </c>
      <c r="O84" s="10" t="s">
        <v>94</v>
      </c>
      <c r="P84" s="10" t="s">
        <v>94</v>
      </c>
      <c r="Q84" s="10" t="s">
        <v>94</v>
      </c>
      <c r="R84" s="10" t="s">
        <v>94</v>
      </c>
      <c r="S84" s="10" t="s">
        <v>94</v>
      </c>
      <c r="T84" s="10" t="s">
        <v>94</v>
      </c>
      <c r="U84" s="10" t="s">
        <v>94</v>
      </c>
      <c r="V84" s="10" t="s">
        <v>94</v>
      </c>
      <c r="W84" s="10" t="s">
        <v>94</v>
      </c>
      <c r="X84" s="10" t="s">
        <v>94</v>
      </c>
      <c r="Y84" s="10" t="s">
        <v>94</v>
      </c>
      <c r="Z84" s="10" t="s">
        <v>94</v>
      </c>
      <c r="AA84" s="10" t="s">
        <v>94</v>
      </c>
      <c r="AB84" s="10" t="s">
        <v>94</v>
      </c>
      <c r="AC84" s="10" t="s">
        <v>94</v>
      </c>
      <c r="AD84" s="10" t="s">
        <v>94</v>
      </c>
      <c r="AE84" s="10" t="s">
        <v>94</v>
      </c>
      <c r="AF84" s="10" t="s">
        <v>94</v>
      </c>
      <c r="AG84" s="10" t="s">
        <v>94</v>
      </c>
      <c r="AH84" s="10" t="s">
        <v>94</v>
      </c>
      <c r="BR84" s="10" t="s">
        <v>94</v>
      </c>
      <c r="BS84" s="10" t="s">
        <v>94</v>
      </c>
      <c r="BT84" s="10" t="s">
        <v>94</v>
      </c>
      <c r="BU84" s="10" t="s">
        <v>94</v>
      </c>
      <c r="BV84" s="10" t="s">
        <v>94</v>
      </c>
      <c r="BW84" s="10" t="s">
        <v>94</v>
      </c>
      <c r="BX84" s="10" t="s">
        <v>94</v>
      </c>
      <c r="BY84" s="10" t="s">
        <v>94</v>
      </c>
      <c r="BZ84" s="10" t="s">
        <v>94</v>
      </c>
      <c r="CA84" s="10" t="s">
        <v>94</v>
      </c>
      <c r="CB84" s="10" t="s">
        <v>94</v>
      </c>
      <c r="CC84" t="s">
        <v>94</v>
      </c>
      <c r="CD84" t="s">
        <v>94</v>
      </c>
      <c r="CE84" t="s">
        <v>94</v>
      </c>
      <c r="CF84" t="s">
        <v>94</v>
      </c>
      <c r="CG84" t="s">
        <v>94</v>
      </c>
      <c r="CH84" t="s">
        <v>94</v>
      </c>
      <c r="CI84" t="s">
        <v>94</v>
      </c>
      <c r="CJ84" t="s">
        <v>94</v>
      </c>
      <c r="CK84" t="s">
        <v>94</v>
      </c>
      <c r="CL84" t="s">
        <v>94</v>
      </c>
      <c r="CM84" t="s">
        <v>94</v>
      </c>
      <c r="CN84" t="s">
        <v>94</v>
      </c>
      <c r="CO84" t="s">
        <v>94</v>
      </c>
      <c r="CP84" t="s">
        <v>94</v>
      </c>
      <c r="CQ84" t="s">
        <v>94</v>
      </c>
      <c r="CR84" t="s">
        <v>94</v>
      </c>
      <c r="CS84" t="s">
        <v>94</v>
      </c>
      <c r="CT84" t="s">
        <v>94</v>
      </c>
      <c r="CU84" t="s">
        <v>94</v>
      </c>
      <c r="CV84" t="s">
        <v>94</v>
      </c>
      <c r="CW84" t="s">
        <v>94</v>
      </c>
      <c r="CX84" t="s">
        <v>94</v>
      </c>
      <c r="CY84" t="s">
        <v>94</v>
      </c>
    </row>
    <row r="85" spans="1:122" x14ac:dyDescent="0.25">
      <c r="A85" s="10" t="s">
        <v>95</v>
      </c>
      <c r="E85" s="10" t="s">
        <v>96</v>
      </c>
      <c r="F85" s="10" t="s">
        <v>96</v>
      </c>
      <c r="G85" s="10" t="s">
        <v>96</v>
      </c>
      <c r="H85" s="10" t="s">
        <v>96</v>
      </c>
      <c r="I85" s="10" t="s">
        <v>96</v>
      </c>
      <c r="J85" s="10" t="s">
        <v>96</v>
      </c>
      <c r="K85" s="10" t="s">
        <v>96</v>
      </c>
      <c r="L85" s="10" t="s">
        <v>96</v>
      </c>
      <c r="M85" s="10" t="s">
        <v>96</v>
      </c>
      <c r="N85" s="10" t="s">
        <v>96</v>
      </c>
      <c r="O85" s="10" t="s">
        <v>96</v>
      </c>
      <c r="P85" s="10" t="s">
        <v>96</v>
      </c>
      <c r="Q85" s="10" t="s">
        <v>96</v>
      </c>
      <c r="R85" s="10" t="s">
        <v>96</v>
      </c>
      <c r="S85" s="10" t="s">
        <v>96</v>
      </c>
      <c r="T85" s="10" t="s">
        <v>96</v>
      </c>
      <c r="U85" s="10" t="s">
        <v>96</v>
      </c>
      <c r="V85" s="10" t="s">
        <v>96</v>
      </c>
      <c r="W85" s="10" t="s">
        <v>96</v>
      </c>
      <c r="X85" s="10" t="s">
        <v>96</v>
      </c>
      <c r="Y85" s="10" t="s">
        <v>96</v>
      </c>
      <c r="Z85" s="10" t="s">
        <v>96</v>
      </c>
      <c r="AA85" s="10" t="s">
        <v>96</v>
      </c>
      <c r="AB85" s="10" t="s">
        <v>96</v>
      </c>
      <c r="AC85" s="10" t="s">
        <v>96</v>
      </c>
      <c r="AD85" s="10" t="s">
        <v>96</v>
      </c>
      <c r="AE85" s="10" t="s">
        <v>96</v>
      </c>
      <c r="AF85" s="10" t="s">
        <v>96</v>
      </c>
      <c r="AG85" s="10" t="s">
        <v>96</v>
      </c>
      <c r="AH85" s="10" t="s">
        <v>96</v>
      </c>
      <c r="BR85" s="10" t="s">
        <v>96</v>
      </c>
      <c r="BS85" s="10" t="s">
        <v>96</v>
      </c>
      <c r="BT85" s="10" t="s">
        <v>96</v>
      </c>
      <c r="BU85" s="10" t="s">
        <v>96</v>
      </c>
      <c r="BV85" s="10" t="s">
        <v>96</v>
      </c>
      <c r="BW85" s="10" t="s">
        <v>96</v>
      </c>
      <c r="BX85" s="10" t="s">
        <v>96</v>
      </c>
      <c r="BY85" s="10" t="s">
        <v>96</v>
      </c>
      <c r="BZ85" s="10" t="s">
        <v>96</v>
      </c>
      <c r="CA85" s="10" t="s">
        <v>96</v>
      </c>
      <c r="CB85" s="10" t="s">
        <v>96</v>
      </c>
      <c r="CC85" t="s">
        <v>96</v>
      </c>
      <c r="CD85" t="s">
        <v>96</v>
      </c>
      <c r="CE85" t="s">
        <v>96</v>
      </c>
      <c r="CF85" t="s">
        <v>96</v>
      </c>
      <c r="CG85" t="s">
        <v>96</v>
      </c>
      <c r="CH85" t="s">
        <v>96</v>
      </c>
      <c r="CI85" t="s">
        <v>96</v>
      </c>
      <c r="CJ85" t="s">
        <v>96</v>
      </c>
      <c r="CK85" t="s">
        <v>96</v>
      </c>
      <c r="CL85" t="s">
        <v>96</v>
      </c>
      <c r="CM85" t="s">
        <v>96</v>
      </c>
      <c r="CN85" t="s">
        <v>96</v>
      </c>
      <c r="CO85" t="s">
        <v>96</v>
      </c>
      <c r="CP85" t="s">
        <v>96</v>
      </c>
      <c r="CQ85" t="s">
        <v>96</v>
      </c>
      <c r="CR85" t="s">
        <v>96</v>
      </c>
      <c r="CS85" t="s">
        <v>96</v>
      </c>
      <c r="CT85" t="s">
        <v>96</v>
      </c>
      <c r="CU85" t="s">
        <v>96</v>
      </c>
      <c r="CV85" t="s">
        <v>96</v>
      </c>
      <c r="CW85" t="s">
        <v>96</v>
      </c>
      <c r="CX85" t="s">
        <v>96</v>
      </c>
      <c r="CY85" t="s">
        <v>96</v>
      </c>
    </row>
    <row r="86" spans="1:122" x14ac:dyDescent="0.25">
      <c r="A86" s="10" t="s">
        <v>97</v>
      </c>
      <c r="E86" s="10" t="s">
        <v>96</v>
      </c>
      <c r="F86" s="10" t="s">
        <v>96</v>
      </c>
      <c r="G86" s="10" t="s">
        <v>96</v>
      </c>
      <c r="H86" s="10" t="s">
        <v>96</v>
      </c>
      <c r="I86" s="10" t="s">
        <v>96</v>
      </c>
      <c r="J86" s="10" t="s">
        <v>96</v>
      </c>
      <c r="K86" s="10" t="s">
        <v>96</v>
      </c>
      <c r="L86" s="10" t="s">
        <v>96</v>
      </c>
      <c r="M86" s="10" t="s">
        <v>96</v>
      </c>
      <c r="N86" s="10" t="s">
        <v>96</v>
      </c>
      <c r="O86" s="10" t="s">
        <v>96</v>
      </c>
      <c r="P86" s="10" t="s">
        <v>96</v>
      </c>
      <c r="Q86" s="10" t="s">
        <v>96</v>
      </c>
      <c r="R86" s="10" t="s">
        <v>96</v>
      </c>
      <c r="S86" s="10" t="s">
        <v>96</v>
      </c>
      <c r="T86" s="10" t="s">
        <v>96</v>
      </c>
      <c r="U86" s="10" t="s">
        <v>96</v>
      </c>
      <c r="V86" s="10" t="s">
        <v>96</v>
      </c>
      <c r="W86" s="10" t="s">
        <v>96</v>
      </c>
      <c r="X86" s="10" t="s">
        <v>96</v>
      </c>
      <c r="Y86" s="10" t="s">
        <v>96</v>
      </c>
      <c r="Z86" s="10" t="s">
        <v>96</v>
      </c>
      <c r="AA86" s="10" t="s">
        <v>96</v>
      </c>
      <c r="AB86" s="10" t="s">
        <v>96</v>
      </c>
      <c r="AC86" s="10" t="s">
        <v>96</v>
      </c>
      <c r="AD86" s="10" t="s">
        <v>96</v>
      </c>
      <c r="AE86" s="10" t="s">
        <v>96</v>
      </c>
      <c r="AF86" s="10" t="s">
        <v>96</v>
      </c>
      <c r="AG86" s="10" t="s">
        <v>96</v>
      </c>
      <c r="AH86" s="10" t="s">
        <v>96</v>
      </c>
      <c r="BR86" s="10" t="s">
        <v>96</v>
      </c>
      <c r="BS86" s="10" t="s">
        <v>96</v>
      </c>
      <c r="BT86" s="10" t="s">
        <v>96</v>
      </c>
      <c r="BU86" s="10" t="s">
        <v>96</v>
      </c>
      <c r="BV86" s="10" t="s">
        <v>96</v>
      </c>
      <c r="BW86" s="10" t="s">
        <v>96</v>
      </c>
      <c r="BX86" s="10" t="s">
        <v>96</v>
      </c>
      <c r="BY86" s="10" t="s">
        <v>96</v>
      </c>
      <c r="BZ86" s="10" t="s">
        <v>96</v>
      </c>
      <c r="CA86" s="10" t="s">
        <v>96</v>
      </c>
      <c r="CB86" s="10" t="s">
        <v>96</v>
      </c>
      <c r="CC86" t="s">
        <v>96</v>
      </c>
      <c r="CD86" t="s">
        <v>96</v>
      </c>
      <c r="CE86" t="s">
        <v>96</v>
      </c>
      <c r="CF86" t="s">
        <v>96</v>
      </c>
      <c r="CG86" t="s">
        <v>96</v>
      </c>
      <c r="CH86" t="s">
        <v>96</v>
      </c>
      <c r="CI86" t="s">
        <v>96</v>
      </c>
      <c r="CJ86" t="s">
        <v>96</v>
      </c>
      <c r="CK86" t="s">
        <v>96</v>
      </c>
      <c r="CL86" t="s">
        <v>96</v>
      </c>
      <c r="CM86" t="s">
        <v>96</v>
      </c>
      <c r="CN86" t="s">
        <v>96</v>
      </c>
      <c r="CO86" t="s">
        <v>96</v>
      </c>
      <c r="CP86" t="s">
        <v>96</v>
      </c>
      <c r="CQ86" t="s">
        <v>96</v>
      </c>
      <c r="CR86" t="s">
        <v>96</v>
      </c>
      <c r="CS86" t="s">
        <v>96</v>
      </c>
      <c r="CT86" t="s">
        <v>96</v>
      </c>
      <c r="CU86" t="s">
        <v>96</v>
      </c>
      <c r="CV86" t="s">
        <v>96</v>
      </c>
      <c r="CW86" t="s">
        <v>96</v>
      </c>
      <c r="CX86" t="s">
        <v>96</v>
      </c>
      <c r="CY86" t="s">
        <v>96</v>
      </c>
    </row>
    <row r="87" spans="1:122" x14ac:dyDescent="0.25">
      <c r="A87" s="10" t="s">
        <v>98</v>
      </c>
      <c r="E87" s="10" t="s">
        <v>99</v>
      </c>
      <c r="F87" s="10" t="s">
        <v>99</v>
      </c>
      <c r="G87" s="10" t="s">
        <v>99</v>
      </c>
      <c r="H87" s="10" t="s">
        <v>99</v>
      </c>
      <c r="I87" s="10" t="s">
        <v>99</v>
      </c>
      <c r="J87" s="10" t="s">
        <v>99</v>
      </c>
      <c r="K87" s="10" t="s">
        <v>99</v>
      </c>
      <c r="L87" s="10" t="s">
        <v>99</v>
      </c>
      <c r="M87" s="10" t="s">
        <v>99</v>
      </c>
      <c r="N87" s="10" t="s">
        <v>99</v>
      </c>
      <c r="O87" s="10" t="s">
        <v>99</v>
      </c>
      <c r="P87" s="10" t="s">
        <v>99</v>
      </c>
      <c r="Q87" s="10" t="s">
        <v>99</v>
      </c>
      <c r="R87" s="10" t="s">
        <v>99</v>
      </c>
      <c r="S87" s="10" t="s">
        <v>99</v>
      </c>
      <c r="T87" s="10" t="s">
        <v>99</v>
      </c>
      <c r="U87" s="10" t="s">
        <v>99</v>
      </c>
      <c r="V87" s="10" t="s">
        <v>99</v>
      </c>
      <c r="W87" s="10" t="s">
        <v>99</v>
      </c>
      <c r="X87" s="10" t="s">
        <v>99</v>
      </c>
      <c r="Y87" s="10" t="s">
        <v>99</v>
      </c>
      <c r="Z87" s="10" t="s">
        <v>99</v>
      </c>
      <c r="AA87" s="10" t="s">
        <v>99</v>
      </c>
      <c r="AB87" s="10" t="s">
        <v>99</v>
      </c>
      <c r="AC87" s="10" t="s">
        <v>99</v>
      </c>
      <c r="AD87" s="10" t="s">
        <v>99</v>
      </c>
      <c r="AE87" s="10" t="s">
        <v>99</v>
      </c>
      <c r="AF87" s="10" t="s">
        <v>99</v>
      </c>
      <c r="AG87" s="10" t="s">
        <v>99</v>
      </c>
      <c r="AH87" s="10" t="s">
        <v>99</v>
      </c>
      <c r="BR87" s="10" t="s">
        <v>99</v>
      </c>
      <c r="BS87" s="10" t="s">
        <v>99</v>
      </c>
      <c r="BT87" s="10" t="s">
        <v>99</v>
      </c>
      <c r="BU87" s="10" t="s">
        <v>99</v>
      </c>
      <c r="BV87" s="10" t="s">
        <v>99</v>
      </c>
      <c r="BW87" s="10" t="s">
        <v>99</v>
      </c>
      <c r="BX87" s="10" t="s">
        <v>99</v>
      </c>
      <c r="BY87" s="10" t="s">
        <v>99</v>
      </c>
      <c r="BZ87" s="10" t="s">
        <v>99</v>
      </c>
      <c r="CA87" s="10" t="s">
        <v>99</v>
      </c>
      <c r="CB87" s="10" t="s">
        <v>99</v>
      </c>
      <c r="CC87" t="s">
        <v>99</v>
      </c>
      <c r="CD87" t="s">
        <v>99</v>
      </c>
      <c r="CE87" t="s">
        <v>99</v>
      </c>
      <c r="CF87" t="s">
        <v>99</v>
      </c>
      <c r="CG87" t="s">
        <v>99</v>
      </c>
      <c r="CH87" t="s">
        <v>99</v>
      </c>
      <c r="CI87" t="s">
        <v>99</v>
      </c>
      <c r="CJ87" t="s">
        <v>99</v>
      </c>
      <c r="CK87" t="s">
        <v>99</v>
      </c>
      <c r="CL87" t="s">
        <v>99</v>
      </c>
      <c r="CM87" t="s">
        <v>99</v>
      </c>
      <c r="CN87" t="s">
        <v>99</v>
      </c>
      <c r="CO87" t="s">
        <v>99</v>
      </c>
      <c r="CP87" t="s">
        <v>99</v>
      </c>
      <c r="CQ87" t="s">
        <v>99</v>
      </c>
      <c r="CR87" t="s">
        <v>99</v>
      </c>
      <c r="CS87" t="s">
        <v>99</v>
      </c>
      <c r="CT87" t="s">
        <v>99</v>
      </c>
      <c r="CU87" t="s">
        <v>99</v>
      </c>
      <c r="CV87" t="s">
        <v>99</v>
      </c>
      <c r="CW87" t="s">
        <v>99</v>
      </c>
      <c r="CX87" t="s">
        <v>99</v>
      </c>
      <c r="CY87" t="s">
        <v>99</v>
      </c>
    </row>
    <row r="88" spans="1:122" x14ac:dyDescent="0.25">
      <c r="A88" s="10" t="s">
        <v>100</v>
      </c>
      <c r="E88" s="10" t="s">
        <v>101</v>
      </c>
      <c r="F88" s="10" t="s">
        <v>101</v>
      </c>
      <c r="G88" s="10" t="s">
        <v>101</v>
      </c>
      <c r="H88" s="10" t="s">
        <v>101</v>
      </c>
      <c r="I88" s="10" t="s">
        <v>101</v>
      </c>
      <c r="J88" s="10" t="s">
        <v>101</v>
      </c>
      <c r="K88" s="10" t="s">
        <v>101</v>
      </c>
      <c r="L88" s="10" t="s">
        <v>101</v>
      </c>
      <c r="M88" s="10" t="s">
        <v>101</v>
      </c>
      <c r="N88" s="10" t="s">
        <v>101</v>
      </c>
      <c r="O88" s="10" t="s">
        <v>101</v>
      </c>
      <c r="P88" s="10" t="s">
        <v>101</v>
      </c>
      <c r="Q88" s="10" t="s">
        <v>101</v>
      </c>
      <c r="R88" s="10" t="s">
        <v>101</v>
      </c>
      <c r="S88" s="10" t="s">
        <v>101</v>
      </c>
      <c r="T88" s="10" t="s">
        <v>101</v>
      </c>
      <c r="U88" s="10" t="s">
        <v>101</v>
      </c>
      <c r="V88" s="10" t="s">
        <v>101</v>
      </c>
      <c r="W88" s="10" t="s">
        <v>101</v>
      </c>
      <c r="X88" s="10" t="s">
        <v>101</v>
      </c>
      <c r="Y88" s="10" t="s">
        <v>101</v>
      </c>
      <c r="Z88" s="10" t="s">
        <v>101</v>
      </c>
      <c r="AA88" s="10" t="s">
        <v>101</v>
      </c>
      <c r="AB88" s="10" t="s">
        <v>101</v>
      </c>
      <c r="AC88" s="10" t="s">
        <v>101</v>
      </c>
      <c r="AD88" s="10" t="s">
        <v>101</v>
      </c>
      <c r="AE88" s="10" t="s">
        <v>101</v>
      </c>
      <c r="AF88" s="10" t="s">
        <v>101</v>
      </c>
      <c r="AG88" s="10" t="s">
        <v>101</v>
      </c>
      <c r="AH88" s="10" t="s">
        <v>101</v>
      </c>
      <c r="BR88" s="10" t="s">
        <v>101</v>
      </c>
      <c r="BS88" s="10" t="s">
        <v>101</v>
      </c>
      <c r="BT88" s="10" t="s">
        <v>101</v>
      </c>
      <c r="BU88" s="10" t="s">
        <v>101</v>
      </c>
      <c r="BV88" s="10" t="s">
        <v>101</v>
      </c>
      <c r="BW88" s="10" t="s">
        <v>101</v>
      </c>
      <c r="BX88" s="10" t="s">
        <v>101</v>
      </c>
      <c r="BY88" s="10" t="s">
        <v>101</v>
      </c>
      <c r="BZ88" s="10" t="s">
        <v>101</v>
      </c>
      <c r="CA88" s="10" t="s">
        <v>101</v>
      </c>
      <c r="CB88" s="10" t="s">
        <v>101</v>
      </c>
      <c r="CC88" t="s">
        <v>101</v>
      </c>
      <c r="CD88" t="s">
        <v>101</v>
      </c>
      <c r="CE88" t="s">
        <v>101</v>
      </c>
      <c r="CF88" t="s">
        <v>101</v>
      </c>
      <c r="CG88" t="s">
        <v>101</v>
      </c>
      <c r="CH88" t="s">
        <v>101</v>
      </c>
      <c r="CI88" t="s">
        <v>101</v>
      </c>
      <c r="CJ88" t="s">
        <v>101</v>
      </c>
      <c r="CK88" t="s">
        <v>101</v>
      </c>
      <c r="CL88" t="s">
        <v>101</v>
      </c>
      <c r="CM88" t="s">
        <v>101</v>
      </c>
      <c r="CN88" t="s">
        <v>101</v>
      </c>
      <c r="CO88" t="s">
        <v>101</v>
      </c>
      <c r="CP88" t="s">
        <v>101</v>
      </c>
      <c r="CQ88" t="s">
        <v>101</v>
      </c>
      <c r="CR88" t="s">
        <v>101</v>
      </c>
      <c r="CS88" t="s">
        <v>101</v>
      </c>
      <c r="CT88" t="s">
        <v>101</v>
      </c>
      <c r="CU88" t="s">
        <v>101</v>
      </c>
      <c r="CV88" t="s">
        <v>101</v>
      </c>
      <c r="CW88" t="s">
        <v>101</v>
      </c>
      <c r="CX88" t="s">
        <v>101</v>
      </c>
      <c r="CY88" t="s">
        <v>101</v>
      </c>
    </row>
    <row r="89" spans="1:122" x14ac:dyDescent="0.25">
      <c r="A89" s="10" t="s">
        <v>102</v>
      </c>
      <c r="E89" s="10" t="s">
        <v>103</v>
      </c>
      <c r="F89" s="10" t="s">
        <v>103</v>
      </c>
      <c r="G89" s="10" t="s">
        <v>103</v>
      </c>
      <c r="H89" s="10" t="s">
        <v>103</v>
      </c>
      <c r="I89" s="10" t="s">
        <v>103</v>
      </c>
      <c r="J89" s="10" t="s">
        <v>103</v>
      </c>
      <c r="K89" s="10" t="s">
        <v>103</v>
      </c>
      <c r="L89" s="10" t="s">
        <v>103</v>
      </c>
      <c r="M89" s="10" t="s">
        <v>103</v>
      </c>
      <c r="N89" s="10" t="s">
        <v>103</v>
      </c>
      <c r="O89" s="10" t="s">
        <v>103</v>
      </c>
      <c r="P89" s="10" t="s">
        <v>103</v>
      </c>
      <c r="Q89" s="10" t="s">
        <v>103</v>
      </c>
      <c r="R89" s="10" t="s">
        <v>103</v>
      </c>
      <c r="S89" s="10" t="s">
        <v>103</v>
      </c>
      <c r="T89" s="10" t="s">
        <v>103</v>
      </c>
      <c r="U89" s="10" t="s">
        <v>103</v>
      </c>
      <c r="V89" s="10" t="s">
        <v>103</v>
      </c>
      <c r="W89" s="10" t="s">
        <v>103</v>
      </c>
      <c r="X89" s="10" t="s">
        <v>103</v>
      </c>
      <c r="Y89" s="10" t="s">
        <v>103</v>
      </c>
      <c r="Z89" s="10" t="s">
        <v>103</v>
      </c>
      <c r="AA89" s="10" t="s">
        <v>103</v>
      </c>
      <c r="AB89" s="10" t="s">
        <v>103</v>
      </c>
      <c r="AC89" s="10" t="s">
        <v>103</v>
      </c>
      <c r="AD89" s="10" t="s">
        <v>103</v>
      </c>
      <c r="AE89" s="10" t="s">
        <v>103</v>
      </c>
      <c r="AF89" s="10" t="s">
        <v>103</v>
      </c>
      <c r="AG89" s="10" t="s">
        <v>103</v>
      </c>
      <c r="AH89" s="10" t="s">
        <v>103</v>
      </c>
      <c r="BR89" s="10" t="s">
        <v>103</v>
      </c>
      <c r="BS89" s="10" t="s">
        <v>103</v>
      </c>
      <c r="BT89" s="10" t="s">
        <v>103</v>
      </c>
      <c r="BU89" s="10" t="s">
        <v>103</v>
      </c>
      <c r="BV89" s="10" t="s">
        <v>103</v>
      </c>
      <c r="BW89" s="10" t="s">
        <v>103</v>
      </c>
      <c r="BX89" s="10" t="s">
        <v>103</v>
      </c>
      <c r="BY89" s="10" t="s">
        <v>103</v>
      </c>
      <c r="BZ89" s="10" t="s">
        <v>103</v>
      </c>
      <c r="CA89" s="10" t="s">
        <v>103</v>
      </c>
      <c r="CB89" s="10" t="s">
        <v>103</v>
      </c>
      <c r="CC89" t="s">
        <v>103</v>
      </c>
      <c r="CD89" t="s">
        <v>103</v>
      </c>
      <c r="CE89" t="s">
        <v>103</v>
      </c>
      <c r="CF89" t="s">
        <v>103</v>
      </c>
      <c r="CG89" t="s">
        <v>103</v>
      </c>
      <c r="CH89" t="s">
        <v>103</v>
      </c>
      <c r="CI89" t="s">
        <v>103</v>
      </c>
      <c r="CJ89" t="s">
        <v>103</v>
      </c>
      <c r="CK89" t="s">
        <v>103</v>
      </c>
      <c r="CL89" t="s">
        <v>103</v>
      </c>
      <c r="CM89" t="s">
        <v>103</v>
      </c>
      <c r="CN89" t="s">
        <v>103</v>
      </c>
      <c r="CO89" t="s">
        <v>103</v>
      </c>
      <c r="CP89" t="s">
        <v>103</v>
      </c>
      <c r="CQ89" t="s">
        <v>103</v>
      </c>
      <c r="CR89" t="s">
        <v>103</v>
      </c>
      <c r="CS89" t="s">
        <v>103</v>
      </c>
      <c r="CT89" t="s">
        <v>103</v>
      </c>
      <c r="CU89" t="s">
        <v>103</v>
      </c>
      <c r="CV89" t="s">
        <v>103</v>
      </c>
      <c r="CW89" t="s">
        <v>103</v>
      </c>
      <c r="CX89" t="s">
        <v>103</v>
      </c>
      <c r="CY89" t="s">
        <v>103</v>
      </c>
    </row>
    <row r="91" spans="1:122" x14ac:dyDescent="0.25">
      <c r="A91" s="10" t="s">
        <v>138</v>
      </c>
      <c r="E91" s="10" t="s">
        <v>103</v>
      </c>
      <c r="F91" s="10" t="s">
        <v>103</v>
      </c>
      <c r="G91" s="10" t="s">
        <v>103</v>
      </c>
      <c r="H91" s="10" t="s">
        <v>103</v>
      </c>
      <c r="I91" s="10" t="s">
        <v>103</v>
      </c>
      <c r="J91" s="10" t="s">
        <v>103</v>
      </c>
      <c r="K91" s="10" t="s">
        <v>103</v>
      </c>
      <c r="L91" s="10" t="s">
        <v>103</v>
      </c>
      <c r="M91" s="10" t="s">
        <v>103</v>
      </c>
      <c r="N91" s="10" t="s">
        <v>103</v>
      </c>
      <c r="O91" s="10" t="s">
        <v>103</v>
      </c>
      <c r="P91" s="10" t="s">
        <v>103</v>
      </c>
      <c r="Q91" s="10" t="s">
        <v>103</v>
      </c>
      <c r="R91" s="10" t="s">
        <v>103</v>
      </c>
      <c r="S91" s="10" t="s">
        <v>103</v>
      </c>
      <c r="T91" s="10" t="s">
        <v>103</v>
      </c>
      <c r="U91" s="10" t="s">
        <v>103</v>
      </c>
      <c r="V91" s="10" t="s">
        <v>103</v>
      </c>
      <c r="W91" s="10" t="s">
        <v>103</v>
      </c>
      <c r="X91" s="10" t="s">
        <v>103</v>
      </c>
      <c r="Y91" s="10" t="s">
        <v>103</v>
      </c>
      <c r="Z91" s="10" t="s">
        <v>103</v>
      </c>
      <c r="AA91" s="10" t="s">
        <v>103</v>
      </c>
      <c r="AB91" s="10" t="s">
        <v>103</v>
      </c>
      <c r="AC91" s="10" t="s">
        <v>103</v>
      </c>
      <c r="AD91" s="10" t="s">
        <v>103</v>
      </c>
      <c r="AE91" s="10" t="s">
        <v>103</v>
      </c>
      <c r="AF91" s="10" t="s">
        <v>103</v>
      </c>
      <c r="AG91" s="10" t="s">
        <v>103</v>
      </c>
      <c r="AH91" s="10" t="s">
        <v>103</v>
      </c>
      <c r="BR91" s="10" t="s">
        <v>103</v>
      </c>
      <c r="BS91" s="10" t="s">
        <v>103</v>
      </c>
      <c r="BT91" s="10" t="s">
        <v>103</v>
      </c>
      <c r="BU91" s="10" t="s">
        <v>103</v>
      </c>
      <c r="BV91" s="10" t="s">
        <v>103</v>
      </c>
      <c r="BW91" s="10" t="s">
        <v>103</v>
      </c>
      <c r="BX91" s="10" t="s">
        <v>103</v>
      </c>
      <c r="BY91" s="10" t="s">
        <v>103</v>
      </c>
      <c r="BZ91" s="10" t="s">
        <v>103</v>
      </c>
      <c r="CA91" s="10" t="s">
        <v>103</v>
      </c>
      <c r="CB91" s="10" t="s">
        <v>103</v>
      </c>
      <c r="CC91" t="s">
        <v>103</v>
      </c>
      <c r="CD91" t="s">
        <v>103</v>
      </c>
      <c r="CE91" t="s">
        <v>103</v>
      </c>
      <c r="CF91" t="s">
        <v>103</v>
      </c>
      <c r="CG91" t="s">
        <v>103</v>
      </c>
      <c r="CH91" t="s">
        <v>103</v>
      </c>
      <c r="CI91" t="s">
        <v>103</v>
      </c>
      <c r="CJ91" t="s">
        <v>103</v>
      </c>
      <c r="CK91" t="s">
        <v>103</v>
      </c>
      <c r="CL91" t="s">
        <v>103</v>
      </c>
      <c r="CM91" t="s">
        <v>103</v>
      </c>
      <c r="CN91" t="s">
        <v>103</v>
      </c>
      <c r="CO91" t="s">
        <v>103</v>
      </c>
      <c r="CP91" t="s">
        <v>103</v>
      </c>
      <c r="CQ91" t="s">
        <v>103</v>
      </c>
      <c r="CR91" t="s">
        <v>103</v>
      </c>
      <c r="CS91" t="s">
        <v>103</v>
      </c>
      <c r="CT91" t="s">
        <v>103</v>
      </c>
      <c r="CU91" t="s">
        <v>103</v>
      </c>
      <c r="CV91" t="s">
        <v>103</v>
      </c>
      <c r="CW91" t="s">
        <v>103</v>
      </c>
      <c r="CX91" t="s">
        <v>103</v>
      </c>
      <c r="CY91" t="s">
        <v>103</v>
      </c>
    </row>
    <row r="92" spans="1:122" x14ac:dyDescent="0.25">
      <c r="A92" s="10" t="s">
        <v>139</v>
      </c>
      <c r="E92" s="10" t="s">
        <v>103</v>
      </c>
      <c r="F92" s="10" t="s">
        <v>103</v>
      </c>
      <c r="G92" s="10" t="s">
        <v>103</v>
      </c>
      <c r="H92" s="10" t="s">
        <v>103</v>
      </c>
      <c r="I92" s="10" t="s">
        <v>103</v>
      </c>
      <c r="J92" s="10" t="s">
        <v>103</v>
      </c>
      <c r="K92" s="10" t="s">
        <v>103</v>
      </c>
      <c r="L92" s="10" t="s">
        <v>103</v>
      </c>
      <c r="M92" s="10" t="s">
        <v>103</v>
      </c>
      <c r="N92" s="10" t="s">
        <v>103</v>
      </c>
      <c r="O92" s="10" t="s">
        <v>103</v>
      </c>
      <c r="P92" s="10" t="s">
        <v>103</v>
      </c>
      <c r="Q92" s="10" t="s">
        <v>103</v>
      </c>
      <c r="R92" s="10" t="s">
        <v>103</v>
      </c>
      <c r="S92" s="10" t="s">
        <v>103</v>
      </c>
      <c r="T92" s="10" t="s">
        <v>103</v>
      </c>
      <c r="U92" s="10" t="s">
        <v>103</v>
      </c>
      <c r="V92" s="10" t="s">
        <v>103</v>
      </c>
      <c r="W92" s="10" t="s">
        <v>103</v>
      </c>
      <c r="X92" s="10" t="s">
        <v>103</v>
      </c>
      <c r="Y92" s="10" t="s">
        <v>103</v>
      </c>
      <c r="Z92" s="10" t="s">
        <v>103</v>
      </c>
      <c r="AA92" s="10" t="s">
        <v>103</v>
      </c>
      <c r="AB92" s="10" t="s">
        <v>103</v>
      </c>
      <c r="AC92" s="10" t="s">
        <v>103</v>
      </c>
      <c r="AD92" s="10" t="s">
        <v>103</v>
      </c>
      <c r="AE92" s="10" t="s">
        <v>103</v>
      </c>
      <c r="AF92" s="10" t="s">
        <v>103</v>
      </c>
      <c r="AG92" s="10" t="s">
        <v>103</v>
      </c>
      <c r="AH92" s="10" t="s">
        <v>103</v>
      </c>
      <c r="BR92" s="10" t="s">
        <v>103</v>
      </c>
      <c r="BS92" s="10" t="s">
        <v>103</v>
      </c>
      <c r="BT92" s="10" t="s">
        <v>103</v>
      </c>
      <c r="BU92" s="10" t="s">
        <v>103</v>
      </c>
      <c r="BV92" s="10" t="s">
        <v>103</v>
      </c>
      <c r="BW92" s="10" t="s">
        <v>103</v>
      </c>
      <c r="BX92" s="10" t="s">
        <v>103</v>
      </c>
      <c r="BY92" s="10" t="s">
        <v>103</v>
      </c>
      <c r="BZ92" s="10" t="s">
        <v>103</v>
      </c>
      <c r="CA92" s="10" t="s">
        <v>103</v>
      </c>
      <c r="CB92" s="10" t="s">
        <v>103</v>
      </c>
      <c r="CC92" t="s">
        <v>103</v>
      </c>
      <c r="CD92" t="s">
        <v>103</v>
      </c>
      <c r="CE92" t="s">
        <v>103</v>
      </c>
      <c r="CF92" t="s">
        <v>103</v>
      </c>
      <c r="CG92" t="s">
        <v>103</v>
      </c>
      <c r="CH92" t="s">
        <v>103</v>
      </c>
      <c r="CI92" t="s">
        <v>103</v>
      </c>
      <c r="CJ92" t="s">
        <v>103</v>
      </c>
      <c r="CK92" t="s">
        <v>103</v>
      </c>
      <c r="CL92" t="s">
        <v>103</v>
      </c>
      <c r="CM92" t="s">
        <v>103</v>
      </c>
      <c r="CN92" t="s">
        <v>103</v>
      </c>
      <c r="CO92" t="s">
        <v>103</v>
      </c>
      <c r="CP92" t="s">
        <v>103</v>
      </c>
      <c r="CQ92" t="s">
        <v>103</v>
      </c>
      <c r="CR92" t="s">
        <v>103</v>
      </c>
      <c r="CS92" t="s">
        <v>103</v>
      </c>
      <c r="CT92" t="s">
        <v>103</v>
      </c>
      <c r="CU92" t="s">
        <v>103</v>
      </c>
      <c r="CV92" t="s">
        <v>103</v>
      </c>
      <c r="CW92" t="s">
        <v>103</v>
      </c>
      <c r="CX92" t="s">
        <v>103</v>
      </c>
      <c r="CY92" t="s">
        <v>103</v>
      </c>
    </row>
    <row r="93" spans="1:122" x14ac:dyDescent="0.25">
      <c r="A93" s="10" t="s">
        <v>104</v>
      </c>
      <c r="E93" s="10" t="s">
        <v>105</v>
      </c>
      <c r="F93" s="10" t="s">
        <v>105</v>
      </c>
      <c r="G93" s="10" t="s">
        <v>105</v>
      </c>
      <c r="H93" s="10" t="s">
        <v>105</v>
      </c>
      <c r="I93" s="10" t="s">
        <v>105</v>
      </c>
      <c r="J93" s="10" t="s">
        <v>105</v>
      </c>
      <c r="K93" s="10" t="s">
        <v>105</v>
      </c>
      <c r="L93" s="10" t="s">
        <v>105</v>
      </c>
      <c r="M93" s="10" t="s">
        <v>105</v>
      </c>
      <c r="N93" s="10" t="s">
        <v>105</v>
      </c>
      <c r="O93" s="10" t="s">
        <v>105</v>
      </c>
      <c r="P93" s="10" t="s">
        <v>105</v>
      </c>
      <c r="Q93" s="10" t="s">
        <v>105</v>
      </c>
      <c r="R93" s="10" t="s">
        <v>105</v>
      </c>
      <c r="S93" s="10" t="s">
        <v>105</v>
      </c>
      <c r="T93" s="10" t="s">
        <v>105</v>
      </c>
      <c r="U93" s="10" t="s">
        <v>105</v>
      </c>
      <c r="V93" s="10" t="s">
        <v>105</v>
      </c>
      <c r="W93" s="10" t="s">
        <v>105</v>
      </c>
      <c r="X93" s="10" t="s">
        <v>105</v>
      </c>
      <c r="Y93" s="10" t="s">
        <v>105</v>
      </c>
      <c r="Z93" s="10" t="s">
        <v>105</v>
      </c>
      <c r="AA93" s="10" t="s">
        <v>105</v>
      </c>
      <c r="AB93" s="10" t="s">
        <v>105</v>
      </c>
      <c r="AC93" s="10" t="s">
        <v>105</v>
      </c>
      <c r="AD93" s="10" t="s">
        <v>105</v>
      </c>
      <c r="AE93" s="10" t="s">
        <v>105</v>
      </c>
      <c r="AF93" s="10" t="s">
        <v>105</v>
      </c>
      <c r="AG93" s="10" t="s">
        <v>105</v>
      </c>
      <c r="AH93" s="10" t="s">
        <v>105</v>
      </c>
      <c r="BR93" s="10" t="s">
        <v>105</v>
      </c>
      <c r="BS93" s="10" t="s">
        <v>105</v>
      </c>
      <c r="BT93" s="10" t="s">
        <v>105</v>
      </c>
      <c r="BU93" s="10" t="s">
        <v>105</v>
      </c>
      <c r="BV93" s="10" t="s">
        <v>105</v>
      </c>
      <c r="BW93" s="10" t="s">
        <v>105</v>
      </c>
      <c r="BX93" s="10" t="s">
        <v>105</v>
      </c>
      <c r="BY93" s="10" t="s">
        <v>105</v>
      </c>
      <c r="BZ93" s="10" t="s">
        <v>105</v>
      </c>
      <c r="CA93" s="10" t="s">
        <v>105</v>
      </c>
      <c r="CB93" s="10" t="s">
        <v>105</v>
      </c>
      <c r="CC93" t="s">
        <v>105</v>
      </c>
      <c r="CD93" t="s">
        <v>105</v>
      </c>
      <c r="CE93" t="s">
        <v>105</v>
      </c>
      <c r="CF93" t="s">
        <v>105</v>
      </c>
      <c r="CG93" t="s">
        <v>105</v>
      </c>
      <c r="CH93" t="s">
        <v>105</v>
      </c>
      <c r="CI93" t="s">
        <v>105</v>
      </c>
      <c r="CJ93" t="s">
        <v>105</v>
      </c>
      <c r="CK93" t="s">
        <v>105</v>
      </c>
      <c r="CL93" t="s">
        <v>105</v>
      </c>
      <c r="CM93" t="s">
        <v>105</v>
      </c>
      <c r="CN93" t="s">
        <v>105</v>
      </c>
      <c r="CO93" t="s">
        <v>105</v>
      </c>
      <c r="CP93" t="s">
        <v>105</v>
      </c>
      <c r="CQ93" t="s">
        <v>105</v>
      </c>
      <c r="CR93" t="s">
        <v>105</v>
      </c>
      <c r="CS93" t="s">
        <v>105</v>
      </c>
      <c r="CT93" t="s">
        <v>105</v>
      </c>
      <c r="CU93" t="s">
        <v>105</v>
      </c>
      <c r="CV93" t="s">
        <v>105</v>
      </c>
      <c r="CW93" t="s">
        <v>105</v>
      </c>
      <c r="CX93" t="s">
        <v>105</v>
      </c>
      <c r="CY93" t="s">
        <v>105</v>
      </c>
    </row>
    <row r="95" spans="1:122" x14ac:dyDescent="0.25">
      <c r="A95" s="10" t="s">
        <v>107</v>
      </c>
      <c r="E95" s="10" t="s">
        <v>174</v>
      </c>
      <c r="F95" s="10" t="s">
        <v>174</v>
      </c>
      <c r="G95" s="10" t="s">
        <v>174</v>
      </c>
      <c r="H95" s="10" t="s">
        <v>174</v>
      </c>
      <c r="I95" s="10" t="s">
        <v>174</v>
      </c>
      <c r="J95" s="10" t="s">
        <v>174</v>
      </c>
      <c r="K95" s="10" t="s">
        <v>174</v>
      </c>
      <c r="L95" s="10" t="s">
        <v>174</v>
      </c>
      <c r="M95" s="10" t="s">
        <v>174</v>
      </c>
      <c r="N95" s="10" t="s">
        <v>174</v>
      </c>
      <c r="O95" s="10" t="s">
        <v>174</v>
      </c>
      <c r="P95" s="10" t="s">
        <v>174</v>
      </c>
      <c r="Q95" s="10" t="s">
        <v>174</v>
      </c>
      <c r="R95" s="10" t="s">
        <v>174</v>
      </c>
      <c r="S95" s="10" t="s">
        <v>174</v>
      </c>
      <c r="T95" s="10" t="s">
        <v>174</v>
      </c>
      <c r="U95" s="10" t="s">
        <v>174</v>
      </c>
      <c r="V95" s="10" t="s">
        <v>174</v>
      </c>
      <c r="W95" s="10" t="s">
        <v>174</v>
      </c>
      <c r="X95" s="10" t="s">
        <v>174</v>
      </c>
      <c r="Y95" s="10" t="s">
        <v>174</v>
      </c>
      <c r="Z95" s="10" t="s">
        <v>174</v>
      </c>
      <c r="AA95" s="10" t="s">
        <v>174</v>
      </c>
      <c r="AB95" s="10" t="s">
        <v>174</v>
      </c>
      <c r="AC95" s="10" t="s">
        <v>174</v>
      </c>
      <c r="AD95" s="10" t="s">
        <v>174</v>
      </c>
      <c r="AE95" s="10" t="s">
        <v>174</v>
      </c>
      <c r="AF95" s="10" t="s">
        <v>174</v>
      </c>
      <c r="AG95" s="10" t="s">
        <v>174</v>
      </c>
      <c r="AH95" s="10" t="s">
        <v>174</v>
      </c>
      <c r="BR95" s="10" t="s">
        <v>108</v>
      </c>
      <c r="BS95" s="10" t="s">
        <v>108</v>
      </c>
      <c r="BT95" s="10" t="s">
        <v>108</v>
      </c>
      <c r="BU95" s="10" t="s">
        <v>108</v>
      </c>
      <c r="BV95" s="10" t="s">
        <v>108</v>
      </c>
      <c r="BW95" s="10" t="s">
        <v>108</v>
      </c>
      <c r="BX95" s="10" t="s">
        <v>108</v>
      </c>
      <c r="BY95" s="10" t="s">
        <v>108</v>
      </c>
      <c r="BZ95" s="10" t="s">
        <v>108</v>
      </c>
      <c r="CA95" s="10" t="s">
        <v>108</v>
      </c>
      <c r="CB95" s="10" t="s">
        <v>108</v>
      </c>
      <c r="CC95" t="s">
        <v>108</v>
      </c>
      <c r="CD95" t="s">
        <v>108</v>
      </c>
      <c r="CE95" t="s">
        <v>108</v>
      </c>
      <c r="CF95" t="s">
        <v>108</v>
      </c>
      <c r="CG95" t="s">
        <v>108</v>
      </c>
      <c r="CH95" t="s">
        <v>108</v>
      </c>
      <c r="CI95" t="s">
        <v>108</v>
      </c>
      <c r="CJ95" t="s">
        <v>108</v>
      </c>
      <c r="CK95" t="s">
        <v>108</v>
      </c>
      <c r="CL95" t="s">
        <v>108</v>
      </c>
      <c r="CM95" t="s">
        <v>108</v>
      </c>
      <c r="CN95" t="s">
        <v>108</v>
      </c>
      <c r="CO95" t="s">
        <v>108</v>
      </c>
      <c r="CP95" t="s">
        <v>108</v>
      </c>
      <c r="CQ95" t="s">
        <v>108</v>
      </c>
      <c r="CR95" t="s">
        <v>108</v>
      </c>
      <c r="CS95" t="s">
        <v>108</v>
      </c>
      <c r="CT95" t="s">
        <v>108</v>
      </c>
      <c r="CU95" t="s">
        <v>108</v>
      </c>
      <c r="CV95" t="s">
        <v>108</v>
      </c>
      <c r="CW95" t="s">
        <v>108</v>
      </c>
      <c r="CX95" t="s">
        <v>108</v>
      </c>
      <c r="CY95" t="s">
        <v>108</v>
      </c>
    </row>
    <row r="96" spans="1:122" s="5" customFormat="1" x14ac:dyDescent="0.25">
      <c r="A96" s="11" t="s">
        <v>106</v>
      </c>
      <c r="B96" s="41"/>
      <c r="C96" s="41"/>
      <c r="D96" s="41"/>
      <c r="E96" s="42" t="s">
        <v>161</v>
      </c>
      <c r="F96" s="42" t="s">
        <v>161</v>
      </c>
      <c r="G96" s="42" t="s">
        <v>161</v>
      </c>
      <c r="H96" s="42" t="s">
        <v>161</v>
      </c>
      <c r="I96" s="42" t="s">
        <v>161</v>
      </c>
      <c r="J96" s="42" t="s">
        <v>161</v>
      </c>
      <c r="K96" s="42" t="s">
        <v>161</v>
      </c>
      <c r="L96" s="42" t="s">
        <v>161</v>
      </c>
      <c r="M96" s="42" t="s">
        <v>161</v>
      </c>
      <c r="N96" s="42" t="s">
        <v>161</v>
      </c>
      <c r="O96" s="42" t="s">
        <v>161</v>
      </c>
      <c r="P96" s="42" t="s">
        <v>161</v>
      </c>
      <c r="Q96" s="42" t="s">
        <v>161</v>
      </c>
      <c r="R96" s="42" t="s">
        <v>161</v>
      </c>
      <c r="S96" s="42" t="s">
        <v>161</v>
      </c>
      <c r="T96" s="42" t="s">
        <v>161</v>
      </c>
      <c r="U96" s="42" t="s">
        <v>161</v>
      </c>
      <c r="V96" s="42" t="s">
        <v>161</v>
      </c>
      <c r="W96" s="42" t="s">
        <v>161</v>
      </c>
      <c r="X96" s="42" t="s">
        <v>161</v>
      </c>
      <c r="Y96" s="42" t="s">
        <v>161</v>
      </c>
      <c r="Z96" s="42" t="s">
        <v>161</v>
      </c>
      <c r="AA96" s="42" t="s">
        <v>161</v>
      </c>
      <c r="AB96" s="42" t="s">
        <v>161</v>
      </c>
      <c r="AC96" s="42" t="s">
        <v>161</v>
      </c>
      <c r="AD96" s="42" t="s">
        <v>161</v>
      </c>
      <c r="AE96" s="42" t="s">
        <v>161</v>
      </c>
      <c r="AF96" s="42" t="s">
        <v>161</v>
      </c>
      <c r="AG96" s="42" t="s">
        <v>161</v>
      </c>
      <c r="AH96" s="42" t="s">
        <v>161</v>
      </c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 t="s">
        <v>161</v>
      </c>
      <c r="BS96" s="42" t="s">
        <v>161</v>
      </c>
      <c r="BT96" s="42" t="s">
        <v>161</v>
      </c>
      <c r="BU96" s="42" t="s">
        <v>161</v>
      </c>
      <c r="BV96" s="42" t="s">
        <v>161</v>
      </c>
      <c r="BW96" s="42" t="s">
        <v>161</v>
      </c>
      <c r="BX96" s="42" t="s">
        <v>161</v>
      </c>
      <c r="BY96" s="42" t="s">
        <v>161</v>
      </c>
      <c r="BZ96" s="42" t="s">
        <v>161</v>
      </c>
      <c r="CA96" s="42" t="s">
        <v>161</v>
      </c>
      <c r="CB96" s="42" t="s">
        <v>161</v>
      </c>
      <c r="CC96" s="41" t="s">
        <v>161</v>
      </c>
      <c r="CD96" s="41" t="s">
        <v>161</v>
      </c>
      <c r="CE96" s="41" t="s">
        <v>161</v>
      </c>
      <c r="CF96" s="41" t="s">
        <v>161</v>
      </c>
      <c r="CG96" s="41" t="s">
        <v>161</v>
      </c>
      <c r="CH96" s="41" t="s">
        <v>161</v>
      </c>
      <c r="CI96" s="41" t="s">
        <v>161</v>
      </c>
      <c r="CJ96" s="41" t="s">
        <v>161</v>
      </c>
      <c r="CK96" s="41" t="s">
        <v>161</v>
      </c>
      <c r="CL96" s="41" t="s">
        <v>161</v>
      </c>
      <c r="CM96" s="41" t="s">
        <v>161</v>
      </c>
      <c r="CN96" s="41" t="s">
        <v>161</v>
      </c>
      <c r="CO96" s="41" t="s">
        <v>161</v>
      </c>
      <c r="CP96" s="41" t="s">
        <v>161</v>
      </c>
      <c r="CQ96" s="41" t="s">
        <v>161</v>
      </c>
      <c r="CR96" s="41" t="s">
        <v>161</v>
      </c>
      <c r="CS96" s="41" t="s">
        <v>161</v>
      </c>
      <c r="CT96" s="41" t="s">
        <v>161</v>
      </c>
      <c r="CU96" s="41" t="s">
        <v>161</v>
      </c>
      <c r="CV96" s="41" t="s">
        <v>161</v>
      </c>
      <c r="CW96" s="41" t="s">
        <v>161</v>
      </c>
      <c r="CX96" s="41" t="s">
        <v>161</v>
      </c>
      <c r="CY96" s="41" t="s">
        <v>161</v>
      </c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</row>
    <row r="118" spans="1:69" x14ac:dyDescent="0.25">
      <c r="A118" s="10" t="s">
        <v>181</v>
      </c>
    </row>
    <row r="119" spans="1:69" x14ac:dyDescent="0.25">
      <c r="A119" s="10" t="s">
        <v>182</v>
      </c>
    </row>
    <row r="121" spans="1:69" x14ac:dyDescent="0.25">
      <c r="A121" s="11" t="s">
        <v>173</v>
      </c>
    </row>
    <row r="122" spans="1:69" x14ac:dyDescent="0.25">
      <c r="A122" s="10" t="s">
        <v>216</v>
      </c>
    </row>
    <row r="123" spans="1:69" x14ac:dyDescent="0.25">
      <c r="A123" s="10" t="s">
        <v>217</v>
      </c>
    </row>
    <row r="124" spans="1:69" x14ac:dyDescent="0.25">
      <c r="A124" s="10" t="s">
        <v>218</v>
      </c>
    </row>
    <row r="125" spans="1:69" x14ac:dyDescent="0.25">
      <c r="A125" s="10" t="s">
        <v>219</v>
      </c>
    </row>
    <row r="126" spans="1:69" x14ac:dyDescent="0.25">
      <c r="A126" s="10" t="s">
        <v>220</v>
      </c>
    </row>
    <row r="127" spans="1:69" x14ac:dyDescent="0.25">
      <c r="A127" s="10" t="s">
        <v>221</v>
      </c>
    </row>
    <row r="128" spans="1:69" x14ac:dyDescent="0.25">
      <c r="A128" s="7" t="s">
        <v>234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</row>
    <row r="129" spans="1:80" x14ac:dyDescent="0.25">
      <c r="A129" s="7" t="s">
        <v>235</v>
      </c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</row>
    <row r="130" spans="1:80" x14ac:dyDescent="0.25">
      <c r="A130" s="7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</row>
    <row r="131" spans="1:80" ht="19.5" x14ac:dyDescent="0.3">
      <c r="A131" s="37" t="s">
        <v>176</v>
      </c>
    </row>
    <row r="132" spans="1:80" s="5" customFormat="1" x14ac:dyDescent="0.25">
      <c r="A132" s="11" t="s">
        <v>175</v>
      </c>
      <c r="D132" s="44"/>
      <c r="E132" s="27" t="str">
        <f>TEXT(IF(E75="Supply Water", 1214, IF(E75="Own Boring", 500, IF(E75="Both",1714, IF(E75="Already Paid ",0,IF(E75="Not Applicable",0,))))),"0")</f>
        <v>500</v>
      </c>
      <c r="F132" s="27" t="str">
        <f t="shared" ref="F132:X132" si="7">TEXT(IF(F75="Supply Water", 1214, IF(F75="Own Boring", 500, IF(F75="Both",1714, IF(F75="Already Paid ",0,IF(F75="Not Applicable",0,))))),"0")</f>
        <v>1214</v>
      </c>
      <c r="G132" s="27" t="str">
        <f t="shared" si="7"/>
        <v>1214</v>
      </c>
      <c r="H132" s="27" t="str">
        <f t="shared" si="7"/>
        <v>1214</v>
      </c>
      <c r="I132" s="27" t="str">
        <f t="shared" si="7"/>
        <v>1214</v>
      </c>
      <c r="J132" s="27" t="str">
        <f t="shared" si="7"/>
        <v>1214</v>
      </c>
      <c r="K132" s="27" t="str">
        <f t="shared" si="7"/>
        <v>1214</v>
      </c>
      <c r="L132" s="27" t="str">
        <f t="shared" si="7"/>
        <v>1214</v>
      </c>
      <c r="M132" s="27" t="str">
        <f t="shared" si="7"/>
        <v>1214</v>
      </c>
      <c r="N132" s="27" t="str">
        <f t="shared" si="7"/>
        <v>1214</v>
      </c>
      <c r="O132" s="27" t="str">
        <f t="shared" si="7"/>
        <v>1214</v>
      </c>
      <c r="P132" s="27" t="str">
        <f t="shared" si="7"/>
        <v>1214</v>
      </c>
      <c r="Q132" s="27" t="str">
        <f t="shared" si="7"/>
        <v>1214</v>
      </c>
      <c r="R132" s="27" t="str">
        <f t="shared" si="7"/>
        <v>1214</v>
      </c>
      <c r="S132" s="27" t="str">
        <f t="shared" si="7"/>
        <v>1214</v>
      </c>
      <c r="T132" s="27" t="str">
        <f t="shared" si="7"/>
        <v>1214</v>
      </c>
      <c r="U132" s="27" t="str">
        <f t="shared" si="7"/>
        <v>1214</v>
      </c>
      <c r="V132" s="27" t="str">
        <f t="shared" si="7"/>
        <v>1214</v>
      </c>
      <c r="W132" s="27" t="str">
        <f t="shared" si="7"/>
        <v>0</v>
      </c>
      <c r="X132" s="27" t="str">
        <f t="shared" si="7"/>
        <v>500</v>
      </c>
      <c r="Y132" s="27" t="str">
        <f t="shared" ref="Y132:AC132" si="8">TEXT(IF(Y75="Supply Water", 1214, IF(Y75="Own Boring", 500, IF(Y75="Both",1714, IF(Y75="Already Paid ",0,IF(Y75="Not Applicable",0,))))),"0")</f>
        <v>1714</v>
      </c>
      <c r="Z132" s="27" t="str">
        <f t="shared" si="8"/>
        <v>0</v>
      </c>
      <c r="AA132" s="27" t="str">
        <f t="shared" si="8"/>
        <v>1214</v>
      </c>
      <c r="AB132" s="27" t="str">
        <f t="shared" si="8"/>
        <v>1214</v>
      </c>
      <c r="AC132" s="27" t="str">
        <f t="shared" si="8"/>
        <v>0</v>
      </c>
      <c r="AD132" s="27" t="str">
        <f t="shared" ref="AD132" si="9">TEXT(IF(AD75="Supply Water", 1214, IF(AD75="Own Boring", 500, IF(AD75="Both",1714, IF(AD75="Already Paid ",0,IF(AD75="Not Applicable",0,))))),"0")</f>
        <v>0</v>
      </c>
      <c r="AE132" s="27" t="str">
        <f t="shared" ref="AE132" si="10">TEXT(IF(AE75="Supply Water", 1214, IF(AE75="Own Boring", 500, IF(AE75="Both",1714, IF(AE75="Already Paid ",0,IF(AE75="Not Applicable",0,))))),"0")</f>
        <v>0</v>
      </c>
      <c r="AF132" s="27" t="str">
        <f t="shared" ref="AF132:AG132" si="11">TEXT(IF(AF75="Supply Water", 1214, IF(AF75="Own Boring", 500, IF(AF75="Both",1714, IF(AF75="Already Paid ",0,IF(AF75="Not Applicable",0,))))),"0")</f>
        <v>0</v>
      </c>
      <c r="AG132" s="27" t="str">
        <f t="shared" si="11"/>
        <v>1214</v>
      </c>
      <c r="AH132" s="27" t="str">
        <f t="shared" ref="AH132" si="12">TEXT(IF(AH75="Supply Water", 1214, IF(AH75="Own Boring", 500, IF(AH75="Both",1714, IF(AH75="Already Paid ",0,IF(AH75="Not Applicable",0,))))),"0")</f>
        <v>1214</v>
      </c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</row>
    <row r="133" spans="1:80" x14ac:dyDescent="0.25">
      <c r="A133" s="10" t="s">
        <v>267</v>
      </c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</row>
    <row r="134" spans="1:80" x14ac:dyDescent="0.25">
      <c r="A134" s="10" t="s">
        <v>268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</row>
    <row r="135" spans="1:80" x14ac:dyDescent="0.25">
      <c r="A135" s="10" t="s">
        <v>269</v>
      </c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</row>
    <row r="136" spans="1:80" x14ac:dyDescent="0.25">
      <c r="A136" s="10" t="s">
        <v>270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</row>
    <row r="138" spans="1:80" ht="19.5" x14ac:dyDescent="0.3">
      <c r="A138" s="37" t="s">
        <v>177</v>
      </c>
    </row>
    <row r="139" spans="1:80" s="5" customFormat="1" x14ac:dyDescent="0.25">
      <c r="A139" s="11" t="s">
        <v>178</v>
      </c>
      <c r="D139" s="44"/>
      <c r="E139" s="11" t="s">
        <v>148</v>
      </c>
      <c r="F139" s="11" t="s">
        <v>148</v>
      </c>
      <c r="G139" s="11" t="s">
        <v>148</v>
      </c>
      <c r="H139" s="11" t="s">
        <v>148</v>
      </c>
      <c r="I139" s="11" t="s">
        <v>148</v>
      </c>
      <c r="J139" s="11" t="s">
        <v>148</v>
      </c>
      <c r="K139" s="11" t="s">
        <v>148</v>
      </c>
      <c r="L139" s="11" t="s">
        <v>148</v>
      </c>
      <c r="M139" s="11" t="s">
        <v>148</v>
      </c>
      <c r="N139" s="11" t="s">
        <v>148</v>
      </c>
      <c r="O139" s="11" t="s">
        <v>148</v>
      </c>
      <c r="P139" s="11" t="s">
        <v>148</v>
      </c>
      <c r="Q139" s="11" t="s">
        <v>148</v>
      </c>
      <c r="R139" s="11" t="s">
        <v>148</v>
      </c>
      <c r="S139" s="11" t="s">
        <v>148</v>
      </c>
      <c r="T139" s="11" t="s">
        <v>148</v>
      </c>
      <c r="U139" s="11" t="s">
        <v>148</v>
      </c>
      <c r="V139" s="11" t="s">
        <v>148</v>
      </c>
      <c r="W139" s="11" t="s">
        <v>148</v>
      </c>
      <c r="X139" s="11" t="s">
        <v>148</v>
      </c>
      <c r="Y139" s="11" t="s">
        <v>148</v>
      </c>
      <c r="Z139" s="11" t="s">
        <v>148</v>
      </c>
      <c r="AA139" s="11" t="s">
        <v>148</v>
      </c>
      <c r="AB139" s="11" t="s">
        <v>148</v>
      </c>
      <c r="AC139" s="11" t="s">
        <v>148</v>
      </c>
      <c r="AD139" s="11" t="s">
        <v>148</v>
      </c>
      <c r="AE139" s="11" t="s">
        <v>148</v>
      </c>
      <c r="AF139" s="11" t="s">
        <v>148</v>
      </c>
      <c r="AG139" s="11" t="s">
        <v>148</v>
      </c>
      <c r="AH139" s="11" t="s">
        <v>148</v>
      </c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 t="s">
        <v>108</v>
      </c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</row>
    <row r="140" spans="1:80" s="5" customFormat="1" x14ac:dyDescent="0.25">
      <c r="A140" s="11" t="s">
        <v>179</v>
      </c>
      <c r="D140" s="44"/>
      <c r="E140" s="27">
        <v>223000260</v>
      </c>
      <c r="F140" s="27">
        <v>223000260</v>
      </c>
      <c r="G140" s="27">
        <v>223000260</v>
      </c>
      <c r="H140" s="27">
        <v>223000260</v>
      </c>
      <c r="I140" s="27">
        <v>223000260</v>
      </c>
      <c r="J140" s="27">
        <v>223000260</v>
      </c>
      <c r="K140" s="27">
        <v>223000260</v>
      </c>
      <c r="L140" s="27">
        <v>223000260</v>
      </c>
      <c r="M140" s="27">
        <v>223000260</v>
      </c>
      <c r="N140" s="27">
        <v>223000260</v>
      </c>
      <c r="O140" s="27">
        <v>223000260</v>
      </c>
      <c r="P140" s="27">
        <v>223000260</v>
      </c>
      <c r="Q140" s="27">
        <v>223000260</v>
      </c>
      <c r="R140" s="27">
        <v>223000260</v>
      </c>
      <c r="S140" s="27">
        <v>223000260</v>
      </c>
      <c r="T140" s="27">
        <v>223000260</v>
      </c>
      <c r="U140" s="27">
        <v>223000260</v>
      </c>
      <c r="V140" s="27">
        <v>223000260</v>
      </c>
      <c r="W140" s="27">
        <v>223000260</v>
      </c>
      <c r="X140" s="27">
        <v>223000260</v>
      </c>
      <c r="Y140" s="27">
        <v>223000260</v>
      </c>
      <c r="Z140" s="27">
        <v>223000260</v>
      </c>
      <c r="AA140" s="27">
        <v>223000260</v>
      </c>
      <c r="AB140" s="27">
        <v>223000260</v>
      </c>
      <c r="AC140" s="27">
        <v>223000260</v>
      </c>
      <c r="AD140" s="27">
        <v>223000260</v>
      </c>
      <c r="AE140" s="27">
        <v>223000260</v>
      </c>
      <c r="AF140" s="27">
        <v>223000260</v>
      </c>
      <c r="AG140" s="27">
        <v>223000260</v>
      </c>
      <c r="AH140" s="27">
        <v>223000260</v>
      </c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11">
        <v>223000260</v>
      </c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</row>
    <row r="141" spans="1:80" s="5" customFormat="1" ht="19.5" x14ac:dyDescent="0.3">
      <c r="A141" s="37" t="s">
        <v>188</v>
      </c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</row>
    <row r="142" spans="1:80" s="5" customFormat="1" x14ac:dyDescent="0.25">
      <c r="A142" s="11" t="s">
        <v>180</v>
      </c>
      <c r="D142" s="44"/>
      <c r="E142" s="26" t="str">
        <f>TEXT(IF(PT_newAssessment_Cal_Data!B61="Residential",PT_newAssessment_Cal_Data!B111, IF(PT_newAssessment_Cal_Data!B61="Residential",PT_newAssessment_Cal_Data!B111, IF(PT_newAssessment_Cal_Data!B61="Residential",PT_newAssessment_Cal_Data!B111, IF(PT_newAssessment_Cal_Data!B61&lt;&gt;"Residential",PT_newAssessment_Cal_Data!B112, IF(PT_newAssessment_Cal_Data!B61&lt;&gt;"Residential",PT_newAssessment_Cal_Data!B112, IF(PT_newAssessment_Cal_Data!B61&lt;&gt;"Residential",PT_newAssessment_Cal_Data!B112))))))
+
IF(VALUE(PT_newAssessment_Data!E67)&lt;70, PT_newAssessment_Data!E177,IF(AND(VALUE(PT_newAssessment_Data!E67)&gt;=70,PT_newAssessment_Data!E70="Yes"), PT_newAssessment_Data!E178,IF(AND(VALUE(PT_newAssessment_Data!E67)&gt;=70,PT_newAssessment_Data!E70&lt;&gt;"Yes"), 0))),"0")</f>
        <v>490</v>
      </c>
      <c r="F142" s="26" t="str">
        <f>TEXT(IF(PT_newAssessment_Cal_Data!C61="Residential",PT_newAssessment_Cal_Data!C111, IF(PT_newAssessment_Cal_Data!C61="Residential",PT_newAssessment_Cal_Data!C111, IF(PT_newAssessment_Cal_Data!C61="Residential",PT_newAssessment_Cal_Data!C111, IF(PT_newAssessment_Cal_Data!C61&lt;&gt;"Residential",PT_newAssessment_Cal_Data!C112, IF(PT_newAssessment_Cal_Data!C61&lt;&gt;"Residential",PT_newAssessment_Cal_Data!C112, IF(PT_newAssessment_Cal_Data!C61&lt;&gt;"Residential",PT_newAssessment_Cal_Data!C112))))))
+
IF(VALUE(PT_newAssessment_Data!F67)&lt;70, PT_newAssessment_Data!F177,IF(AND(VALUE(PT_newAssessment_Data!F67)&gt;=70,PT_newAssessment_Data!F70="Yes"), PT_newAssessment_Data!F178,IF(AND(VALUE(PT_newAssessment_Data!F67)&gt;=70,PT_newAssessment_Data!F70&lt;&gt;"Yes"), 0))),"0")</f>
        <v>284</v>
      </c>
      <c r="G142" s="26" t="str">
        <f>TEXT(IF(PT_newAssessment_Cal_Data!D61="Residential",PT_newAssessment_Cal_Data!D111, IF(PT_newAssessment_Cal_Data!D61="Residential",PT_newAssessment_Cal_Data!D111, IF(PT_newAssessment_Cal_Data!D61="Residential",PT_newAssessment_Cal_Data!D111, IF(PT_newAssessment_Cal_Data!D61&lt;&gt;"Residential",PT_newAssessment_Cal_Data!D112, IF(PT_newAssessment_Cal_Data!D61&lt;&gt;"Residential",PT_newAssessment_Cal_Data!D112, IF(PT_newAssessment_Cal_Data!D61&lt;&gt;"Residential",PT_newAssessment_Cal_Data!D112))))))
+
IF(VALUE(PT_newAssessment_Data!G67)&lt;70, PT_newAssessment_Data!G177,IF(AND(VALUE(PT_newAssessment_Data!G67)&gt;=70,PT_newAssessment_Data!G70="Yes"), PT_newAssessment_Data!G178,IF(AND(VALUE(PT_newAssessment_Data!G67)&gt;=70,PT_newAssessment_Data!G70&lt;&gt;"Yes"), 0))),"0")</f>
        <v>368</v>
      </c>
      <c r="H142" s="26" t="str">
        <f>TEXT(IF(PT_newAssessment_Cal_Data!E61="Residential",PT_newAssessment_Cal_Data!E111, IF(PT_newAssessment_Cal_Data!E61="Residential",PT_newAssessment_Cal_Data!E111, IF(PT_newAssessment_Cal_Data!E61="Residential",PT_newAssessment_Cal_Data!E111, IF(PT_newAssessment_Cal_Data!E61&lt;&gt;"Residential",PT_newAssessment_Cal_Data!E112, IF(PT_newAssessment_Cal_Data!E61&lt;&gt;"Residential",PT_newAssessment_Cal_Data!E112, IF(PT_newAssessment_Cal_Data!E61&lt;&gt;"Residential",PT_newAssessment_Cal_Data!E112))))))
+
IF(VALUE(PT_newAssessment_Data!H67)&lt;70, PT_newAssessment_Data!H177,IF(AND(VALUE(PT_newAssessment_Data!H67)&gt;=70,PT_newAssessment_Data!H70="Yes"), PT_newAssessment_Data!H178,IF(AND(VALUE(PT_newAssessment_Data!H67)&gt;=70,PT_newAssessment_Data!H70&lt;&gt;"Yes"), 0))),"0")</f>
        <v>449</v>
      </c>
      <c r="I142" s="26" t="str">
        <f>TEXT(IF(PT_newAssessment_Cal_Data!F61="Residential",PT_newAssessment_Cal_Data!F111, IF(PT_newAssessment_Cal_Data!F61="Residential",PT_newAssessment_Cal_Data!F111, IF(PT_newAssessment_Cal_Data!F61="Residential",PT_newAssessment_Cal_Data!F111, IF(PT_newAssessment_Cal_Data!F61&lt;&gt;"Residential",PT_newAssessment_Cal_Data!F112, IF(PT_newAssessment_Cal_Data!F61&lt;&gt;"Residential",PT_newAssessment_Cal_Data!F112, IF(PT_newAssessment_Cal_Data!F61&lt;&gt;"Residential",PT_newAssessment_Cal_Data!F112))))))
+
IF(VALUE(PT_newAssessment_Data!I67)&lt;70, PT_newAssessment_Data!I177,IF(AND(VALUE(PT_newAssessment_Data!I67)&gt;=70,PT_newAssessment_Data!I70="Yes"), PT_newAssessment_Data!I178,IF(AND(VALUE(PT_newAssessment_Data!I67)&gt;=70,PT_newAssessment_Data!I70&lt;&gt;"Yes"), 0))),"0")</f>
        <v>854</v>
      </c>
      <c r="J142" s="26" t="str">
        <f>TEXT(IF(PT_newAssessment_Cal_Data!G61="Residential",PT_newAssessment_Cal_Data!G111, IF(PT_newAssessment_Cal_Data!G61="Residential",PT_newAssessment_Cal_Data!G111, IF(PT_newAssessment_Cal_Data!G61="Residential",PT_newAssessment_Cal_Data!G111, IF(PT_newAssessment_Cal_Data!G61&lt;&gt;"Residential",PT_newAssessment_Cal_Data!G112, IF(PT_newAssessment_Cal_Data!G61&lt;&gt;"Residential",PT_newAssessment_Cal_Data!G112, IF(PT_newAssessment_Cal_Data!G61&lt;&gt;"Residential",PT_newAssessment_Cal_Data!G112))))))
+
IF(VALUE(PT_newAssessment_Data!J67)&lt;70, PT_newAssessment_Data!J177,IF(AND(VALUE(PT_newAssessment_Data!J67)&gt;=70,PT_newAssessment_Data!J70="Yes"), PT_newAssessment_Data!J178,IF(AND(VALUE(PT_newAssessment_Data!J67)&gt;=70,PT_newAssessment_Data!J70&lt;&gt;"Yes"), 0))),"0")</f>
        <v>530</v>
      </c>
      <c r="K142" s="26" t="str">
        <f>TEXT(IF(PT_newAssessment_Cal_Data!H61="Residential",PT_newAssessment_Cal_Data!H111, IF(PT_newAssessment_Cal_Data!H61="Residential",PT_newAssessment_Cal_Data!H111, IF(PT_newAssessment_Cal_Data!H61="Residential",PT_newAssessment_Cal_Data!H111, IF(PT_newAssessment_Cal_Data!H61&lt;&gt;"Residential",PT_newAssessment_Cal_Data!H112, IF(PT_newAssessment_Cal_Data!H61&lt;&gt;"Residential",PT_newAssessment_Cal_Data!H112, IF(PT_newAssessment_Cal_Data!H61&lt;&gt;"Residential",PT_newAssessment_Cal_Data!H112))))))
+
IF(VALUE(PT_newAssessment_Data!K67)&lt;70, PT_newAssessment_Data!K177,IF(AND(VALUE(PT_newAssessment_Data!K67)&gt;=70,PT_newAssessment_Data!K70="Yes"), PT_newAssessment_Data!K178,IF(AND(VALUE(PT_newAssessment_Data!K67)&gt;=70,PT_newAssessment_Data!K70&lt;&gt;"Yes"), 0))),"0")</f>
        <v>422</v>
      </c>
      <c r="L142" s="26" t="str">
        <f>TEXT(IF(PT_newAssessment_Cal_Data!I61="Residential",PT_newAssessment_Cal_Data!I111, IF(PT_newAssessment_Cal_Data!I61="Residential",PT_newAssessment_Cal_Data!I111, IF(PT_newAssessment_Cal_Data!I61="Residential",PT_newAssessment_Cal_Data!I111, IF(PT_newAssessment_Cal_Data!I61&lt;&gt;"Residential",PT_newAssessment_Cal_Data!I112, IF(PT_newAssessment_Cal_Data!I61&lt;&gt;"Residential",PT_newAssessment_Cal_Data!I112, IF(PT_newAssessment_Cal_Data!I61&lt;&gt;"Residential",PT_newAssessment_Cal_Data!I112))))))
+
IF(VALUE(PT_newAssessment_Data!L67)&lt;70, PT_newAssessment_Data!L177,IF(AND(VALUE(PT_newAssessment_Data!L67)&gt;=70,PT_newAssessment_Data!L70="Yes"), PT_newAssessment_Data!L178,IF(AND(VALUE(PT_newAssessment_Data!L67)&gt;=70,PT_newAssessment_Data!L70&lt;&gt;"Yes"), 0))),"0")</f>
        <v>530</v>
      </c>
      <c r="M142" s="26" t="str">
        <f>TEXT(IF(PT_newAssessment_Cal_Data!J61="Residential",PT_newAssessment_Cal_Data!J111, IF(PT_newAssessment_Cal_Data!J61="Residential",PT_newAssessment_Cal_Data!J111, IF(PT_newAssessment_Cal_Data!J61="Residential",PT_newAssessment_Cal_Data!J111, IF(PT_newAssessment_Cal_Data!J61&lt;&gt;"Residential",PT_newAssessment_Cal_Data!J112, IF(PT_newAssessment_Cal_Data!J61&lt;&gt;"Residential",PT_newAssessment_Cal_Data!J112, IF(PT_newAssessment_Cal_Data!J61&lt;&gt;"Residential",PT_newAssessment_Cal_Data!J112))))))
+
IF(VALUE(PT_newAssessment_Data!M67)&lt;70, PT_newAssessment_Data!M177,IF(AND(VALUE(PT_newAssessment_Data!M67)&gt;=70,PT_newAssessment_Data!M70="Yes"), PT_newAssessment_Data!M178,IF(AND(VALUE(PT_newAssessment_Data!M67)&gt;=70,PT_newAssessment_Data!M70&lt;&gt;"Yes"), 0))),"0")</f>
        <v>395</v>
      </c>
      <c r="N142" s="26" t="str">
        <f>TEXT(IF(PT_newAssessment_Cal_Data!K61="Residential",PT_newAssessment_Cal_Data!K111, IF(PT_newAssessment_Cal_Data!K61="Residential",PT_newAssessment_Cal_Data!K111, IF(PT_newAssessment_Cal_Data!K61="Residential",PT_newAssessment_Cal_Data!K111, IF(PT_newAssessment_Cal_Data!K61&lt;&gt;"Residential",PT_newAssessment_Cal_Data!K112, IF(PT_newAssessment_Cal_Data!K61&lt;&gt;"Residential",PT_newAssessment_Cal_Data!K112, IF(PT_newAssessment_Cal_Data!K61&lt;&gt;"Residential",PT_newAssessment_Cal_Data!K112))))))
+
IF(VALUE(PT_newAssessment_Data!N67)&lt;70, PT_newAssessment_Data!N177,IF(AND(VALUE(PT_newAssessment_Data!N67)&gt;=70,PT_newAssessment_Data!N70="Yes"), PT_newAssessment_Data!N178,IF(AND(VALUE(PT_newAssessment_Data!N67)&gt;=70,PT_newAssessment_Data!N70&lt;&gt;"Yes"), 0))),"0")</f>
        <v>490</v>
      </c>
      <c r="O142" s="26" t="str">
        <f>TEXT(IF(PT_newAssessment_Cal_Data!L61="Residential",PT_newAssessment_Cal_Data!L111, IF(PT_newAssessment_Cal_Data!L61="Residential",PT_newAssessment_Cal_Data!L111, IF(PT_newAssessment_Cal_Data!L61="Residential",PT_newAssessment_Cal_Data!L111, IF(PT_newAssessment_Cal_Data!L61&lt;&gt;"Residential",PT_newAssessment_Cal_Data!L112, IF(PT_newAssessment_Cal_Data!L61&lt;&gt;"Residential",PT_newAssessment_Cal_Data!L112, IF(PT_newAssessment_Cal_Data!L61&lt;&gt;"Residential",PT_newAssessment_Cal_Data!L112))))))
+
IF(VALUE(PT_newAssessment_Data!O67)&lt;70, PT_newAssessment_Data!O177,IF(AND(VALUE(PT_newAssessment_Data!O67)&gt;=70,PT_newAssessment_Data!O70="Yes"), PT_newAssessment_Data!O178,IF(AND(VALUE(PT_newAssessment_Data!O67)&gt;=70,PT_newAssessment_Data!O70&lt;&gt;"Yes"), 0))),"0")</f>
        <v>692</v>
      </c>
      <c r="P142" s="26" t="str">
        <f>TEXT(IF(PT_newAssessment_Cal_Data!M61="Residential",PT_newAssessment_Cal_Data!M111, IF(PT_newAssessment_Cal_Data!M61="Residential",PT_newAssessment_Cal_Data!M111, IF(PT_newAssessment_Cal_Data!M61="Residential",PT_newAssessment_Cal_Data!M111, IF(PT_newAssessment_Cal_Data!M61&lt;&gt;"Residential",PT_newAssessment_Cal_Data!M112, IF(PT_newAssessment_Cal_Data!M61&lt;&gt;"Residential",PT_newAssessment_Cal_Data!M112, IF(PT_newAssessment_Cal_Data!M61&lt;&gt;"Residential",PT_newAssessment_Cal_Data!M112))))))
+
IF(VALUE(PT_newAssessment_Data!P67)&lt;70, PT_newAssessment_Data!P177,IF(AND(VALUE(PT_newAssessment_Data!P67)&gt;=70,PT_newAssessment_Data!P70="Yes"), PT_newAssessment_Data!P178,IF(AND(VALUE(PT_newAssessment_Data!P67)&gt;=70,PT_newAssessment_Data!P70&lt;&gt;"Yes"), 0))),"0")</f>
        <v>935</v>
      </c>
      <c r="Q142" s="26" t="str">
        <f>TEXT(IF(PT_newAssessment_Cal_Data!N61="Residential",PT_newAssessment_Cal_Data!N111, IF(PT_newAssessment_Cal_Data!N61="Residential",PT_newAssessment_Cal_Data!N111, IF(PT_newAssessment_Cal_Data!N61="Residential",PT_newAssessment_Cal_Data!N111, IF(PT_newAssessment_Cal_Data!N61&lt;&gt;"Residential",PT_newAssessment_Cal_Data!N112, IF(PT_newAssessment_Cal_Data!N61&lt;&gt;"Residential",PT_newAssessment_Cal_Data!N112, IF(PT_newAssessment_Cal_Data!N61&lt;&gt;"Residential",PT_newAssessment_Cal_Data!N112))))))
+
IF(VALUE(PT_newAssessment_Data!Q67)&lt;70, PT_newAssessment_Data!Q177,IF(AND(VALUE(PT_newAssessment_Data!Q67)&gt;=70,PT_newAssessment_Data!Q70="Yes"), PT_newAssessment_Data!Q178,IF(AND(VALUE(PT_newAssessment_Data!Q67)&gt;=70,PT_newAssessment_Data!Q70&lt;&gt;"Yes"), 0))),"0")</f>
        <v>854</v>
      </c>
      <c r="R142" s="26" t="str">
        <f>TEXT(IF(PT_newAssessment_Cal_Data!O61="Residential",PT_newAssessment_Cal_Data!O111, IF(PT_newAssessment_Cal_Data!O61="Residential",PT_newAssessment_Cal_Data!O111, IF(PT_newAssessment_Cal_Data!O61="Residential",PT_newAssessment_Cal_Data!O111, IF(PT_newAssessment_Cal_Data!O61&lt;&gt;"Residential",PT_newAssessment_Cal_Data!O112, IF(PT_newAssessment_Cal_Data!O61&lt;&gt;"Residential",PT_newAssessment_Cal_Data!O112, IF(PT_newAssessment_Cal_Data!O61&lt;&gt;"Residential",PT_newAssessment_Cal_Data!O112))))))
+
IF(VALUE(PT_newAssessment_Data!R67)&lt;70, PT_newAssessment_Data!R177,IF(AND(VALUE(PT_newAssessment_Data!R67)&gt;=70,PT_newAssessment_Data!R70="Yes"), PT_newAssessment_Data!R178,IF(AND(VALUE(PT_newAssessment_Data!R67)&gt;=70,PT_newAssessment_Data!R70&lt;&gt;"Yes"), 0))),"0")</f>
        <v>1178</v>
      </c>
      <c r="S142" s="26" t="str">
        <f>TEXT(IF(PT_newAssessment_Cal_Data!P61="Residential",PT_newAssessment_Cal_Data!P111, IF(PT_newAssessment_Cal_Data!P61="Residential",PT_newAssessment_Cal_Data!P111, IF(PT_newAssessment_Cal_Data!P61="Residential",PT_newAssessment_Cal_Data!P111, IF(PT_newAssessment_Cal_Data!P61&lt;&gt;"Residential",PT_newAssessment_Cal_Data!P112, IF(PT_newAssessment_Cal_Data!P61&lt;&gt;"Residential",PT_newAssessment_Cal_Data!P112, IF(PT_newAssessment_Cal_Data!P61&lt;&gt;"Residential",PT_newAssessment_Cal_Data!P112))))))
+
IF(VALUE(PT_newAssessment_Data!S67)&lt;70, PT_newAssessment_Data!S177,IF(AND(VALUE(PT_newAssessment_Data!S67)&gt;=70,PT_newAssessment_Data!S70="Yes"), PT_newAssessment_Data!S178,IF(AND(VALUE(PT_newAssessment_Data!S67)&gt;=70,PT_newAssessment_Data!S70&lt;&gt;"Yes"), 0))),"0")</f>
        <v>292</v>
      </c>
      <c r="T142" s="26" t="str">
        <f>TEXT(IF(PT_newAssessment_Cal_Data!Q61="Residential",PT_newAssessment_Cal_Data!Q111, IF(PT_newAssessment_Cal_Data!Q61="Residential",PT_newAssessment_Cal_Data!Q111, IF(PT_newAssessment_Cal_Data!Q61="Residential",PT_newAssessment_Cal_Data!Q111, IF(PT_newAssessment_Cal_Data!Q61&lt;&gt;"Residential",PT_newAssessment_Cal_Data!Q112, IF(PT_newAssessment_Cal_Data!Q61&lt;&gt;"Residential",PT_newAssessment_Cal_Data!Q112, IF(PT_newAssessment_Cal_Data!Q61&lt;&gt;"Residential",PT_newAssessment_Cal_Data!Q112))))))
+
IF(VALUE(PT_newAssessment_Data!T67)&lt;70, PT_newAssessment_Data!T177,IF(AND(VALUE(PT_newAssessment_Data!T67)&gt;=70,PT_newAssessment_Data!T70="Yes"), PT_newAssessment_Data!T178,IF(AND(VALUE(PT_newAssessment_Data!T67)&gt;=70,PT_newAssessment_Data!T70&lt;&gt;"Yes"), 0))),"0")</f>
        <v>336</v>
      </c>
      <c r="U142" s="26" t="str">
        <f>TEXT(IF(PT_newAssessment_Cal_Data!R61="Residential",PT_newAssessment_Cal_Data!R111, IF(PT_newAssessment_Cal_Data!R61="Residential",PT_newAssessment_Cal_Data!R111, IF(PT_newAssessment_Cal_Data!R61="Residential",PT_newAssessment_Cal_Data!R111, IF(PT_newAssessment_Cal_Data!R61&lt;&gt;"Residential",PT_newAssessment_Cal_Data!R112, IF(PT_newAssessment_Cal_Data!R61&lt;&gt;"Residential",PT_newAssessment_Cal_Data!R112, IF(PT_newAssessment_Cal_Data!R61&lt;&gt;"Residential",PT_newAssessment_Cal_Data!R112))))))
+
IF(VALUE(PT_newAssessment_Data!U67)&lt;70, PT_newAssessment_Data!U177,IF(AND(VALUE(PT_newAssessment_Data!U67)&gt;=70,PT_newAssessment_Data!U70="Yes"), PT_newAssessment_Data!U178,IF(AND(VALUE(PT_newAssessment_Data!U67)&gt;=70,PT_newAssessment_Data!U70&lt;&gt;"Yes"), 0))),"0")</f>
        <v>490</v>
      </c>
      <c r="V142" s="26" t="str">
        <f>TEXT((IF(PT_newAssessment_Cal_Data!Z61="Residential",PT_newAssessment_Cal_Data!Z111,IF(PT_newAssessment_Cal_Data!Z61&lt;&gt;"Residential",PT_newAssessment_Cal_Data!Z112)))+(IF(PT_newAssessment_Cal_Data!AA61="Residential",PT_newAssessment_Cal_Data!AA111,IF(PT_newAssessment_Cal_Data!AA61&lt;&gt;"Residential",PT_newAssessment_Cal_Data!AA112)))+(IF(PT_newAssessment_Cal_Data!AB61="Residential",PT_newAssessment_Cal_Data!AB111,IF(PT_newAssessment_Cal_Data!AB61&lt;&gt;"Residential",PT_newAssessment_Cal_Data!AB112)))+(IF(PT_newAssessment_Cal_Data!AC61="Residential",PT_newAssessment_Cal_Data!AC111,IF(PT_newAssessment_Cal_Data!AC61&lt;&gt;"Residential",PT_newAssessment_Cal_Data!AC112)))+(IF(PT_newAssessment_Cal_Data!AD61="Residential",PT_newAssessment_Cal_Data!AD111,IF(PT_newAssessment_Cal_Data!AD61&lt;&gt;"Residential",PT_newAssessment_Cal_Data!AD112)))+(IF(PT_newAssessment_Cal_Data!AE61="Residential",PT_newAssessment_Cal_Data!AE111,IF(PT_newAssessment_Cal_Data!AE61&lt;&gt;"Residential",PT_newAssessment_Cal_Data!AE112)))+(IF(PT_newAssessment_Cal_Data!AF61="Residential",PT_newAssessment_Cal_Data!AF111,IF(PT_newAssessment_Cal_Data!AF61&lt;&gt;"Residential",PT_newAssessment_Cal_Data!AF112)))+(IF(PT_newAssessment_Cal_Data!AG61="Residential",PT_newAssessment_Cal_Data!AG111,IF(PT_newAssessment_Cal_Data!AG61&lt;&gt;"Residential",PT_newAssessment_Cal_Data!AG112)))+(IF(VALUE(PT_newAssessment_Data!V67)&lt;70, PT_newAssessment_Data!V177,IF(AND(VALUE(PT_newAssessment_Data!V67)&gt;=70,PT_newAssessment_Data!V70="Yes"), PT_newAssessment_Data!V178,IF(AND(VALUE(PT_newAssessment_Data!V67)&gt;=70,PT_newAssessment_Data!V70&lt;&gt;"Yes"),0)))),"0")</f>
        <v>4135</v>
      </c>
      <c r="W142" s="26" t="str">
        <f>TEXT(IF(W70="Yes",W71*W176,0),"0")</f>
        <v>72</v>
      </c>
      <c r="X142" s="26" t="str">
        <f>TEXT(IF(PT_newAssessment_Cal_Data!AI61="Residential",PT_newAssessment_Cal_Data!AI111, IF(PT_newAssessment_Cal_Data!AI61="Residential",PT_newAssessment_Cal_Data!AI111, IF(PT_newAssessment_Cal_Data!AI61="Residential",PT_newAssessment_Cal_Data!AI111, IF(PT_newAssessment_Cal_Data!AI61&lt;&gt;"Residential",PT_newAssessment_Cal_Data!AI112, IF(PT_newAssessment_Cal_Data!AI61&lt;&gt;"Residential",PT_newAssessment_Cal_Data!AI112, IF(PT_newAssessment_Cal_Data!AI61&lt;&gt;"Residential",PT_newAssessment_Cal_Data!AI112)))))),"0")</f>
        <v>130</v>
      </c>
      <c r="Y142" s="26" t="str">
        <f>TEXT(IF(Y70="Yes",Y71*Y176,0),"0")</f>
        <v>72</v>
      </c>
      <c r="Z142" s="26" t="str">
        <f>TEXT(IF(PT_newAssessment_Cal_Data!AK61="Residential",PT_newAssessment_Cal_Data!AK111, IF(PT_newAssessment_Cal_Data!AK61="Residential",PT_newAssessment_Cal_Data!AK111, IF(PT_newAssessment_Cal_Data!AK61="Residential",PT_newAssessment_Cal_Data!AK111, IF(PT_newAssessment_Cal_Data!AK61&lt;&gt;"Residential",PT_newAssessment_Cal_Data!AK112, IF(PT_newAssessment_Cal_Data!AK61&lt;&gt;"Residential",PT_newAssessment_Cal_Data!AK112, IF(PT_newAssessment_Cal_Data!AK61&lt;&gt;"Residential",PT_newAssessment_Cal_Data!AK112)))))),"0")</f>
        <v>130</v>
      </c>
      <c r="AA142" s="26" t="str">
        <f>TEXT(IF(PT_newAssessment_Cal_Data!AL61="Residential",PT_newAssessment_Cal_Data!AL111, IF(PT_newAssessment_Cal_Data!AL61="Residential",PT_newAssessment_Cal_Data!AL111, IF(PT_newAssessment_Cal_Data!AL61="Residential",PT_newAssessment_Cal_Data!AL111, IF(PT_newAssessment_Cal_Data!AL61&lt;&gt;"Residential",PT_newAssessment_Cal_Data!AL112, IF(PT_newAssessment_Cal_Data!AL61&lt;&gt;"Residential",PT_newAssessment_Cal_Data!AL112, IF(PT_newAssessment_Cal_Data!AL61&lt;&gt;"Residential",PT_newAssessment_Cal_Data!AL112))))))
+
IF(VALUE(PT_newAssessment_Data!AA67)&lt;70, PT_newAssessment_Data!AA177,IF(AND(VALUE(PT_newAssessment_Data!AA67)&gt;=70,PT_newAssessment_Data!AA70="Yes"), PT_newAssessment_Data!AA178,IF(AND(VALUE(PT_newAssessment_Data!AA67)&gt;=70,PT_newAssessment_Data!AA70&lt;&gt;"Yes"), 0))),"0")</f>
        <v>289</v>
      </c>
      <c r="AB142" s="26" t="str">
        <f>TEXT(IF(PT_newAssessment_Cal_Data!AM61="Residential",PT_newAssessment_Cal_Data!AM111, IF(PT_newAssessment_Cal_Data!AM61="Residential",PT_newAssessment_Cal_Data!AM111, IF(PT_newAssessment_Cal_Data!AM61="Residential",PT_newAssessment_Cal_Data!AM111, IF(PT_newAssessment_Cal_Data!AM61&lt;&gt;"Residential",PT_newAssessment_Cal_Data!AM112, IF(PT_newAssessment_Cal_Data!AM61&lt;&gt;"Residential",PT_newAssessment_Cal_Data!AM112, IF(PT_newAssessment_Cal_Data!AM61&lt;&gt;"Residential",PT_newAssessment_Cal_Data!AM112))))))
+
IF(VALUE(PT_newAssessment_Data!AB67)&lt;70, PT_newAssessment_Data!AB177,IF(AND(VALUE(PT_newAssessment_Data!AB67)&gt;=70,PT_newAssessment_Data!AB70="Yes"), PT_newAssessment_Data!AB178,IF(AND(VALUE(PT_newAssessment_Data!AB67)&gt;=70,PT_newAssessment_Data!AB70&lt;&gt;"Yes"), 0))),"0")</f>
        <v>333</v>
      </c>
      <c r="AC142" s="26" t="str">
        <f>TEXT(IF(AC70="Yes",AC71*AC176,0),"0")</f>
        <v>72</v>
      </c>
      <c r="AD142" s="26" t="str">
        <f>TEXT(IF(AD70="Yes",AD71*AD176,0),"0")</f>
        <v>72</v>
      </c>
      <c r="AE142" s="26" t="str">
        <f>TEXT(IF(AE70="Yes",AE71*AE176,0),"0")</f>
        <v>72</v>
      </c>
      <c r="AF142" s="26" t="str">
        <f>TEXT(IF(AF70="Yes",AF71*AF176,0),"0")</f>
        <v>72</v>
      </c>
      <c r="AG142" s="26" t="str">
        <f>TEXT(IF(PT_newAssessment_Cal_Data!AR61="Residential",PT_newAssessment_Cal_Data!AR111, IF(PT_newAssessment_Cal_Data!AR61="Residential",PT_newAssessment_Cal_Data!AR111, IF(PT_newAssessment_Cal_Data!AR61="Residential",PT_newAssessment_Cal_Data!AR111, IF(PT_newAssessment_Cal_Data!AR61&lt;&gt;"Residential",PT_newAssessment_Cal_Data!AR112, IF(PT_newAssessment_Cal_Data!AR61&lt;&gt;"Residential",PT_newAssessment_Cal_Data!AR112, IF(PT_newAssessment_Cal_Data!AR61&lt;&gt;"Residential",PT_newAssessment_Cal_Data!AR112))))))
+
IF(VALUE(PT_newAssessment_Data!AG67)&lt;70, PT_newAssessment_Data!AG177,IF(AND(VALUE(PT_newAssessment_Data!AG67)&gt;=70,PT_newAssessment_Data!AG70="Yes"), PT_newAssessment_Data!AG178,IF(AND(VALUE(PT_newAssessment_Data!AG67)&gt;=70,PT_newAssessment_Data!AG70&lt;&gt;"Yes"), 0))),"0")</f>
        <v>289</v>
      </c>
      <c r="AH142" s="26" t="str">
        <f>TEXT(IF(PT_newAssessment_Cal_Data!AS61="Residential",PT_newAssessment_Cal_Data!AS111, IF(PT_newAssessment_Cal_Data!AS61="Residential",PT_newAssessment_Cal_Data!AS111, IF(PT_newAssessment_Cal_Data!AS61="Residential",PT_newAssessment_Cal_Data!AS111, IF(PT_newAssessment_Cal_Data!AS61&lt;&gt;"Residential",PT_newAssessment_Cal_Data!AS112, IF(PT_newAssessment_Cal_Data!AS61&lt;&gt;"Residential",PT_newAssessment_Cal_Data!AS112, IF(PT_newAssessment_Cal_Data!AS61&lt;&gt;"Residential",PT_newAssessment_Cal_Data!AS112))))))
+
IF(VALUE(PT_newAssessment_Data!AH67)&lt;70, PT_newAssessment_Data!AH177,IF(AND(VALUE(PT_newAssessment_Data!AH67)&gt;=70,PT_newAssessment_Data!AH70="Yes"), PT_newAssessment_Data!AH178,IF(AND(VALUE(PT_newAssessment_Data!AH67)&gt;=70,PT_newAssessment_Data!AH70&lt;&gt;"Yes"), 0))),"0")</f>
        <v>289</v>
      </c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</row>
    <row r="143" spans="1:80" x14ac:dyDescent="0.25">
      <c r="A143" s="10" t="s">
        <v>255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</row>
    <row r="145" spans="1:80" x14ac:dyDescent="0.25">
      <c r="A145" s="10" t="s">
        <v>256</v>
      </c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</row>
    <row r="146" spans="1:80" x14ac:dyDescent="0.25">
      <c r="A146" s="10" t="s">
        <v>257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</row>
    <row r="147" spans="1:80" ht="19.5" x14ac:dyDescent="0.3">
      <c r="A147" s="37" t="s">
        <v>189</v>
      </c>
    </row>
    <row r="148" spans="1:80" s="5" customFormat="1" x14ac:dyDescent="0.25">
      <c r="A148" s="11" t="s">
        <v>183</v>
      </c>
      <c r="D148" s="44"/>
      <c r="E148" s="11" t="str">
        <f>TEXT(IF(E268="Yes",PT_newAssessment_Data!E142*0.05,0),"0")</f>
        <v>0</v>
      </c>
      <c r="F148" s="11" t="str">
        <f>TEXT(IF(F268="Yes",PT_newAssessment_Data!F142*0.05,0),"0")</f>
        <v>0</v>
      </c>
      <c r="G148" s="11" t="str">
        <f>TEXT(IF(G268="Yes",PT_newAssessment_Data!G142*0.05,0),"0")</f>
        <v>0</v>
      </c>
      <c r="H148" s="11" t="str">
        <f>TEXT(IF(H268="Yes",PT_newAssessment_Data!H142*0.05,0),"0")</f>
        <v>0</v>
      </c>
      <c r="I148" s="11" t="str">
        <f>TEXT(IF(I268="Yes",PT_newAssessment_Data!I142*0.05,0),"0")</f>
        <v>0</v>
      </c>
      <c r="J148" s="11" t="str">
        <f>TEXT(IF(J268="Yes",PT_newAssessment_Data!J142*0.05,0),"0")</f>
        <v>0</v>
      </c>
      <c r="K148" s="11" t="str">
        <f>TEXT(IF(K268="Yes",PT_newAssessment_Data!K142*0.05,0),"0")</f>
        <v>0</v>
      </c>
      <c r="L148" s="11" t="str">
        <f>TEXT(IF(L268="Yes",PT_newAssessment_Data!L142*0.05,0),"0")</f>
        <v>0</v>
      </c>
      <c r="M148" s="11" t="str">
        <f>TEXT(IF(M268="Yes",PT_newAssessment_Data!M142*0.05,0),"0")</f>
        <v>20</v>
      </c>
      <c r="N148" s="11" t="str">
        <f>TEXT(IF(N268="Yes",PT_newAssessment_Data!N142*0.05,0),"0")</f>
        <v>0</v>
      </c>
      <c r="O148" s="11" t="str">
        <f>TEXT(IF(O268="Yes",PT_newAssessment_Data!O142*0.05,0),"0")</f>
        <v>0</v>
      </c>
      <c r="P148" s="11" t="str">
        <f>TEXT(IF(P268="Yes",PT_newAssessment_Data!P142*0.05,0),"0")</f>
        <v>0</v>
      </c>
      <c r="Q148" s="11" t="str">
        <f>TEXT(IF(Q268="Yes",PT_newAssessment_Data!Q142*0.05,0),"0")</f>
        <v>0</v>
      </c>
      <c r="R148" s="11" t="str">
        <f>TEXT(IF(R268="Yes",PT_newAssessment_Data!R142*0.05,0),"0")</f>
        <v>0</v>
      </c>
      <c r="S148" s="11" t="str">
        <f>TEXT(IF(S268="Yes",PT_newAssessment_Data!S142*0.05,0),"0")</f>
        <v>0</v>
      </c>
      <c r="T148" s="11" t="str">
        <f>TEXT(IF(T268="Yes",PT_newAssessment_Data!T142*0.05,0),"0")</f>
        <v>0</v>
      </c>
      <c r="U148" s="11" t="str">
        <f>TEXT(IF(U268="Yes",PT_newAssessment_Data!U142*0.05,0),"0")</f>
        <v>0</v>
      </c>
      <c r="V148" s="11" t="str">
        <f>TEXT(IF(V268="Yes",PT_newAssessment_Data!V142*0.05,0),"0")</f>
        <v>0</v>
      </c>
      <c r="W148" s="11" t="str">
        <f>TEXT(IF(W268="Yes",PT_newAssessment_Data!W142*0.05,0),"0")</f>
        <v>4</v>
      </c>
      <c r="X148" s="11" t="str">
        <f>TEXT(IF(X268="Yes",PT_newAssessment_Data!X142*0.05,0),"0")</f>
        <v>7</v>
      </c>
      <c r="Y148" s="11" t="str">
        <f>TEXT(IF(Y268="Yes",PT_newAssessment_Data!Y142*0.05,0),"0")</f>
        <v>4</v>
      </c>
      <c r="Z148" s="11" t="str">
        <f>TEXT(IF(Z268="Yes",PT_newAssessment_Data!Z142*0.05,0),"0")</f>
        <v>7</v>
      </c>
      <c r="AA148" s="11" t="str">
        <f>TEXT(IF(AA268="Yes",PT_newAssessment_Data!AA142*0.05,0),"0")</f>
        <v>14</v>
      </c>
      <c r="AB148" s="11" t="str">
        <f>TEXT(IF(AB268="Yes",PT_newAssessment_Data!AB142*0.05,0),"0")</f>
        <v>17</v>
      </c>
      <c r="AC148" s="11" t="str">
        <f>TEXT(IF(AC268="Yes",PT_newAssessment_Data!AC142*0.05,0),"0")</f>
        <v>4</v>
      </c>
      <c r="AD148" s="11" t="str">
        <f>TEXT(IF(AD268="Yes",PT_newAssessment_Data!AD142*0.05,0),"0")</f>
        <v>4</v>
      </c>
      <c r="AE148" s="11" t="str">
        <f>TEXT(IF(AE268="Yes",PT_newAssessment_Data!AE142*0.05,0),"0")</f>
        <v>4</v>
      </c>
      <c r="AF148" s="11" t="str">
        <f>TEXT(IF(AF268="Yes",PT_newAssessment_Data!AF142*0.05,0),"0")</f>
        <v>4</v>
      </c>
      <c r="AG148" s="11" t="str">
        <f>TEXT(IF(AG268="Yes",PT_newAssessment_Data!AG142*0.05,0),"0")</f>
        <v>14</v>
      </c>
      <c r="AH148" s="11" t="str">
        <f>TEXT(IF(AH268="Yes",PT_newAssessment_Data!AH142*0.05,0),"0")</f>
        <v>14</v>
      </c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</row>
    <row r="149" spans="1:80" x14ac:dyDescent="0.25">
      <c r="A149" s="10" t="s">
        <v>258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</row>
    <row r="151" spans="1:80" x14ac:dyDescent="0.25">
      <c r="A151" s="10" t="s">
        <v>259</v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</row>
    <row r="152" spans="1:80" x14ac:dyDescent="0.25">
      <c r="A152" s="10" t="s">
        <v>260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</row>
    <row r="153" spans="1:80" ht="19.5" x14ac:dyDescent="0.3">
      <c r="A153" s="37" t="s">
        <v>190</v>
      </c>
    </row>
    <row r="154" spans="1:80" s="5" customFormat="1" x14ac:dyDescent="0.25">
      <c r="A154" s="11" t="s">
        <v>186</v>
      </c>
      <c r="D154" s="44"/>
      <c r="E154" s="27">
        <v>1.5</v>
      </c>
      <c r="F154" s="27">
        <v>1.5</v>
      </c>
      <c r="G154" s="27">
        <v>1.5</v>
      </c>
      <c r="H154" s="27">
        <v>1.5</v>
      </c>
      <c r="I154" s="27">
        <v>1.5</v>
      </c>
      <c r="J154" s="27">
        <v>1.5</v>
      </c>
      <c r="K154" s="27">
        <v>1.5</v>
      </c>
      <c r="L154" s="27">
        <v>1.5</v>
      </c>
      <c r="M154" s="27">
        <v>1.5</v>
      </c>
      <c r="N154" s="27">
        <v>1.5</v>
      </c>
      <c r="O154" s="27">
        <v>1.5</v>
      </c>
      <c r="P154" s="27">
        <v>1.5</v>
      </c>
      <c r="Q154" s="27">
        <v>1.5</v>
      </c>
      <c r="R154" s="27">
        <v>1.5</v>
      </c>
      <c r="S154" s="27">
        <v>1.5</v>
      </c>
      <c r="T154" s="27">
        <v>1.5</v>
      </c>
      <c r="U154" s="27">
        <v>1.5</v>
      </c>
      <c r="V154" s="27">
        <v>1.5</v>
      </c>
      <c r="W154" s="27">
        <v>1.5</v>
      </c>
      <c r="X154" s="27">
        <v>1.5</v>
      </c>
      <c r="Y154" s="27">
        <v>1.5</v>
      </c>
      <c r="Z154" s="27">
        <v>1.5</v>
      </c>
      <c r="AA154" s="27">
        <v>1.5</v>
      </c>
      <c r="AB154" s="27">
        <v>1.5</v>
      </c>
      <c r="AC154" s="27">
        <v>1.5</v>
      </c>
      <c r="AD154" s="27">
        <v>1.5</v>
      </c>
      <c r="AE154" s="27">
        <v>1.5</v>
      </c>
      <c r="AF154" s="27">
        <v>1.5</v>
      </c>
      <c r="AG154" s="27">
        <v>1.5</v>
      </c>
      <c r="AH154" s="27">
        <v>1.5</v>
      </c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</row>
    <row r="155" spans="1:80" s="5" customFormat="1" x14ac:dyDescent="0.25">
      <c r="A155" s="11" t="s">
        <v>185</v>
      </c>
      <c r="D155" s="44"/>
      <c r="E155" s="27">
        <f t="shared" ref="E155:V155" si="13">E154/100</f>
        <v>1.4999999999999999E-2</v>
      </c>
      <c r="F155" s="27">
        <f t="shared" si="13"/>
        <v>1.4999999999999999E-2</v>
      </c>
      <c r="G155" s="27">
        <f t="shared" si="13"/>
        <v>1.4999999999999999E-2</v>
      </c>
      <c r="H155" s="27">
        <f t="shared" si="13"/>
        <v>1.4999999999999999E-2</v>
      </c>
      <c r="I155" s="27">
        <f t="shared" si="13"/>
        <v>1.4999999999999999E-2</v>
      </c>
      <c r="J155" s="27">
        <f t="shared" si="13"/>
        <v>1.4999999999999999E-2</v>
      </c>
      <c r="K155" s="27">
        <f t="shared" si="13"/>
        <v>1.4999999999999999E-2</v>
      </c>
      <c r="L155" s="27">
        <f t="shared" si="13"/>
        <v>1.4999999999999999E-2</v>
      </c>
      <c r="M155" s="27">
        <f t="shared" si="13"/>
        <v>1.4999999999999999E-2</v>
      </c>
      <c r="N155" s="27">
        <f t="shared" si="13"/>
        <v>1.4999999999999999E-2</v>
      </c>
      <c r="O155" s="27">
        <f t="shared" si="13"/>
        <v>1.4999999999999999E-2</v>
      </c>
      <c r="P155" s="27">
        <f t="shared" si="13"/>
        <v>1.4999999999999999E-2</v>
      </c>
      <c r="Q155" s="27">
        <f t="shared" si="13"/>
        <v>1.4999999999999999E-2</v>
      </c>
      <c r="R155" s="27">
        <f t="shared" si="13"/>
        <v>1.4999999999999999E-2</v>
      </c>
      <c r="S155" s="27">
        <f t="shared" si="13"/>
        <v>1.4999999999999999E-2</v>
      </c>
      <c r="T155" s="27">
        <f t="shared" si="13"/>
        <v>1.4999999999999999E-2</v>
      </c>
      <c r="U155" s="27">
        <f t="shared" si="13"/>
        <v>1.4999999999999999E-2</v>
      </c>
      <c r="V155" s="27">
        <f t="shared" si="13"/>
        <v>1.4999999999999999E-2</v>
      </c>
      <c r="W155" s="27">
        <f t="shared" ref="W155:X155" si="14">W154/100</f>
        <v>1.4999999999999999E-2</v>
      </c>
      <c r="X155" s="27">
        <f t="shared" si="14"/>
        <v>1.4999999999999999E-2</v>
      </c>
      <c r="Y155" s="27">
        <f t="shared" ref="Y155:AC155" si="15">Y154/100</f>
        <v>1.4999999999999999E-2</v>
      </c>
      <c r="Z155" s="27">
        <f t="shared" si="15"/>
        <v>1.4999999999999999E-2</v>
      </c>
      <c r="AA155" s="27">
        <f t="shared" si="15"/>
        <v>1.4999999999999999E-2</v>
      </c>
      <c r="AB155" s="27">
        <f t="shared" si="15"/>
        <v>1.4999999999999999E-2</v>
      </c>
      <c r="AC155" s="27">
        <f t="shared" si="15"/>
        <v>1.4999999999999999E-2</v>
      </c>
      <c r="AD155" s="27">
        <f t="shared" ref="AD155" si="16">AD154/100</f>
        <v>1.4999999999999999E-2</v>
      </c>
      <c r="AE155" s="27">
        <f t="shared" ref="AE155" si="17">AE154/100</f>
        <v>1.4999999999999999E-2</v>
      </c>
      <c r="AF155" s="27">
        <f t="shared" ref="AF155:AG155" si="18">AF154/100</f>
        <v>1.4999999999999999E-2</v>
      </c>
      <c r="AG155" s="27">
        <f t="shared" si="18"/>
        <v>1.4999999999999999E-2</v>
      </c>
      <c r="AH155" s="27">
        <f t="shared" ref="AH155" si="19">AH154/100</f>
        <v>1.4999999999999999E-2</v>
      </c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</row>
    <row r="156" spans="1:80" s="5" customFormat="1" x14ac:dyDescent="0.25">
      <c r="A156" s="11" t="s">
        <v>187</v>
      </c>
      <c r="D156" s="44"/>
      <c r="E156" s="27">
        <v>2</v>
      </c>
      <c r="F156" s="27">
        <v>2</v>
      </c>
      <c r="G156" s="27">
        <v>2</v>
      </c>
      <c r="H156" s="27">
        <v>2</v>
      </c>
      <c r="I156" s="27">
        <v>2</v>
      </c>
      <c r="J156" s="27">
        <v>2</v>
      </c>
      <c r="K156" s="27">
        <v>2</v>
      </c>
      <c r="L156" s="27">
        <v>2</v>
      </c>
      <c r="M156" s="27">
        <v>2</v>
      </c>
      <c r="N156" s="27">
        <v>2</v>
      </c>
      <c r="O156" s="27">
        <v>2</v>
      </c>
      <c r="P156" s="27">
        <v>2</v>
      </c>
      <c r="Q156" s="27">
        <v>2</v>
      </c>
      <c r="R156" s="27">
        <v>2</v>
      </c>
      <c r="S156" s="27">
        <v>2</v>
      </c>
      <c r="T156" s="27">
        <v>2</v>
      </c>
      <c r="U156" s="27">
        <v>2</v>
      </c>
      <c r="V156" s="27">
        <v>10</v>
      </c>
      <c r="W156" s="27">
        <v>0</v>
      </c>
      <c r="X156" s="27">
        <v>0</v>
      </c>
      <c r="Y156" s="27">
        <v>0</v>
      </c>
      <c r="Z156" s="27">
        <v>0</v>
      </c>
      <c r="AA156" s="27">
        <v>0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0</v>
      </c>
      <c r="AH156" s="27">
        <v>0</v>
      </c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</row>
    <row r="158" spans="1:80" s="5" customFormat="1" x14ac:dyDescent="0.25">
      <c r="A158" s="11" t="s">
        <v>184</v>
      </c>
      <c r="D158" s="44"/>
      <c r="E158" s="11" t="str">
        <f>TEXT(PT_newAssessment_Data!E142*PT_newAssessment_Data!E155*PT_newAssessment_Data!E156,"0")</f>
        <v>15</v>
      </c>
      <c r="F158" s="11" t="str">
        <f>TEXT(PT_newAssessment_Data!F142*PT_newAssessment_Data!F155*PT_newAssessment_Data!F156,"0")</f>
        <v>9</v>
      </c>
      <c r="G158" s="11" t="str">
        <f>TEXT(PT_newAssessment_Data!G142*PT_newAssessment_Data!G155*PT_newAssessment_Data!G156,"0")</f>
        <v>11</v>
      </c>
      <c r="H158" s="11" t="str">
        <f>TEXT(PT_newAssessment_Data!H142*PT_newAssessment_Data!H155*PT_newAssessment_Data!H156,"0")</f>
        <v>13</v>
      </c>
      <c r="I158" s="11" t="str">
        <f>TEXT(PT_newAssessment_Data!I142*PT_newAssessment_Data!I155*PT_newAssessment_Data!I156,"0")</f>
        <v>26</v>
      </c>
      <c r="J158" s="11" t="str">
        <f>TEXT(PT_newAssessment_Data!J142*PT_newAssessment_Data!J155*PT_newAssessment_Data!J156,"0")</f>
        <v>16</v>
      </c>
      <c r="K158" s="11" t="str">
        <f>TEXT(PT_newAssessment_Data!K142*PT_newAssessment_Data!K155*PT_newAssessment_Data!K156,"0")</f>
        <v>13</v>
      </c>
      <c r="L158" s="11" t="str">
        <f>TEXT(PT_newAssessment_Data!L142*PT_newAssessment_Data!L155*PT_newAssessment_Data!L156,"0")</f>
        <v>16</v>
      </c>
      <c r="M158" s="11" t="str">
        <f>TEXT(PT_newAssessment_Data!M142*PT_newAssessment_Data!M155*PT_newAssessment_Data!M156,"0")</f>
        <v>12</v>
      </c>
      <c r="N158" s="11" t="str">
        <f>TEXT(PT_newAssessment_Data!N142*PT_newAssessment_Data!N155*PT_newAssessment_Data!N156,"0")</f>
        <v>15</v>
      </c>
      <c r="O158" s="11" t="str">
        <f>TEXT(PT_newAssessment_Data!O142*PT_newAssessment_Data!O155*PT_newAssessment_Data!O156,"0")</f>
        <v>21</v>
      </c>
      <c r="P158" s="11" t="str">
        <f>TEXT(PT_newAssessment_Data!P142*PT_newAssessment_Data!P155*PT_newAssessment_Data!P156,"0")</f>
        <v>28</v>
      </c>
      <c r="Q158" s="11" t="str">
        <f>TEXT(PT_newAssessment_Data!Q142*PT_newAssessment_Data!Q155*PT_newAssessment_Data!Q156,"0")</f>
        <v>26</v>
      </c>
      <c r="R158" s="11" t="str">
        <f>TEXT(PT_newAssessment_Data!R142*PT_newAssessment_Data!R155*PT_newAssessment_Data!R156,"0")</f>
        <v>35</v>
      </c>
      <c r="S158" s="11" t="str">
        <f>TEXT(PT_newAssessment_Data!S142*PT_newAssessment_Data!S155*PT_newAssessment_Data!S156,"0")</f>
        <v>9</v>
      </c>
      <c r="T158" s="11" t="str">
        <f>TEXT(PT_newAssessment_Data!T142*PT_newAssessment_Data!T155*PT_newAssessment_Data!T156,"0")</f>
        <v>10</v>
      </c>
      <c r="U158" s="11" t="str">
        <f>TEXT(PT_newAssessment_Data!U142*PT_newAssessment_Data!U155*PT_newAssessment_Data!U156,"0")</f>
        <v>15</v>
      </c>
      <c r="V158" s="11" t="str">
        <f>TEXT(PT_newAssessment_Data!V142*PT_newAssessment_Data!V155*PT_newAssessment_Data!V156,"0")</f>
        <v>620</v>
      </c>
      <c r="W158" s="11" t="str">
        <f>TEXT(PT_newAssessment_Data!W142*PT_newAssessment_Data!W155*PT_newAssessment_Data!W156,"0")</f>
        <v>0</v>
      </c>
      <c r="X158" s="11" t="str">
        <f>TEXT(PT_newAssessment_Data!X142*PT_newAssessment_Data!X155*PT_newAssessment_Data!X156,"0")</f>
        <v>0</v>
      </c>
      <c r="Y158" s="11" t="str">
        <f>TEXT(PT_newAssessment_Data!Y142*PT_newAssessment_Data!Y155*PT_newAssessment_Data!Y156,"0")</f>
        <v>0</v>
      </c>
      <c r="Z158" s="11" t="str">
        <f>TEXT(PT_newAssessment_Data!Z142*PT_newAssessment_Data!Z155*PT_newAssessment_Data!Z156,"0")</f>
        <v>0</v>
      </c>
      <c r="AA158" s="11" t="str">
        <f>TEXT(PT_newAssessment_Data!AA142*PT_newAssessment_Data!AA155*PT_newAssessment_Data!AA156,"0")</f>
        <v>0</v>
      </c>
      <c r="AB158" s="11" t="str">
        <f>TEXT(PT_newAssessment_Data!AB142*PT_newAssessment_Data!AB155*PT_newAssessment_Data!AB156,"0")</f>
        <v>0</v>
      </c>
      <c r="AC158" s="11" t="str">
        <f>TEXT(PT_newAssessment_Data!AC142*PT_newAssessment_Data!AC155*PT_newAssessment_Data!AC156,"0")</f>
        <v>0</v>
      </c>
      <c r="AD158" s="11" t="str">
        <f>TEXT(PT_newAssessment_Data!AD142*PT_newAssessment_Data!AD155*PT_newAssessment_Data!AD156,"0")</f>
        <v>0</v>
      </c>
      <c r="AE158" s="11" t="str">
        <f>TEXT(PT_newAssessment_Data!AE142*PT_newAssessment_Data!AE155*PT_newAssessment_Data!AE156,"0")</f>
        <v>0</v>
      </c>
      <c r="AF158" s="11" t="str">
        <f>TEXT(PT_newAssessment_Data!AF142*PT_newAssessment_Data!AF155*PT_newAssessment_Data!AF156,"0")</f>
        <v>0</v>
      </c>
      <c r="AG158" s="11" t="str">
        <f>TEXT(PT_newAssessment_Data!AG142*PT_newAssessment_Data!AG155*PT_newAssessment_Data!AG156,"0")</f>
        <v>0</v>
      </c>
      <c r="AH158" s="11" t="str">
        <f>TEXT(PT_newAssessment_Data!AH142*PT_newAssessment_Data!AH155*PT_newAssessment_Data!AH156,"0")</f>
        <v>0</v>
      </c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</row>
    <row r="159" spans="1:80" x14ac:dyDescent="0.25">
      <c r="A159" s="10" t="s">
        <v>261</v>
      </c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</row>
    <row r="161" spans="1:80" x14ac:dyDescent="0.25">
      <c r="A161" s="10" t="s">
        <v>262</v>
      </c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</row>
    <row r="162" spans="1:80" x14ac:dyDescent="0.25">
      <c r="A162" s="10" t="s">
        <v>263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</row>
    <row r="164" spans="1:80" ht="19.5" x14ac:dyDescent="0.3">
      <c r="A164" s="37" t="s">
        <v>191</v>
      </c>
    </row>
    <row r="165" spans="1:80" s="5" customFormat="1" x14ac:dyDescent="0.25">
      <c r="A165" s="11" t="s">
        <v>192</v>
      </c>
      <c r="D165" s="44"/>
      <c r="E165" s="11" t="str">
        <f ca="1">TEXT(IF(TODAY()-PT_newAssessment_Data!E51&gt;=90,IF(PT_newAssessment_Cal_Data!B61="Residential",2000,5000),0),"0")</f>
        <v>2000</v>
      </c>
      <c r="F165" s="11" t="str">
        <f ca="1">TEXT(IF(TODAY()-PT_newAssessment_Data!F51&gt;=90,IF(PT_newAssessment_Cal_Data!C61="Residential",2000,5000),0),"0")</f>
        <v>2000</v>
      </c>
      <c r="G165" s="11" t="str">
        <f ca="1">TEXT(IF(TODAY()-PT_newAssessment_Data!G51&gt;=90,IF(PT_newAssessment_Cal_Data!D61="Residential",2000,5000),0),"0")</f>
        <v>5000</v>
      </c>
      <c r="H165" s="11" t="str">
        <f ca="1">TEXT(IF(TODAY()-PT_newAssessment_Data!H51&gt;=90,IF(PT_newAssessment_Cal_Data!E61="Residential",2000,5000),0),"0")</f>
        <v>5000</v>
      </c>
      <c r="I165" s="11" t="str">
        <f ca="1">TEXT(IF(TODAY()-PT_newAssessment_Data!I51&gt;=90,IF(PT_newAssessment_Cal_Data!F61="Residential",2000,5000),0),"0")</f>
        <v>5000</v>
      </c>
      <c r="J165" s="11" t="str">
        <f ca="1">TEXT(IF(TODAY()-PT_newAssessment_Data!J51&gt;=90,IF(PT_newAssessment_Cal_Data!G61="Residential",2000,5000),0),"0")</f>
        <v>5000</v>
      </c>
      <c r="K165" s="11" t="str">
        <f ca="1">TEXT(IF(TODAY()-PT_newAssessment_Data!K51&gt;=90,IF(PT_newAssessment_Cal_Data!J61="Residential",2000,5000),0),"0")</f>
        <v>2000</v>
      </c>
      <c r="L165" s="11" t="str">
        <f ca="1">TEXT(IF(TODAY()-PT_newAssessment_Data!L51&gt;=90,IF(PT_newAssessment_Cal_Data!K61="Residential",2000,5000),0),"0")</f>
        <v>2000</v>
      </c>
      <c r="M165" s="11" t="str">
        <f ca="1">TEXT(IF(TODAY()-PT_newAssessment_Data!M51&gt;=90,IF(PT_newAssessment_Cal_Data!L61="Residential",2000,5000),0),"0")</f>
        <v>5000</v>
      </c>
      <c r="N165" s="11" t="str">
        <f ca="1">TEXT(IF(TODAY()-PT_newAssessment_Data!N51&gt;=90,IF(PT_newAssessment_Cal_Data!K61="Residential",2000,5000),0),"0")</f>
        <v>2000</v>
      </c>
      <c r="O165" s="11" t="str">
        <f ca="1">TEXT(IF(TODAY()-PT_newAssessment_Data!O51&gt;=90,IF(PT_newAssessment_Cal_Data!L61="Residential",2000,5000),0),"0")</f>
        <v>5000</v>
      </c>
      <c r="P165" s="11" t="str">
        <f ca="1">TEXT(IF(TODAY()-PT_newAssessment_Data!P51&gt;=90,IF(PT_newAssessment_Cal_Data!M61="Residential",2000,5000),0),"0")</f>
        <v>5000</v>
      </c>
      <c r="Q165" s="11" t="str">
        <f ca="1">TEXT(IF(TODAY()-PT_newAssessment_Data!Q51&gt;=90,IF(PT_newAssessment_Cal_Data!N61="Residential",2000,5000),0),"0")</f>
        <v>5000</v>
      </c>
      <c r="R165" s="11" t="str">
        <f ca="1">TEXT(IF(TODAY()-PT_newAssessment_Data!R51&gt;=90,IF(PT_newAssessment_Cal_Data!O61="Residential",2000,5000),0),"0")</f>
        <v>5000</v>
      </c>
      <c r="S165" s="11" t="str">
        <f ca="1">TEXT(IF(TODAY()-PT_newAssessment_Data!S51&gt;=90,IF(PT_newAssessment_Cal_Data!P61="Residential",2000,5000),0),"0")</f>
        <v>5000</v>
      </c>
      <c r="T165" s="11" t="str">
        <f ca="1">TEXT(IF(TODAY()-PT_newAssessment_Data!T51&gt;=90,IF(PT_newAssessment_Cal_Data!S61="Residential",2000,5000),0),"0")</f>
        <v>2000</v>
      </c>
      <c r="U165" s="11" t="str">
        <f ca="1">TEXT(IF(TODAY()-PT_newAssessment_Data!U51&gt;=90,IF(PT_newAssessment_Cal_Data!T61="Residential",2000,5000),0),"0")</f>
        <v>5000</v>
      </c>
      <c r="V165" s="11" t="str">
        <f>TEXT(IF(V286="Mix",IF(VALUE(V282)&gt;=90,5000,0),IF(V44 &lt;&gt; "Vacant Land",IF(VALUE(V282) &gt;= 90,IF(PT_newAssessment_Cal_Data!V61="Residential",2000,5000),0),IF(VALUE(V282) &gt;=90,5000,0))),"0")</f>
        <v>5000</v>
      </c>
      <c r="W165" s="28" t="str">
        <f>TEXT(IF(W44 &lt;&gt; "Vacant Land",IF(VALUE(W282) &gt;= 90,IF(PT_newAssessment_Cal_Data!AH61="Residential",2000,5000),0),IF(VALUE(W282) &gt;=90,5000,0)),"0")</f>
        <v>5000</v>
      </c>
      <c r="X165" s="28" t="str">
        <f>TEXT(IF(X44 &lt;&gt; "Vacant Land",IF(VALUE(X282) &gt;= 90,IF(PT_newAssessment_Cal_Data!AI61="Residential",2000,5000),0),IF(VALUE(X282) &gt;=90,5000,0)),"0")</f>
        <v>5000</v>
      </c>
      <c r="Y165" s="28" t="str">
        <f>TEXT(IF(Y286="Mix",IF(VALUE(Y282)&gt;=90,5000,0),IF(Y44 &lt;&gt; "Vacant Land",IF(VALUE(Y282) &gt;= 90,IF(PT_newAssessment_Cal_Data!AJ61="Residential",2000,5000),0),IF(VALUE(Y282) &gt;=90,5000,0))),"0")</f>
        <v>5000</v>
      </c>
      <c r="Z165" s="28" t="str">
        <f>TEXT(IF(Z44 &lt;&gt; "Vacant Land",IF(VALUE(Z282) &gt;= 90,IF(PT_newAssessment_Cal_Data!AK61="Residential",2000,5000),0),IF(VALUE(Z282) &gt;=90,5000,0)),"0")</f>
        <v>5000</v>
      </c>
      <c r="AA165" s="11" t="str">
        <f>TEXT(IF(AA44 &lt;&gt; "Vacant Land",IF(VALUE(AA282) &gt;= 90,IF(PT_newAssessment_Cal_Data!AL61="Residential",2000,5000),0),IF(VALUE(AA282) &gt;=90,5000,0)),"0")</f>
        <v>5000</v>
      </c>
      <c r="AB165" s="11" t="str">
        <f ca="1">TEXT(IF(TODAY()-PT_newAssessment_Data!AB51&gt;=90,IF(PT_newAssessment_Cal_Data!AA61="Residential",2000,5000),0),"0")</f>
        <v>2000</v>
      </c>
      <c r="AC165" s="11" t="str">
        <f>TEXT(IF(AC44 &lt;&gt; "Vacant Land",IF(VALUE(AC282) &gt;= 90,IF(PT_newAssessment_Cal_Data!AN61="Residential",2000,5000),0),IF(VALUE(AC282) &gt;=90,5000,0)),"0")</f>
        <v>5000</v>
      </c>
      <c r="AD165" s="11" t="str">
        <f>TEXT(IF(AD44 &lt;&gt; "Vacant Land",IF(VALUE(AD282) &gt;= 90,IF(PT_newAssessment_Cal_Data!AO61="Residential",2000,5000),0),IF(VALUE(AD282) &gt;=90,5000,0)),"0")</f>
        <v>5000</v>
      </c>
      <c r="AE165" s="11" t="str">
        <f>TEXT(IF(AE44 &lt;&gt; "Vacant Land",IF(VALUE(AE282) &gt;= 90,IF(PT_newAssessment_Cal_Data!AP61="Residential",2000,5000),0),IF(VALUE(AE282) &gt;=90,5000,0)),"0")</f>
        <v>5000</v>
      </c>
      <c r="AF165" s="11" t="str">
        <f>TEXT(IF(AF44 &lt;&gt; "Vacant Land",IF(VALUE(AF282) &gt;= 90,IF(PT_newAssessment_Cal_Data!AQ61="Residential",2000,5000),0),IF(VALUE(AF282) &gt;=90,5000,0)),"0")</f>
        <v>5000</v>
      </c>
      <c r="AG165" s="11" t="str">
        <f>TEXT(IF(AG44 &lt;&gt; "Vacant Land",IF(VALUE(AG282) &gt;= 90,IF(PT_newAssessment_Cal_Data!AR61="Residential",2000,5000),0),IF(VALUE(AG282) &gt;=90,5000,0)),"0")</f>
        <v>5000</v>
      </c>
      <c r="AH165" s="11" t="str">
        <f>TEXT(IF(AH44 &lt;&gt; "Vacant Land",IF(VALUE(AH282) &gt;= 90,IF(PT_newAssessment_Cal_Data!AS61="Residential",2000,5000),0),IF(VALUE(AH282) &gt;=90,5000,0)),"0")</f>
        <v>5000</v>
      </c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</row>
    <row r="168" spans="1:80" ht="19.5" x14ac:dyDescent="0.3">
      <c r="A168" s="37" t="s">
        <v>193</v>
      </c>
    </row>
    <row r="169" spans="1:80" s="48" customFormat="1" x14ac:dyDescent="0.25">
      <c r="A169" s="48" t="s">
        <v>194</v>
      </c>
      <c r="D169" s="44"/>
      <c r="E169" s="49" t="str">
        <f ca="1">TEXT(PT_newAssessment_Data!E142-PT_newAssessment_Data!E148-E267+PT_newAssessment_Data!E158+PT_newAssessment_Data!E165+PT_newAssessment_Data!E132+E276,"0")</f>
        <v>5370</v>
      </c>
      <c r="F169" s="49" t="str">
        <f ca="1">TEXT(PT_newAssessment_Data!F142-PT_newAssessment_Data!F148-F267+PT_newAssessment_Data!F158+PT_newAssessment_Data!F165+PT_newAssessment_Data!F132+F276,"0")</f>
        <v>4622</v>
      </c>
      <c r="G169" s="49" t="str">
        <f ca="1">TEXT(PT_newAssessment_Data!G142-PT_newAssessment_Data!G148-G267+PT_newAssessment_Data!G158+PT_newAssessment_Data!G165+PT_newAssessment_Data!G132+G276,"0")</f>
        <v>8574</v>
      </c>
      <c r="H169" s="49" t="str">
        <f ca="1">TEXT(PT_newAssessment_Data!H142-PT_newAssessment_Data!H148-H267+PT_newAssessment_Data!H158+PT_newAssessment_Data!H165+PT_newAssessment_Data!H132+H276,"0")</f>
        <v>8896</v>
      </c>
      <c r="I169" s="49" t="str">
        <f ca="1">TEXT(PT_newAssessment_Data!I142-PT_newAssessment_Data!I148-I267+PT_newAssessment_Data!I158+PT_newAssessment_Data!I165+PT_newAssessment_Data!I132+I276,"0")</f>
        <v>10508</v>
      </c>
      <c r="J169" s="49" t="str">
        <f ca="1">TEXT(PT_newAssessment_Data!J142-PT_newAssessment_Data!J148-J267+PT_newAssessment_Data!J158+PT_newAssessment_Data!J165+PT_newAssessment_Data!J132+J276,"0")</f>
        <v>9218</v>
      </c>
      <c r="K169" s="49" t="str">
        <f ca="1">TEXT(PT_newAssessment_Data!K142-PT_newAssessment_Data!K148-K267+PT_newAssessment_Data!K158+PT_newAssessment_Data!K165+PT_newAssessment_Data!K132+K276,"0")</f>
        <v>5789</v>
      </c>
      <c r="L169" s="49" t="str">
        <f ca="1">TEXT(PT_newAssessment_Data!L142-PT_newAssessment_Data!L148-L267+PT_newAssessment_Data!L158+PT_newAssessment_Data!L165+PT_newAssessment_Data!L132+L276,"0")</f>
        <v>6218</v>
      </c>
      <c r="M169" s="49" t="str">
        <f ca="1">TEXT(PT_newAssessment_Data!M142-PT_newAssessment_Data!M148-M267+PT_newAssessment_Data!M158+PT_newAssessment_Data!M165+PT_newAssessment_Data!M132+M276,"0")</f>
        <v>8661</v>
      </c>
      <c r="N169" s="49" t="str">
        <f ca="1">TEXT(PT_newAssessment_Data!N142-PT_newAssessment_Data!N148-N267+PT_newAssessment_Data!N158+PT_newAssessment_Data!N165+PT_newAssessment_Data!N132+N276,"0")</f>
        <v>6059</v>
      </c>
      <c r="O169" s="49" t="str">
        <f ca="1">TEXT(PT_newAssessment_Data!O142-PT_newAssessment_Data!O148-O267+PT_newAssessment_Data!O158+PT_newAssessment_Data!O165+PT_newAssessment_Data!O132+O276,"0")</f>
        <v>9863</v>
      </c>
      <c r="P169" s="49" t="str">
        <f ca="1">TEXT(PT_newAssessment_Data!P142-PT_newAssessment_Data!P148-P267+PT_newAssessment_Data!P158+PT_newAssessment_Data!P165+PT_newAssessment_Data!P132+P276,"0")</f>
        <v>10830</v>
      </c>
      <c r="Q169" s="49" t="str">
        <f ca="1">TEXT(PT_newAssessment_Data!Q142-PT_newAssessment_Data!Q148-Q267+PT_newAssessment_Data!Q158+PT_newAssessment_Data!Q165+PT_newAssessment_Data!Q132+Q276,"0")</f>
        <v>10508</v>
      </c>
      <c r="R169" s="49" t="str">
        <f ca="1">TEXT(PT_newAssessment_Data!R142-PT_newAssessment_Data!R148-R267+PT_newAssessment_Data!R158+PT_newAssessment_Data!R165+PT_newAssessment_Data!R132+R276,"0")</f>
        <v>11797</v>
      </c>
      <c r="S169" s="49" t="str">
        <f ca="1">TEXT(PT_newAssessment_Data!S142-PT_newAssessment_Data!S148-S267+PT_newAssessment_Data!S158+PT_newAssessment_Data!S165+PT_newAssessment_Data!S132+S276,"0")</f>
        <v>8271</v>
      </c>
      <c r="T169" s="49" t="str">
        <f ca="1">TEXT(PT_newAssessment_Data!T142-PT_newAssessment_Data!T148-T267+PT_newAssessment_Data!T158+PT_newAssessment_Data!T165+PT_newAssessment_Data!T132+T276,"0")</f>
        <v>5446</v>
      </c>
      <c r="U169" s="49" t="str">
        <f ca="1">TEXT(PT_newAssessment_Data!U142-PT_newAssessment_Data!U148-U267+PT_newAssessment_Data!U158+PT_newAssessment_Data!U165+PT_newAssessment_Data!U132+U276,"0")</f>
        <v>9059</v>
      </c>
      <c r="V169" s="49" t="str">
        <f>TEXT(PT_newAssessment_Data!V142-PT_newAssessment_Data!V148-V267+PT_newAssessment_Data!V158+PT_newAssessment_Data!V165+PT_newAssessment_Data!V132+V276,"0")</f>
        <v>21885</v>
      </c>
      <c r="W169" s="49" t="str">
        <f>TEXT(PT_newAssessment_Data!W142-PT_newAssessment_Data!W148-W267+PT_newAssessment_Data!W158+PT_newAssessment_Data!W165+PT_newAssessment_Data!W132+W276,"0")</f>
        <v>5482</v>
      </c>
      <c r="X169" s="49" t="str">
        <f>TEXT(PT_newAssessment_Data!X142-PT_newAssessment_Data!X148-X267+PT_newAssessment_Data!X158+PT_newAssessment_Data!X165+PT_newAssessment_Data!X132+X276,"0")</f>
        <v>5949</v>
      </c>
      <c r="Y169" s="49" t="str">
        <f>TEXT(PT_newAssessment_Data!Y142-PT_newAssessment_Data!Y148-Y267+PT_newAssessment_Data!Y158+PT_newAssessment_Data!Y165+PT_newAssessment_Data!Y132+Y276,"0")</f>
        <v>6782</v>
      </c>
      <c r="Z169" s="49" t="str">
        <f>TEXT(PT_newAssessment_Data!Z142-PT_newAssessment_Data!Z148-Z267+PT_newAssessment_Data!Z158+PT_newAssessment_Data!Z165+PT_newAssessment_Data!Z132+Z276,"0")</f>
        <v>5123</v>
      </c>
      <c r="AA169" s="49" t="str">
        <f>TEXT(PT_newAssessment_Data!AA142-PT_newAssessment_Data!AA148-AA267+PT_newAssessment_Data!AA158+PT_newAssessment_Data!AA165+PT_newAssessment_Data!AA132+AA276,"0")</f>
        <v>8135</v>
      </c>
      <c r="AB169" s="49" t="str">
        <f ca="1">TEXT(PT_newAssessment_Data!AB142-PT_newAssessment_Data!AB148-AB267+PT_newAssessment_Data!AB158+PT_newAssessment_Data!AB165+PT_newAssessment_Data!AB132+AB276,"0")</f>
        <v>3513</v>
      </c>
      <c r="AC169" s="49" t="str">
        <f>TEXT(PT_newAssessment_Data!AC142-PT_newAssessment_Data!AC148-AC267+PT_newAssessment_Data!AC158+PT_newAssessment_Data!AC165+PT_newAssessment_Data!AC132+AC276,"0")</f>
        <v>5474</v>
      </c>
      <c r="AD169" s="49" t="str">
        <f>TEXT(PT_newAssessment_Data!AD142-PT_newAssessment_Data!AD148-AD267+PT_newAssessment_Data!AD158+PT_newAssessment_Data!AD165+PT_newAssessment_Data!AD132+AD276,"0")</f>
        <v>5353</v>
      </c>
      <c r="AE169" s="49" t="str">
        <f>TEXT(PT_newAssessment_Data!AE142-PT_newAssessment_Data!AE148-AE267+PT_newAssessment_Data!AE158+PT_newAssessment_Data!AE165+PT_newAssessment_Data!AE132+AE276,"0")</f>
        <v>5245</v>
      </c>
      <c r="AF169" s="49" t="str">
        <f>TEXT(PT_newAssessment_Data!AF142-PT_newAssessment_Data!AF148-AF267+PT_newAssessment_Data!AF158+PT_newAssessment_Data!AF165+PT_newAssessment_Data!AF132+AF276,"0")</f>
        <v>5150</v>
      </c>
      <c r="AG169" s="49" t="str">
        <f>TEXT(PT_newAssessment_Data!AG142-PT_newAssessment_Data!AG148-AG267+PT_newAssessment_Data!AG158+PT_newAssessment_Data!AG165+PT_newAssessment_Data!AG132+AG276,"0")</f>
        <v>8099</v>
      </c>
      <c r="AH169" s="49" t="str">
        <f>TEXT(PT_newAssessment_Data!AH142-PT_newAssessment_Data!AH148-AH267+PT_newAssessment_Data!AH158+PT_newAssessment_Data!AH165+PT_newAssessment_Data!AH132+AH276,"0")</f>
        <v>7615</v>
      </c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</row>
    <row r="170" spans="1:80" x14ac:dyDescent="0.25">
      <c r="A170" s="10" t="s">
        <v>264</v>
      </c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</row>
    <row r="172" spans="1:80" x14ac:dyDescent="0.25">
      <c r="A172" s="10" t="s">
        <v>265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</row>
    <row r="173" spans="1:80" x14ac:dyDescent="0.25">
      <c r="A173" s="10" t="s">
        <v>266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</row>
    <row r="175" spans="1:80" ht="19.5" x14ac:dyDescent="0.3">
      <c r="A175" s="37" t="s">
        <v>195</v>
      </c>
    </row>
    <row r="176" spans="1:80" s="5" customFormat="1" x14ac:dyDescent="0.25">
      <c r="A176" s="11" t="s">
        <v>196</v>
      </c>
      <c r="E176" s="11">
        <v>0.36</v>
      </c>
      <c r="F176" s="11">
        <v>0.36</v>
      </c>
      <c r="G176" s="11">
        <v>0.36</v>
      </c>
      <c r="H176" s="11">
        <v>0.36</v>
      </c>
      <c r="I176" s="11">
        <v>0.36</v>
      </c>
      <c r="J176" s="11">
        <v>0.36</v>
      </c>
      <c r="K176" s="11">
        <v>0.36</v>
      </c>
      <c r="L176" s="11">
        <v>0.36</v>
      </c>
      <c r="M176" s="11">
        <v>0.36</v>
      </c>
      <c r="N176" s="11">
        <v>0.36</v>
      </c>
      <c r="O176" s="11">
        <v>0.36</v>
      </c>
      <c r="P176" s="11">
        <v>0.36</v>
      </c>
      <c r="Q176" s="11">
        <v>0.36</v>
      </c>
      <c r="R176" s="11">
        <v>0.36</v>
      </c>
      <c r="S176" s="11">
        <v>0.36</v>
      </c>
      <c r="T176" s="11">
        <v>0.36</v>
      </c>
      <c r="U176" s="11">
        <v>0.36</v>
      </c>
      <c r="V176" s="11">
        <v>0.36</v>
      </c>
      <c r="W176" s="11">
        <v>0.36</v>
      </c>
      <c r="X176" s="11">
        <v>0.36</v>
      </c>
      <c r="Y176" s="11">
        <v>0.36</v>
      </c>
      <c r="Z176" s="11">
        <v>0.36</v>
      </c>
      <c r="AA176" s="11">
        <v>0.36</v>
      </c>
      <c r="AB176" s="11">
        <v>0.36</v>
      </c>
      <c r="AC176" s="11">
        <v>0.36</v>
      </c>
      <c r="AD176" s="11">
        <v>0.36</v>
      </c>
      <c r="AE176" s="11">
        <v>0.36</v>
      </c>
      <c r="AF176" s="11">
        <v>0.36</v>
      </c>
      <c r="AG176" s="11">
        <v>0.36</v>
      </c>
      <c r="AH176" s="11">
        <v>0.36</v>
      </c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</row>
    <row r="177" spans="1:80" s="5" customFormat="1" x14ac:dyDescent="0.25">
      <c r="A177" s="11" t="s">
        <v>197</v>
      </c>
      <c r="D177" s="44"/>
      <c r="E177" s="11" t="str">
        <f>TEXT(IF(E44&lt;&gt;"Flat",PT_newAssessment_Data!E68*E176,0),"0")</f>
        <v>206</v>
      </c>
      <c r="F177" s="11" t="str">
        <f>TEXT(IF(F44&lt;&gt;"Flat",PT_newAssessment_Data!F68*F176,0),"0")</f>
        <v>0</v>
      </c>
      <c r="G177" s="11" t="str">
        <f>TEXT(IF(G44&lt;&gt;"Flat",PT_newAssessment_Data!G68*G176,0),"0")</f>
        <v>206</v>
      </c>
      <c r="H177" s="11" t="str">
        <f>TEXT(IF(H44&lt;&gt;"Flat",PT_newAssessment_Data!H68*H176,0),"0")</f>
        <v>206</v>
      </c>
      <c r="I177" s="11" t="str">
        <f>TEXT(IF(I44&lt;&gt;"Flat",PT_newAssessment_Data!I68*I176,0),"0")</f>
        <v>206</v>
      </c>
      <c r="J177" s="11" t="str">
        <f>TEXT(IF(J44&lt;&gt;"Flat",PT_newAssessment_Data!J68*J176,0),"0")</f>
        <v>206</v>
      </c>
      <c r="K177" s="11" t="str">
        <f>TEXT(IF(K44&lt;&gt;"Flat",PT_newAssessment_Data!K68*K176,0),"0")</f>
        <v>206</v>
      </c>
      <c r="L177" s="11" t="str">
        <f>TEXT(IF(L44&lt;&gt;"Flat",PT_newAssessment_Data!L68*L176,0),"0")</f>
        <v>206</v>
      </c>
      <c r="M177" s="11" t="str">
        <f>TEXT(IF(M44&lt;&gt;"Flat",PT_newAssessment_Data!M68*M176,0),"0")</f>
        <v>206</v>
      </c>
      <c r="N177" s="11" t="str">
        <f>TEXT(IF(N44&lt;&gt;"Flat",PT_newAssessment_Data!N68*N176,0),"0")</f>
        <v>206</v>
      </c>
      <c r="O177" s="11" t="str">
        <f>TEXT(IF(O44&lt;&gt;"Flat",PT_newAssessment_Data!O68*O176,0),"0")</f>
        <v>206</v>
      </c>
      <c r="P177" s="11" t="str">
        <f>TEXT(IF(P44&lt;&gt;"Flat",PT_newAssessment_Data!P68*P176,0),"0")</f>
        <v>206</v>
      </c>
      <c r="Q177" s="11" t="str">
        <f>TEXT(IF(Q44&lt;&gt;"Flat",PT_newAssessment_Data!Q68*Q176,0),"0")</f>
        <v>206</v>
      </c>
      <c r="R177" s="11" t="str">
        <f>TEXT(IF(R44&lt;&gt;"Flat",PT_newAssessment_Data!R68*R176,0),"0")</f>
        <v>206</v>
      </c>
      <c r="S177" s="11" t="str">
        <f>TEXT(IF(S44&lt;&gt;"Flat",PT_newAssessment_Data!S68*S176,0),"0")</f>
        <v>206</v>
      </c>
      <c r="T177" s="11" t="str">
        <f>TEXT(IF(T44&lt;&gt;"Flat",PT_newAssessment_Data!T68*T176,0),"0")</f>
        <v>206</v>
      </c>
      <c r="U177" s="11" t="str">
        <f>TEXT(IF(U44&lt;&gt;"Flat",PT_newAssessment_Data!U68*U176,0),"0")</f>
        <v>206</v>
      </c>
      <c r="V177" s="11" t="str">
        <f>TEXT(IF(V44&lt;&gt;"Flat",PT_newAssessment_Data!V68*V176,0),"0")</f>
        <v>206</v>
      </c>
      <c r="W177" s="11" t="str">
        <f>TEXT(IF(W44&lt;&gt;"Flat",PT_newAssessment_Data!W68*W176,0),"0")</f>
        <v>0</v>
      </c>
      <c r="X177" s="11" t="str">
        <f>TEXT(IF(X44&lt;&gt;"Flat",PT_newAssessment_Data!X68*X176,0),"0")</f>
        <v>0</v>
      </c>
      <c r="Y177" s="11" t="str">
        <f>TEXT(IF(Y44&lt;&gt;"Flat",PT_newAssessment_Data!Y68*Y176,0),"0")</f>
        <v>0</v>
      </c>
      <c r="Z177" s="11" t="str">
        <f>TEXT(IF(Z44&lt;&gt;"Flat",PT_newAssessment_Data!Z68*Z176,0),"0")</f>
        <v>0</v>
      </c>
      <c r="AA177" s="11" t="str">
        <f>TEXT(IF(AA44&lt;&gt;"Flat",PT_newAssessment_Data!AA68*AA176,0),"0")</f>
        <v>203</v>
      </c>
      <c r="AB177" s="11" t="str">
        <f>TEXT(IF(AB44&lt;&gt;"Flat",PT_newAssessment_Data!AB68*AB176,0),"0")</f>
        <v>203</v>
      </c>
      <c r="AC177" s="11" t="str">
        <f>TEXT(IF(AC44&lt;&gt;"Flat",PT_newAssessment_Data!AC68*AC176,0),"0")</f>
        <v>0</v>
      </c>
      <c r="AD177" s="11" t="str">
        <f>TEXT(IF(AD44&lt;&gt;"Flat",PT_newAssessment_Data!AD68*AD176,0),"0")</f>
        <v>0</v>
      </c>
      <c r="AE177" s="11" t="str">
        <f>TEXT(IF(AE44&lt;&gt;"Flat",PT_newAssessment_Data!AE68*AE176,0),"0")</f>
        <v>0</v>
      </c>
      <c r="AF177" s="11" t="str">
        <f>TEXT(IF(AF44&lt;&gt;"Flat",PT_newAssessment_Data!AF68*AF176,0),"0")</f>
        <v>0</v>
      </c>
      <c r="AG177" s="11" t="str">
        <f>TEXT(IF(AG44&lt;&gt;"Flat",PT_newAssessment_Data!AG68*AG176,0),"0")</f>
        <v>203</v>
      </c>
      <c r="AH177" s="11" t="str">
        <f>TEXT(IF(AH44&lt;&gt;"Flat",PT_newAssessment_Data!AH68*AH176,0),"0")</f>
        <v>203</v>
      </c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</row>
    <row r="178" spans="1:80" s="5" customFormat="1" x14ac:dyDescent="0.25">
      <c r="A178" s="11" t="s">
        <v>198</v>
      </c>
      <c r="D178" s="44"/>
      <c r="E178" s="11" t="str">
        <f>TEXT(IF(E44&lt;&gt;"Flat",PT_newAssessment_Data!E71*E176,0),"0")</f>
        <v>92</v>
      </c>
      <c r="F178" s="11" t="str">
        <f>TEXT(IF(F44&lt;&gt;"Flat",PT_newAssessment_Data!F71*F176,0),"0")</f>
        <v>92</v>
      </c>
      <c r="G178" s="11" t="str">
        <f>TEXT(IF(G44&lt;&gt;"Flat",PT_newAssessment_Data!G71*G176,0),"0")</f>
        <v>92</v>
      </c>
      <c r="H178" s="11" t="str">
        <f>TEXT(IF(H44&lt;&gt;"Flat",PT_newAssessment_Data!H71*H176,0),"0")</f>
        <v>92</v>
      </c>
      <c r="I178" s="11" t="str">
        <f>TEXT(IF(I44&lt;&gt;"Flat",PT_newAssessment_Data!I71*I176,0),"0")</f>
        <v>92</v>
      </c>
      <c r="J178" s="11" t="str">
        <f>TEXT(IF(J44&lt;&gt;"Flat",PT_newAssessment_Data!J71*J176,0),"0")</f>
        <v>92</v>
      </c>
      <c r="K178" s="11" t="str">
        <f>TEXT(IF(K44&lt;&gt;"Flat",PT_newAssessment_Data!K71*K176,0),"0")</f>
        <v>92</v>
      </c>
      <c r="L178" s="11" t="str">
        <f>TEXT(IF(L44&lt;&gt;"Flat",PT_newAssessment_Data!L71*L176,0),"0")</f>
        <v>92</v>
      </c>
      <c r="M178" s="11" t="str">
        <f>TEXT(IF(M44&lt;&gt;"Flat",PT_newAssessment_Data!M71*M176,0),"0")</f>
        <v>92</v>
      </c>
      <c r="N178" s="11" t="str">
        <f>TEXT(IF(N44&lt;&gt;"Flat",PT_newAssessment_Data!N71*N176,0),"0")</f>
        <v>92</v>
      </c>
      <c r="O178" s="11" t="str">
        <f>TEXT(IF(O44&lt;&gt;"Flat",PT_newAssessment_Data!O71*O176,0),"0")</f>
        <v>92</v>
      </c>
      <c r="P178" s="11" t="str">
        <f>TEXT(IF(P44&lt;&gt;"Flat",PT_newAssessment_Data!P71*P176,0),"0")</f>
        <v>92</v>
      </c>
      <c r="Q178" s="11" t="str">
        <f>TEXT(IF(Q44&lt;&gt;"Flat",PT_newAssessment_Data!Q71*Q176,0),"0")</f>
        <v>92</v>
      </c>
      <c r="R178" s="11" t="str">
        <f>TEXT(IF(R44&lt;&gt;"Flat",PT_newAssessment_Data!R71*R176,0),"0")</f>
        <v>92</v>
      </c>
      <c r="S178" s="11" t="str">
        <f>TEXT(IF(S44&lt;&gt;"Flat",PT_newAssessment_Data!S71*S176,0),"0")</f>
        <v>92</v>
      </c>
      <c r="T178" s="11" t="str">
        <f>TEXT(IF(T44&lt;&gt;"Flat",PT_newAssessment_Data!T71*T176,0),"0")</f>
        <v>92</v>
      </c>
      <c r="U178" s="11" t="str">
        <f>TEXT(IF(U44&lt;&gt;"Flat",PT_newAssessment_Data!U71*U176,0),"0")</f>
        <v>92</v>
      </c>
      <c r="V178" s="11" t="str">
        <f>TEXT(IF(V44&lt;&gt;"Flat",PT_newAssessment_Data!V71*V176,0),"0")</f>
        <v>0</v>
      </c>
      <c r="W178" s="11" t="str">
        <f>TEXT(IF(W44&lt;&gt;"Flat",PT_newAssessment_Data!W71*W176,0),"0")</f>
        <v>72</v>
      </c>
      <c r="X178" s="11" t="str">
        <f>TEXT(IF(X44&lt;&gt;"Flat",PT_newAssessment_Data!X71*X176,0),"0")</f>
        <v>0</v>
      </c>
      <c r="Y178" s="11" t="str">
        <f>TEXT(IF(Y44&lt;&gt;"Flat",PT_newAssessment_Data!Y71*Y176,0),"0")</f>
        <v>72</v>
      </c>
      <c r="Z178" s="11" t="str">
        <f>TEXT(IF(Z44&lt;&gt;"Flat",PT_newAssessment_Data!Z71*Z176,0),"0")</f>
        <v>0</v>
      </c>
      <c r="AA178" s="11" t="str">
        <f>TEXT(IF(AA44&lt;&gt;"Flat",PT_newAssessment_Data!AA71*AA176,0),"0")</f>
        <v>0</v>
      </c>
      <c r="AB178" s="11" t="str">
        <f>TEXT(IF(AB44&lt;&gt;"Flat",PT_newAssessment_Data!AB71*AB176,0),"0")</f>
        <v>0</v>
      </c>
      <c r="AC178" s="11" t="str">
        <f>TEXT(IF(AC44&lt;&gt;"Flat",PT_newAssessment_Data!AC71*AC176,0),"0")</f>
        <v>72</v>
      </c>
      <c r="AD178" s="11" t="str">
        <f>TEXT(IF(AD44&lt;&gt;"Flat",PT_newAssessment_Data!AD71*AD176,0),"0")</f>
        <v>72</v>
      </c>
      <c r="AE178" s="11" t="str">
        <f>TEXT(IF(AE44&lt;&gt;"Flat",PT_newAssessment_Data!AE71*AE176,0),"0")</f>
        <v>72</v>
      </c>
      <c r="AF178" s="11" t="str">
        <f>TEXT(IF(AF44&lt;&gt;"Flat",PT_newAssessment_Data!AF71*AF176,0),"0")</f>
        <v>72</v>
      </c>
      <c r="AG178" s="11" t="str">
        <f>TEXT(IF(AG44&lt;&gt;"Flat",PT_newAssessment_Data!AG71*AG176,0),"0")</f>
        <v>0</v>
      </c>
      <c r="AH178" s="11" t="str">
        <f>TEXT(IF(AH44&lt;&gt;"Flat",PT_newAssessment_Data!AH71*AH176,0),"0")</f>
        <v>0</v>
      </c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</row>
    <row r="180" spans="1:80" ht="19.5" x14ac:dyDescent="0.3">
      <c r="A180" s="37" t="s">
        <v>200</v>
      </c>
    </row>
    <row r="181" spans="1:80" s="5" customFormat="1" x14ac:dyDescent="0.25">
      <c r="A181" s="11" t="s">
        <v>199</v>
      </c>
      <c r="E181" s="26" t="str">
        <f>TEXT(PT_newAssessment_Data!E142-PT_newAssessment_Data!E148+PT_newAssessment_Data!E158,"0")</f>
        <v>505</v>
      </c>
      <c r="F181" s="26" t="str">
        <f>TEXT(PT_newAssessment_Data!F142-PT_newAssessment_Data!F148+PT_newAssessment_Data!F158,"0")</f>
        <v>293</v>
      </c>
      <c r="G181" s="26" t="str">
        <f>TEXT(PT_newAssessment_Data!G142-PT_newAssessment_Data!G148+PT_newAssessment_Data!G158,"0")</f>
        <v>379</v>
      </c>
      <c r="H181" s="26" t="str">
        <f>TEXT(PT_newAssessment_Data!H142-PT_newAssessment_Data!H148+PT_newAssessment_Data!H158,"0")</f>
        <v>462</v>
      </c>
      <c r="I181" s="26" t="str">
        <f>TEXT(PT_newAssessment_Data!I142-PT_newAssessment_Data!I148+PT_newAssessment_Data!I158,"0")</f>
        <v>880</v>
      </c>
      <c r="J181" s="26" t="str">
        <f>TEXT(PT_newAssessment_Data!J142-PT_newAssessment_Data!J148+PT_newAssessment_Data!J158,"0")</f>
        <v>546</v>
      </c>
      <c r="K181" s="26" t="str">
        <f>TEXT(PT_newAssessment_Data!K142-PT_newAssessment_Data!K148+PT_newAssessment_Data!K158,"0")</f>
        <v>435</v>
      </c>
      <c r="L181" s="26" t="str">
        <f>TEXT(PT_newAssessment_Data!L142-PT_newAssessment_Data!L148+PT_newAssessment_Data!L158,"0")</f>
        <v>546</v>
      </c>
      <c r="M181" s="26" t="str">
        <f>TEXT(PT_newAssessment_Data!M142-PT_newAssessment_Data!M148+PT_newAssessment_Data!M158,"0")</f>
        <v>387</v>
      </c>
      <c r="N181" s="26" t="str">
        <f>TEXT(PT_newAssessment_Data!N142-PT_newAssessment_Data!N148+PT_newAssessment_Data!N158,"0")</f>
        <v>505</v>
      </c>
      <c r="O181" s="26" t="str">
        <f>TEXT(PT_newAssessment_Data!O142-PT_newAssessment_Data!O148+PT_newAssessment_Data!O158,"0")</f>
        <v>713</v>
      </c>
      <c r="P181" s="26" t="str">
        <f>TEXT(PT_newAssessment_Data!P142-PT_newAssessment_Data!P148+PT_newAssessment_Data!P158,"0")</f>
        <v>963</v>
      </c>
      <c r="Q181" s="26" t="str">
        <f>TEXT(PT_newAssessment_Data!Q142-PT_newAssessment_Data!Q148+PT_newAssessment_Data!Q158,"0")</f>
        <v>880</v>
      </c>
      <c r="R181" s="26" t="str">
        <f>TEXT(PT_newAssessment_Data!R142-PT_newAssessment_Data!R148+PT_newAssessment_Data!R158,"0")</f>
        <v>1213</v>
      </c>
      <c r="S181" s="26" t="str">
        <f>TEXT(PT_newAssessment_Data!S142-PT_newAssessment_Data!S148+PT_newAssessment_Data!S158,"0")</f>
        <v>301</v>
      </c>
      <c r="T181" s="26" t="str">
        <f>TEXT(PT_newAssessment_Data!T142-PT_newAssessment_Data!T148+PT_newAssessment_Data!T158,"0")</f>
        <v>346</v>
      </c>
      <c r="U181" s="26" t="str">
        <f>TEXT(PT_newAssessment_Data!U142-PT_newAssessment_Data!U148+PT_newAssessment_Data!U158,"0")</f>
        <v>505</v>
      </c>
      <c r="V181" s="26" t="str">
        <f>TEXT(PT_newAssessment_Data!V142-V219+PT_newAssessment_Data!V272,"0")</f>
        <v>9548</v>
      </c>
      <c r="W181" s="26" t="str">
        <f>TEXT(PT_newAssessment_Data!W142-PT_newAssessment_Data!W219+PT_newAssessment_Data!W272,"0")</f>
        <v>5068</v>
      </c>
      <c r="X181" s="26" t="str">
        <f>TEXT(PT_newAssessment_Data!X142-PT_newAssessment_Data!X219+PT_newAssessment_Data!X272,"0")</f>
        <v>5123</v>
      </c>
      <c r="Y181" s="26" t="str">
        <f>TEXT(PT_newAssessment_Data!Y142-PT_newAssessment_Data!Y219+PT_newAssessment_Data!Y272,"0")</f>
        <v>5068</v>
      </c>
      <c r="Z181" s="26" t="str">
        <f>TEXT(PT_newAssessment_Data!Z142-PT_newAssessment_Data!Z219+PT_newAssessment_Data!Z272,"0")</f>
        <v>5123</v>
      </c>
      <c r="AA181" s="26" t="str">
        <f>TEXT(PT_newAssessment_Data!AA142-AA219+PT_newAssessment_Data!AA272,"0")</f>
        <v>5261</v>
      </c>
      <c r="AB181" s="26" t="str">
        <f>TEXT(PT_newAssessment_Data!AB142-PT_newAssessment_Data!AB219+PT_newAssessment_Data!AB272,"0")</f>
        <v>5299</v>
      </c>
      <c r="AC181" s="26" t="str">
        <f>TEXT(PT_newAssessment_Data!AC142-PT_newAssessment_Data!AC219+PT_newAssessment_Data!AC272,"0")</f>
        <v>5068</v>
      </c>
      <c r="AD181" s="26" t="str">
        <f>TEXT(PT_newAssessment_Data!AD142-PT_newAssessment_Data!AD219+PT_newAssessment_Data!AD272,"0")</f>
        <v>5068</v>
      </c>
      <c r="AE181" s="26" t="str">
        <f>TEXT(PT_newAssessment_Data!AE142-PT_newAssessment_Data!AE219+PT_newAssessment_Data!AE272,"0")</f>
        <v>5068</v>
      </c>
      <c r="AF181" s="26" t="str">
        <f>TEXT(PT_newAssessment_Data!AF142-PT_newAssessment_Data!AF219+PT_newAssessment_Data!AF272,"0")</f>
        <v>5068</v>
      </c>
      <c r="AG181" s="26" t="str">
        <f>TEXT(PT_newAssessment_Data!AG142-AG219+PT_newAssessment_Data!AG272,"0")</f>
        <v>5261</v>
      </c>
      <c r="AH181" s="26" t="str">
        <f>TEXT(PT_newAssessment_Data!AH142-AH219+PT_newAssessment_Data!AH272,"0")</f>
        <v>5261</v>
      </c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</row>
    <row r="183" spans="1:80" ht="19.5" x14ac:dyDescent="0.3">
      <c r="A183" s="37" t="s">
        <v>206</v>
      </c>
    </row>
    <row r="184" spans="1:80" s="5" customFormat="1" x14ac:dyDescent="0.25">
      <c r="A184" s="11" t="s">
        <v>201</v>
      </c>
      <c r="D184" s="44"/>
      <c r="E184" s="11" t="str">
        <f>TEXT(IF(PT_newAssessment_Cal_Data!B64="Govt. Establishment",PT_newAssessment_Cal_Data!E111,0),"0")</f>
        <v>0</v>
      </c>
      <c r="F184" s="11" t="str">
        <f>TEXT(IF(PT_newAssessment_Cal_Data!C64="Govt. Establishment",PT_newAssessment_Cal_Data!F111,0),"0")</f>
        <v>0</v>
      </c>
      <c r="G184" s="11" t="str">
        <f>TEXT(IF(PT_newAssessment_Cal_Data!D64="Govt. Establishment",PT_newAssessment_Cal_Data!G111,0),"0")</f>
        <v>284</v>
      </c>
      <c r="H184" s="11" t="str">
        <f>TEXT(IF(PT_newAssessment_Cal_Data!E64="Govt. Establishment",PT_newAssessment_Cal_Data!J111,0),"0")</f>
        <v>189</v>
      </c>
      <c r="I184" s="11" t="str">
        <f>TEXT(IF(PT_newAssessment_Cal_Data!F64="Govt. Establishment",PT_newAssessment_Cal_Data!K111,0),"0")</f>
        <v>0</v>
      </c>
      <c r="J184" s="11" t="str">
        <f>TEXT(IF(PT_newAssessment_Cal_Data!G64="Govt. Establishment",PT_newAssessment_Cal_Data!L111,0),"0")</f>
        <v>0</v>
      </c>
      <c r="K184" s="11" t="str">
        <f>TEXT(IF(PT_newAssessment_Cal_Data!J64="Govt. Establishment",PT_newAssessment_Cal_Data!M111,0),"0")</f>
        <v>0</v>
      </c>
      <c r="L184" s="11" t="str">
        <f>TEXT(IF(PT_newAssessment_Cal_Data!K64="Govt. Establishment",PT_newAssessment_Cal_Data!N111,0),"0")</f>
        <v>0</v>
      </c>
      <c r="M184" s="11" t="str">
        <f>TEXT(IF(PT_newAssessment_Cal_Data!L64="Govt. Establishment",PT_newAssessment_Cal_Data!O111,0),"0")</f>
        <v>851</v>
      </c>
      <c r="N184" s="11" t="str">
        <f>TEXT(IF(PT_newAssessment_Cal_Data!K64="Govt. Establishment",PT_newAssessment_Cal_Data!N111,0),"0")</f>
        <v>0</v>
      </c>
      <c r="O184" s="11" t="str">
        <f>TEXT(IF(PT_newAssessment_Cal_Data!L64="Govt. Establishment",PT_newAssessment_Cal_Data!O111,0),"0")</f>
        <v>851</v>
      </c>
      <c r="P184" s="11" t="str">
        <f>TEXT(IF(PT_newAssessment_Cal_Data!M64="Govt. Establishment",PT_newAssessment_Cal_Data!P111,0),"0")</f>
        <v>76</v>
      </c>
      <c r="Q184" s="11" t="str">
        <f>TEXT(IF(PT_newAssessment_Cal_Data!N64="Govt. Establishment",PT_newAssessment_Cal_Data!S111,0),"0")</f>
        <v>0</v>
      </c>
      <c r="R184" s="11" t="str">
        <f>TEXT(IF(PT_newAssessment_Cal_Data!O64="Govt. Establishment",PT_newAssessment_Cal_Data!T111,0),"0")</f>
        <v>0</v>
      </c>
      <c r="S184" s="11" t="str">
        <f>TEXT(IF(PT_newAssessment_Cal_Data!P64="Govt. Establishment",PT_newAssessment_Cal_Data!U111,0),"0")</f>
        <v>0</v>
      </c>
      <c r="T184" s="11" t="str">
        <f>TEXT(IF(PT_newAssessment_Cal_Data!S64="Govt. Establishment",PT_newAssessment_Cal_Data!V111,0),"0")</f>
        <v>0</v>
      </c>
      <c r="U184" s="11" t="str">
        <f>TEXT(IF(PT_newAssessment_Cal_Data!T64="Govt. Establishment",PT_newAssessment_Cal_Data!W111,0),"0")</f>
        <v>284</v>
      </c>
      <c r="V184" s="11" t="str">
        <f>TEXT(IF(V286="Mix",IF(VALUE(V282)&gt;=90,5000,0),IF(PT_newAssessment_Cal_Data!U64="Govt. Establishment",PT_newAssessment_Cal_Data!X111,0)),"0")</f>
        <v>5000</v>
      </c>
      <c r="W184" s="11" t="str">
        <f>TEXT(IF(PT_newAssessment_Cal_Data!V64="Govt. Establishment",PT_newAssessment_Cal_Data!Y111,0),"0")</f>
        <v>0</v>
      </c>
      <c r="X184" s="11" t="str">
        <f>TEXT(IF(PT_newAssessment_Cal_Data!W64="Govt. Establishment",PT_newAssessment_Cal_Data!Z111,0),"0")</f>
        <v>0</v>
      </c>
      <c r="Y184" s="11" t="str">
        <f>TEXT(IF(PT_newAssessment_Cal_Data!X64="Govt. Establishment",PT_newAssessment_Cal_Data!AA111,0),"0")</f>
        <v>0</v>
      </c>
      <c r="Z184" s="11" t="str">
        <f>TEXT(IF(PT_newAssessment_Cal_Data!Y64="Govt. Establishment",PT_newAssessment_Cal_Data!AB111,0),"0")</f>
        <v>0</v>
      </c>
      <c r="AA184" s="11" t="str">
        <f>TEXT(IF(PT_newAssessment_Cal_Data!Z64="Govt. Establishment",PT_newAssessment_Cal_Data!AC111,0),"0")</f>
        <v>0</v>
      </c>
      <c r="AB184" s="11" t="str">
        <f>TEXT(IF(PT_newAssessment_Cal_Data!AA64="Govt. Establishment",PT_newAssessment_Cal_Data!AD111,0),"0")</f>
        <v>0</v>
      </c>
      <c r="AC184" s="11" t="str">
        <f>TEXT(IF(PT_newAssessment_Cal_Data!AB64="Govt. Establishment",PT_newAssessment_Cal_Data!AE111,0),"0")</f>
        <v>0</v>
      </c>
      <c r="AD184" s="11" t="str">
        <f>TEXT(IF(PT_newAssessment_Cal_Data!AC64="Govt. Establishment",PT_newAssessment_Cal_Data!AF111,0),"0")</f>
        <v>0</v>
      </c>
      <c r="AE184" s="11" t="str">
        <f>TEXT(IF(PT_newAssessment_Cal_Data!AD64="Govt. Establishment",PT_newAssessment_Cal_Data!AG111,0),"0")</f>
        <v>0</v>
      </c>
      <c r="AF184" s="11" t="str">
        <f>TEXT(IF(PT_newAssessment_Cal_Data!AE64="Govt. Establishment",PT_newAssessment_Cal_Data!AH111,0),"0")</f>
        <v>0</v>
      </c>
      <c r="AG184" s="11" t="str">
        <f>TEXT(IF(PT_newAssessment_Cal_Data!AF64="Govt. Establishment",PT_newAssessment_Cal_Data!AI111,0),"0")</f>
        <v>0</v>
      </c>
      <c r="AH184" s="11" t="str">
        <f>TEXT(IF(PT_newAssessment_Cal_Data!AG64="Govt. Establishment",PT_newAssessment_Cal_Data!AJ111,0),"0")</f>
        <v>0</v>
      </c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</row>
    <row r="187" spans="1:80" x14ac:dyDescent="0.25">
      <c r="E187" s="9"/>
      <c r="N187" s="9"/>
    </row>
    <row r="188" spans="1:80" ht="19.5" x14ac:dyDescent="0.3">
      <c r="A188" s="37" t="s">
        <v>202</v>
      </c>
    </row>
    <row r="189" spans="1:80" s="5" customFormat="1" x14ac:dyDescent="0.25">
      <c r="A189" s="11" t="s">
        <v>203</v>
      </c>
      <c r="D189" s="44"/>
      <c r="E189" s="26" t="str">
        <f>TEXT(PT_newAssessment_Data!E142+PT_newAssessment_Data!E132,"0")</f>
        <v>990</v>
      </c>
      <c r="F189" s="26" t="str">
        <f>TEXT(PT_newAssessment_Data!F142+PT_newAssessment_Data!F132,"0")</f>
        <v>1498</v>
      </c>
      <c r="G189" s="26" t="str">
        <f>TEXT(PT_newAssessment_Data!G142+PT_newAssessment_Data!G132,"0")</f>
        <v>1582</v>
      </c>
      <c r="H189" s="26" t="str">
        <f>TEXT(PT_newAssessment_Data!H142+PT_newAssessment_Data!H132,"0")</f>
        <v>1663</v>
      </c>
      <c r="I189" s="26" t="str">
        <f>TEXT(PT_newAssessment_Data!I142+PT_newAssessment_Data!I132,"0")</f>
        <v>2068</v>
      </c>
      <c r="J189" s="26" t="str">
        <f>TEXT(PT_newAssessment_Data!J142+PT_newAssessment_Data!J132,"0")</f>
        <v>1744</v>
      </c>
      <c r="K189" s="26" t="str">
        <f>TEXT(PT_newAssessment_Data!K142+PT_newAssessment_Data!K132,"0")</f>
        <v>1636</v>
      </c>
      <c r="L189" s="26" t="str">
        <f>TEXT(PT_newAssessment_Data!L142+PT_newAssessment_Data!L132,"0")</f>
        <v>1744</v>
      </c>
      <c r="M189" s="26" t="str">
        <f>TEXT(PT_newAssessment_Data!M142+PT_newAssessment_Data!M132,"0")</f>
        <v>1609</v>
      </c>
      <c r="N189" s="26" t="str">
        <f>TEXT(PT_newAssessment_Data!N142+PT_newAssessment_Data!N132,"0")</f>
        <v>1704</v>
      </c>
      <c r="O189" s="26" t="str">
        <f>TEXT(PT_newAssessment_Data!O142+PT_newAssessment_Data!O132,"0")</f>
        <v>1906</v>
      </c>
      <c r="P189" s="26" t="str">
        <f>TEXT(PT_newAssessment_Data!P142+PT_newAssessment_Data!P132,"0")</f>
        <v>2149</v>
      </c>
      <c r="Q189" s="26" t="str">
        <f>TEXT(PT_newAssessment_Data!Q142+PT_newAssessment_Data!Q132,"0")</f>
        <v>2068</v>
      </c>
      <c r="R189" s="26" t="str">
        <f>TEXT(PT_newAssessment_Data!R142+PT_newAssessment_Data!R132,"0")</f>
        <v>2392</v>
      </c>
      <c r="S189" s="26" t="str">
        <f>TEXT(PT_newAssessment_Data!S142+PT_newAssessment_Data!S132,"0")</f>
        <v>1506</v>
      </c>
      <c r="T189" s="26" t="str">
        <f>TEXT(PT_newAssessment_Data!T142+PT_newAssessment_Data!T132,"0")</f>
        <v>1550</v>
      </c>
      <c r="U189" s="26" t="str">
        <f>TEXT(PT_newAssessment_Data!U142+PT_newAssessment_Data!U132,"0")</f>
        <v>1704</v>
      </c>
      <c r="V189" s="26" t="str">
        <f>TEXT(PT_newAssessment_Data!V142+PT_newAssessment_Data!V132+W275,"0")</f>
        <v>5637</v>
      </c>
      <c r="W189" s="26" t="str">
        <f>TEXT(PT_newAssessment_Data!W142+PT_newAssessment_Data!W132+W275,"0")</f>
        <v>360</v>
      </c>
      <c r="X189" s="26" t="str">
        <f>TEXT(PT_newAssessment_Data!X142+PT_newAssessment_Data!X132+X275,"0")</f>
        <v>890</v>
      </c>
      <c r="Y189" s="26" t="str">
        <f>TEXT(PT_newAssessment_Data!Y142+PT_newAssessment_Data!Y132+Y275,"0")</f>
        <v>1786</v>
      </c>
      <c r="Z189" s="26" t="str">
        <f>TEXT(PT_newAssessment_Data!Z142+PT_newAssessment_Data!Z132+Z275,"0")</f>
        <v>130</v>
      </c>
      <c r="AA189" s="26" t="str">
        <f>TEXT(PT_newAssessment_Data!AA142+PT_newAssessment_Data!AA132+AA275,"0")</f>
        <v>2659</v>
      </c>
      <c r="AB189" s="26" t="str">
        <f>TEXT(PT_newAssessment_Data!AB142+PT_newAssessment_Data!AB132,"0")</f>
        <v>1547</v>
      </c>
      <c r="AC189" s="26" t="str">
        <f>TEXT(PT_newAssessment_Data!AC142+PT_newAssessment_Data!AC132+AC275,"0")</f>
        <v>360</v>
      </c>
      <c r="AD189" s="26" t="str">
        <f>TEXT(PT_newAssessment_Data!AD142+PT_newAssessment_Data!AD132+AD275,"0")</f>
        <v>288</v>
      </c>
      <c r="AE189" s="26" t="str">
        <f>TEXT(PT_newAssessment_Data!AE142+PT_newAssessment_Data!AE132+AE275,"0")</f>
        <v>216</v>
      </c>
      <c r="AF189" s="26" t="str">
        <f>TEXT(PT_newAssessment_Data!AF142+PT_newAssessment_Data!AF132+AF275,"0")</f>
        <v>144</v>
      </c>
      <c r="AG189" s="26" t="str">
        <f>TEXT(PT_newAssessment_Data!AG142+PT_newAssessment_Data!AG132+AG275,"0")</f>
        <v>2659</v>
      </c>
      <c r="AH189" s="26" t="str">
        <f>TEXT(PT_newAssessment_Data!AH142+PT_newAssessment_Data!AH132+AH275,"0")</f>
        <v>2370</v>
      </c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</row>
    <row r="190" spans="1:80" x14ac:dyDescent="0.25">
      <c r="A190" s="10" t="s">
        <v>358</v>
      </c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</row>
    <row r="191" spans="1:80" x14ac:dyDescent="0.25">
      <c r="A191" s="10" t="s">
        <v>359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</row>
    <row r="192" spans="1:80" x14ac:dyDescent="0.25">
      <c r="A192" s="10" t="s">
        <v>360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</row>
    <row r="193" spans="1:69" x14ac:dyDescent="0.25">
      <c r="A193" s="10" t="s">
        <v>361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</row>
    <row r="195" spans="1:69" x14ac:dyDescent="0.25">
      <c r="A195" s="10" t="s">
        <v>362</v>
      </c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</row>
    <row r="196" spans="1:69" x14ac:dyDescent="0.25">
      <c r="A196" s="10" t="s">
        <v>363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</row>
    <row r="197" spans="1:69" x14ac:dyDescent="0.25">
      <c r="A197" s="10" t="s">
        <v>364</v>
      </c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</row>
    <row r="198" spans="1:69" x14ac:dyDescent="0.25">
      <c r="A198" s="10" t="s">
        <v>365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</row>
    <row r="199" spans="1:69" x14ac:dyDescent="0.25">
      <c r="A199" s="10" t="s">
        <v>366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</row>
    <row r="201" spans="1:69" x14ac:dyDescent="0.25">
      <c r="A201" s="10" t="s">
        <v>367</v>
      </c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</row>
    <row r="202" spans="1:69" x14ac:dyDescent="0.25">
      <c r="A202" s="10" t="s">
        <v>368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</row>
    <row r="203" spans="1:69" x14ac:dyDescent="0.25">
      <c r="A203" s="10" t="s">
        <v>369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</row>
    <row r="204" spans="1:69" x14ac:dyDescent="0.25">
      <c r="A204" s="10" t="s">
        <v>370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</row>
    <row r="205" spans="1:69" x14ac:dyDescent="0.25">
      <c r="A205" s="10" t="s">
        <v>371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</row>
    <row r="207" spans="1:69" x14ac:dyDescent="0.25">
      <c r="A207" s="10" t="s">
        <v>372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</row>
    <row r="208" spans="1:69" x14ac:dyDescent="0.25">
      <c r="A208" s="10" t="s">
        <v>373</v>
      </c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</row>
    <row r="209" spans="1:80" x14ac:dyDescent="0.25">
      <c r="A209" s="10" t="s">
        <v>374</v>
      </c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</row>
    <row r="210" spans="1:80" x14ac:dyDescent="0.25">
      <c r="A210" s="10" t="s">
        <v>375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</row>
    <row r="211" spans="1:80" x14ac:dyDescent="0.25">
      <c r="A211" s="10" t="s">
        <v>376</v>
      </c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</row>
    <row r="218" spans="1:80" ht="19.5" x14ac:dyDescent="0.3">
      <c r="A218" s="37" t="s">
        <v>204</v>
      </c>
    </row>
    <row r="219" spans="1:80" s="5" customFormat="1" x14ac:dyDescent="0.25">
      <c r="A219" s="11" t="s">
        <v>298</v>
      </c>
      <c r="D219" s="44"/>
      <c r="E219" s="11" t="str">
        <f>TEXT(E148+E267,"0")</f>
        <v>0</v>
      </c>
      <c r="F219" s="11" t="str">
        <f t="shared" ref="F219:V219" si="20">TEXT(F148+F267,"0")</f>
        <v>14</v>
      </c>
      <c r="G219" s="11" t="str">
        <f t="shared" si="20"/>
        <v>18</v>
      </c>
      <c r="H219" s="11" t="str">
        <f t="shared" si="20"/>
        <v>22</v>
      </c>
      <c r="I219" s="11" t="str">
        <f t="shared" si="20"/>
        <v>43</v>
      </c>
      <c r="J219" s="11" t="str">
        <f t="shared" si="20"/>
        <v>27</v>
      </c>
      <c r="K219" s="11" t="str">
        <f t="shared" si="20"/>
        <v>21</v>
      </c>
      <c r="L219" s="11" t="str">
        <f t="shared" si="20"/>
        <v>27</v>
      </c>
      <c r="M219" s="11" t="str">
        <f t="shared" si="20"/>
        <v>40</v>
      </c>
      <c r="N219" s="11" t="str">
        <f t="shared" si="20"/>
        <v>25</v>
      </c>
      <c r="O219" s="11" t="str">
        <f t="shared" si="20"/>
        <v>35</v>
      </c>
      <c r="P219" s="11" t="str">
        <f t="shared" si="20"/>
        <v>47</v>
      </c>
      <c r="Q219" s="11" t="str">
        <f t="shared" si="20"/>
        <v>43</v>
      </c>
      <c r="R219" s="11" t="str">
        <f t="shared" si="20"/>
        <v>59</v>
      </c>
      <c r="S219" s="11" t="str">
        <f t="shared" si="20"/>
        <v>15</v>
      </c>
      <c r="T219" s="11" t="str">
        <f t="shared" si="20"/>
        <v>17</v>
      </c>
      <c r="U219" s="11" t="str">
        <f t="shared" si="20"/>
        <v>25</v>
      </c>
      <c r="V219" s="11" t="str">
        <f t="shared" si="20"/>
        <v>207</v>
      </c>
      <c r="W219" s="11" t="str">
        <f>TEXT(W148+W267,"0")</f>
        <v>4</v>
      </c>
      <c r="X219" s="11" t="str">
        <f>TEXT(X148+X267,"0")</f>
        <v>7</v>
      </c>
      <c r="Y219" s="11" t="str">
        <f>TEXT(Y148+Y267,"0")</f>
        <v>4</v>
      </c>
      <c r="Z219" s="11" t="str">
        <f>TEXT(Z148+Z267,"0")</f>
        <v>7</v>
      </c>
      <c r="AA219" s="11" t="str">
        <f t="shared" ref="AA219:AB219" si="21">TEXT(AA148+AA267,"0")</f>
        <v>28</v>
      </c>
      <c r="AB219" s="11" t="str">
        <f t="shared" si="21"/>
        <v>34</v>
      </c>
      <c r="AC219" s="11" t="str">
        <f>TEXT(AC148+AC267,"0")</f>
        <v>4</v>
      </c>
      <c r="AD219" s="11" t="str">
        <f>TEXT(AD148+AD267,"0")</f>
        <v>4</v>
      </c>
      <c r="AE219" s="11" t="str">
        <f>TEXT(AE148+AE267,"0")</f>
        <v>4</v>
      </c>
      <c r="AF219" s="11" t="str">
        <f>TEXT(AF148+AF267,"0")</f>
        <v>4</v>
      </c>
      <c r="AG219" s="11" t="str">
        <f t="shared" ref="AG219:AH219" si="22">TEXT(AG148+AG267,"0")</f>
        <v>28</v>
      </c>
      <c r="AH219" s="11" t="str">
        <f t="shared" si="22"/>
        <v>28</v>
      </c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</row>
    <row r="220" spans="1:80" x14ac:dyDescent="0.25">
      <c r="A220" s="10" t="s">
        <v>258</v>
      </c>
    </row>
    <row r="222" spans="1:80" x14ac:dyDescent="0.25">
      <c r="A222" s="10" t="s">
        <v>259</v>
      </c>
    </row>
    <row r="223" spans="1:80" x14ac:dyDescent="0.25">
      <c r="A223" s="10" t="s">
        <v>260</v>
      </c>
    </row>
    <row r="224" spans="1:80" x14ac:dyDescent="0.25">
      <c r="A224" s="11"/>
    </row>
    <row r="225" spans="1:80" s="5" customFormat="1" x14ac:dyDescent="0.25">
      <c r="A225" s="11" t="s">
        <v>207</v>
      </c>
      <c r="D225" s="44"/>
      <c r="E225" s="11" t="str">
        <f ca="1">TEXT(IF(TODAY()-VALUE(E51)&gt;=90,IF(PT_newAssessment_Cal_Data!B61="Residential",2000,5000),0),"0")</f>
        <v>2000</v>
      </c>
      <c r="F225" s="11" t="str">
        <f ca="1">TEXT(IF(TODAY()-VALUE(F51)&gt;=90,IF(PT_newAssessment_Cal_Data!C61="Residential",2000,5000),0),"0")</f>
        <v>2000</v>
      </c>
      <c r="G225" s="11" t="str">
        <f ca="1">TEXT(IF(TODAY()-VALUE(G51)&gt;=90,IF(PT_newAssessment_Cal_Data!D61="Residential",2000,5000),0),"0")</f>
        <v>5000</v>
      </c>
      <c r="H225" s="11" t="str">
        <f ca="1">TEXT(IF(TODAY()-VALUE(H51)&gt;=90,IF(PT_newAssessment_Cal_Data!E61="Residential",2000,5000),0),"0")</f>
        <v>5000</v>
      </c>
      <c r="I225" s="11" t="str">
        <f ca="1">TEXT(IF(TODAY()-VALUE(I51)&gt;=90,IF(PT_newAssessment_Cal_Data!F61="Residential",2000,5000),0),"0")</f>
        <v>5000</v>
      </c>
      <c r="J225" s="11" t="str">
        <f ca="1">TEXT(IF(TODAY()-VALUE(J51)&gt;=90,IF(PT_newAssessment_Cal_Data!G61="Residential",2000,5000),0),"0")</f>
        <v>5000</v>
      </c>
      <c r="K225" s="11" t="str">
        <f ca="1">TEXT(IF(TODAY()-VALUE(K51)&gt;=90,IF(PT_newAssessment_Cal_Data!H61="Residential",2000,5000),0),"0")</f>
        <v>5000</v>
      </c>
      <c r="L225" s="11" t="str">
        <f ca="1">TEXT(IF(TODAY()-VALUE(L51)&gt;=90,IF(PT_newAssessment_Cal_Data!I61="Residential",2000,5000),0),"0")</f>
        <v>5000</v>
      </c>
      <c r="M225" s="11" t="str">
        <f ca="1">TEXT(IF(TODAY()-VALUE(M51)&gt;=90,IF(PT_newAssessment_Cal_Data!J61="Residential",2000,5000),0),"0")</f>
        <v>2000</v>
      </c>
      <c r="N225" s="11" t="str">
        <f ca="1">TEXT(IF(TODAY()-VALUE(N51)&gt;=90,IF(PT_newAssessment_Cal_Data!K61="Residential",2000,5000),0),"0")</f>
        <v>2000</v>
      </c>
      <c r="O225" s="11" t="str">
        <f ca="1">TEXT(IF(TODAY()-VALUE(O51)&gt;=90,IF(PT_newAssessment_Cal_Data!L61="Residential",2000,5000),0),"0")</f>
        <v>5000</v>
      </c>
      <c r="P225" s="11" t="str">
        <f ca="1">TEXT(IF(TODAY()-VALUE(P51)&gt;=90,IF(PT_newAssessment_Cal_Data!M61="Residential",2000,5000),0),"0")</f>
        <v>5000</v>
      </c>
      <c r="Q225" s="11" t="str">
        <f ca="1">TEXT(IF(TODAY()-VALUE(Q51)&gt;=90,IF(PT_newAssessment_Cal_Data!N61="Residential",2000,5000),0),"0")</f>
        <v>5000</v>
      </c>
      <c r="R225" s="11" t="str">
        <f ca="1">TEXT(IF(TODAY()-VALUE(R51)&gt;=90,IF(PT_newAssessment_Cal_Data!O61="Residential",2000,5000),0),"0")</f>
        <v>5000</v>
      </c>
      <c r="S225" s="11" t="str">
        <f ca="1">TEXT(IF(TODAY()-VALUE(S51)&gt;=90,IF(PT_newAssessment_Cal_Data!P61="Residential",2000,5000),0),"0")</f>
        <v>5000</v>
      </c>
      <c r="T225" s="11" t="str">
        <f ca="1">TEXT(IF(TODAY()-VALUE(T51)&gt;=90,IF(PT_newAssessment_Cal_Data!Q61="Residential",2000,5000),0),"0")</f>
        <v>5000</v>
      </c>
      <c r="U225" s="11" t="str">
        <f ca="1">TEXT(IF(TODAY()-VALUE(U51)&gt;=90,IF(PT_newAssessment_Cal_Data!R61="Residential",2000,5000),0),"0")</f>
        <v>2000</v>
      </c>
      <c r="V225" s="11" t="str">
        <f>TEXT(IF(V286="Mix",IF(VALUE(V282)&gt;=90,5000,0),IF(VALUE(V282)&gt;=90,IF(PT_newAssessment_Cal_Data!AG61="Residential",2000,5000),0)),"0")</f>
        <v>5000</v>
      </c>
      <c r="W225" s="11" t="str">
        <f>W165</f>
        <v>5000</v>
      </c>
      <c r="X225" s="11" t="str">
        <f>X165</f>
        <v>5000</v>
      </c>
      <c r="Y225" s="11" t="str">
        <f>Y165</f>
        <v>5000</v>
      </c>
      <c r="Z225" s="11" t="str">
        <f>Z165</f>
        <v>5000</v>
      </c>
      <c r="AA225" s="11" t="str">
        <f>TEXT(IF(VALUE(AA282)&gt;=90,IF(PT_newAssessment_Cal_Data!AL61="Residential",2000,5000),0),"0")</f>
        <v>5000</v>
      </c>
      <c r="AB225" s="11" t="str">
        <f>TEXT(IF(VALUE(AB282)&gt;=90,IF(PT_newAssessment_Cal_Data!AM61="Residential",2000,5000),0),"0")</f>
        <v>5000</v>
      </c>
      <c r="AC225" s="11" t="str">
        <f>AC165</f>
        <v>5000</v>
      </c>
      <c r="AD225" s="11" t="str">
        <f>AD165</f>
        <v>5000</v>
      </c>
      <c r="AE225" s="11" t="str">
        <f>AE165</f>
        <v>5000</v>
      </c>
      <c r="AF225" s="11" t="str">
        <f>AF165</f>
        <v>5000</v>
      </c>
      <c r="AG225" s="11" t="str">
        <f>TEXT(IF(VALUE(AG282)&gt;=90,IF(PT_newAssessment_Cal_Data!AR61="Residential",2000,5000),0),"0")</f>
        <v>5000</v>
      </c>
      <c r="AH225" s="11" t="str">
        <f>TEXT(IF(VALUE(AH282)&gt;=90,IF(PT_newAssessment_Cal_Data!AS61="Residential",2000,5000),0),"0")</f>
        <v>5000</v>
      </c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</row>
    <row r="226" spans="1:80" x14ac:dyDescent="0.25">
      <c r="A226" s="11"/>
    </row>
    <row r="227" spans="1:80" s="5" customFormat="1" x14ac:dyDescent="0.25">
      <c r="A227" s="11" t="s">
        <v>205</v>
      </c>
      <c r="D227" s="44"/>
      <c r="E227" s="11" t="str">
        <f>TEXT(PT_newAssessment_Data!E158,"0.0")</f>
        <v>15.0</v>
      </c>
      <c r="F227" s="11" t="str">
        <f>TEXT(PT_newAssessment_Data!F158,"0.0")</f>
        <v>9.0</v>
      </c>
      <c r="G227" s="11" t="str">
        <f>TEXT(PT_newAssessment_Data!G158,"0.0")</f>
        <v>11.0</v>
      </c>
      <c r="H227" s="11" t="str">
        <f>TEXT(PT_newAssessment_Data!H158,"0.0")</f>
        <v>13.0</v>
      </c>
      <c r="I227" s="11" t="str">
        <f>TEXT(PT_newAssessment_Data!I158,"0.0")</f>
        <v>26.0</v>
      </c>
      <c r="J227" s="11" t="str">
        <f>TEXT(PT_newAssessment_Data!J158,"0.0")</f>
        <v>16.0</v>
      </c>
      <c r="K227" s="11" t="str">
        <f>TEXT(PT_newAssessment_Data!K158,"0.0")</f>
        <v>13.0</v>
      </c>
      <c r="L227" s="11" t="str">
        <f>TEXT(PT_newAssessment_Data!L158,"0.0")</f>
        <v>16.0</v>
      </c>
      <c r="M227" s="11" t="str">
        <f>TEXT(PT_newAssessment_Data!M158,"0.0")</f>
        <v>12.0</v>
      </c>
      <c r="N227" s="11" t="str">
        <f>TEXT(PT_newAssessment_Data!N158,"0.0")</f>
        <v>15.0</v>
      </c>
      <c r="O227" s="11" t="str">
        <f>TEXT(PT_newAssessment_Data!O158,"0.0")</f>
        <v>21.0</v>
      </c>
      <c r="P227" s="11" t="str">
        <f>TEXT(PT_newAssessment_Data!P158,"0.0")</f>
        <v>28.0</v>
      </c>
      <c r="Q227" s="11" t="str">
        <f>TEXT(PT_newAssessment_Data!Q158,"0.0")</f>
        <v>26.0</v>
      </c>
      <c r="R227" s="11" t="str">
        <f>TEXT(PT_newAssessment_Data!R158,"0.0")</f>
        <v>35.0</v>
      </c>
      <c r="S227" s="11" t="str">
        <f>TEXT(PT_newAssessment_Data!S158,"0.0")</f>
        <v>9.0</v>
      </c>
      <c r="T227" s="11" t="str">
        <f>TEXT(PT_newAssessment_Data!T158,"0.0")</f>
        <v>10.0</v>
      </c>
      <c r="U227" s="11" t="str">
        <f>TEXT(PT_newAssessment_Data!U158,"0.0")</f>
        <v>15.0</v>
      </c>
      <c r="V227" s="11" t="str">
        <f>TEXT(PT_newAssessment_Data!V158,"0.0")</f>
        <v>620.0</v>
      </c>
      <c r="W227" s="11" t="str">
        <f>TEXT(PT_newAssessment_Data!W158,"0.0")</f>
        <v>0.0</v>
      </c>
      <c r="X227" s="11" t="str">
        <f>TEXT(PT_newAssessment_Data!X158,"0.0")</f>
        <v>0.0</v>
      </c>
      <c r="Y227" s="11" t="str">
        <f>TEXT(PT_newAssessment_Data!Y158,"0.0")</f>
        <v>0.0</v>
      </c>
      <c r="Z227" s="11" t="str">
        <f>TEXT(PT_newAssessment_Data!Z158,"0.0")</f>
        <v>0.0</v>
      </c>
      <c r="AA227" s="11" t="str">
        <f>TEXT(PT_newAssessment_Data!AA158,"0.0")</f>
        <v>0.0</v>
      </c>
      <c r="AB227" s="11" t="str">
        <f>TEXT(PT_newAssessment_Data!AB158,"0.0")</f>
        <v>0.0</v>
      </c>
      <c r="AC227" s="11" t="str">
        <f>TEXT(PT_newAssessment_Data!AC158,"0.0")</f>
        <v>0.0</v>
      </c>
      <c r="AD227" s="11" t="str">
        <f>TEXT(PT_newAssessment_Data!AD158,"0.0")</f>
        <v>0.0</v>
      </c>
      <c r="AE227" s="11" t="str">
        <f>TEXT(PT_newAssessment_Data!AE158,"0.0")</f>
        <v>0.0</v>
      </c>
      <c r="AF227" s="11" t="str">
        <f>TEXT(PT_newAssessment_Data!AF158,"0.0")</f>
        <v>0.0</v>
      </c>
      <c r="AG227" s="11" t="str">
        <f>TEXT(PT_newAssessment_Data!AG158,"0.0")</f>
        <v>0.0</v>
      </c>
      <c r="AH227" s="11" t="str">
        <f>TEXT(PT_newAssessment_Data!AH158,"0.0")</f>
        <v>0.0</v>
      </c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</row>
    <row r="228" spans="1:80" x14ac:dyDescent="0.25">
      <c r="A228" s="10" t="s">
        <v>272</v>
      </c>
    </row>
    <row r="230" spans="1:80" x14ac:dyDescent="0.25">
      <c r="A230" s="10" t="s">
        <v>273</v>
      </c>
    </row>
    <row r="231" spans="1:80" x14ac:dyDescent="0.25">
      <c r="A231" s="10" t="s">
        <v>274</v>
      </c>
    </row>
    <row r="233" spans="1:80" s="51" customFormat="1" x14ac:dyDescent="0.25">
      <c r="A233" s="51" t="s">
        <v>208</v>
      </c>
      <c r="E233" s="51">
        <v>1</v>
      </c>
      <c r="F233" s="51">
        <v>1</v>
      </c>
      <c r="G233" s="51">
        <v>1</v>
      </c>
      <c r="H233" s="51">
        <v>1</v>
      </c>
      <c r="I233" s="51">
        <v>1</v>
      </c>
      <c r="J233" s="51">
        <v>1</v>
      </c>
      <c r="K233" s="51">
        <v>1</v>
      </c>
      <c r="L233" s="51">
        <v>1</v>
      </c>
      <c r="M233" s="51">
        <v>1</v>
      </c>
      <c r="N233" s="51">
        <v>1</v>
      </c>
      <c r="O233" s="51">
        <v>1</v>
      </c>
      <c r="P233" s="51">
        <v>1</v>
      </c>
      <c r="Q233" s="51">
        <v>1</v>
      </c>
      <c r="R233" s="51">
        <v>1</v>
      </c>
      <c r="S233" s="51">
        <v>1</v>
      </c>
      <c r="T233" s="51">
        <v>1</v>
      </c>
      <c r="U233" s="51">
        <v>1</v>
      </c>
      <c r="V233" s="51">
        <v>2853</v>
      </c>
      <c r="W233" s="51">
        <v>126</v>
      </c>
      <c r="X233" s="51">
        <v>66</v>
      </c>
      <c r="Y233" s="51">
        <v>0</v>
      </c>
      <c r="Z233" s="51">
        <v>0</v>
      </c>
      <c r="AA233" s="51">
        <v>504</v>
      </c>
      <c r="AB233" s="51">
        <v>0</v>
      </c>
      <c r="AC233" s="51">
        <v>118</v>
      </c>
      <c r="AD233" s="51">
        <v>69</v>
      </c>
      <c r="AE233" s="51">
        <v>33</v>
      </c>
      <c r="AF233" s="51">
        <v>10</v>
      </c>
      <c r="AG233" s="51">
        <v>468</v>
      </c>
      <c r="AH233" s="51">
        <v>273</v>
      </c>
    </row>
    <row r="234" spans="1:80" ht="19.5" x14ac:dyDescent="0.3">
      <c r="A234" s="37" t="s">
        <v>305</v>
      </c>
    </row>
    <row r="235" spans="1:80" s="5" customFormat="1" x14ac:dyDescent="0.25">
      <c r="A235" s="11" t="s">
        <v>304</v>
      </c>
      <c r="D235" s="44"/>
      <c r="E235" s="11" t="str">
        <f>TEXT(E227+E233,"0.0")</f>
        <v>16.0</v>
      </c>
      <c r="F235" s="11" t="str">
        <f t="shared" ref="F235:V235" si="23">TEXT(F227+F233,"0.0")</f>
        <v>10.0</v>
      </c>
      <c r="G235" s="11" t="str">
        <f t="shared" si="23"/>
        <v>12.0</v>
      </c>
      <c r="H235" s="11" t="str">
        <f t="shared" si="23"/>
        <v>14.0</v>
      </c>
      <c r="I235" s="11" t="str">
        <f t="shared" si="23"/>
        <v>27.0</v>
      </c>
      <c r="J235" s="11" t="str">
        <f t="shared" si="23"/>
        <v>17.0</v>
      </c>
      <c r="K235" s="11" t="str">
        <f t="shared" si="23"/>
        <v>14.0</v>
      </c>
      <c r="L235" s="11" t="str">
        <f t="shared" si="23"/>
        <v>17.0</v>
      </c>
      <c r="M235" s="11" t="str">
        <f t="shared" si="23"/>
        <v>13.0</v>
      </c>
      <c r="N235" s="11" t="str">
        <f t="shared" si="23"/>
        <v>16.0</v>
      </c>
      <c r="O235" s="11" t="str">
        <f t="shared" si="23"/>
        <v>22.0</v>
      </c>
      <c r="P235" s="11" t="str">
        <f t="shared" si="23"/>
        <v>29.0</v>
      </c>
      <c r="Q235" s="11" t="str">
        <f t="shared" si="23"/>
        <v>27.0</v>
      </c>
      <c r="R235" s="11" t="str">
        <f t="shared" si="23"/>
        <v>36.0</v>
      </c>
      <c r="S235" s="11" t="str">
        <f t="shared" si="23"/>
        <v>10.0</v>
      </c>
      <c r="T235" s="11" t="str">
        <f t="shared" si="23"/>
        <v>11.0</v>
      </c>
      <c r="U235" s="11" t="str">
        <f t="shared" si="23"/>
        <v>16.0</v>
      </c>
      <c r="V235" s="11" t="str">
        <f t="shared" si="23"/>
        <v>3473.0</v>
      </c>
      <c r="W235" s="11" t="str">
        <f>TEXT(W227+W233,"0")</f>
        <v>126</v>
      </c>
      <c r="X235" s="11" t="str">
        <f t="shared" ref="X235:AB235" si="24">TEXT(X227+X233,"0")</f>
        <v>66</v>
      </c>
      <c r="Y235" s="11" t="str">
        <f t="shared" si="24"/>
        <v>0</v>
      </c>
      <c r="Z235" s="11" t="str">
        <f t="shared" si="24"/>
        <v>0</v>
      </c>
      <c r="AA235" s="11" t="str">
        <f t="shared" si="24"/>
        <v>504</v>
      </c>
      <c r="AB235" s="11" t="str">
        <f t="shared" si="24"/>
        <v>0</v>
      </c>
      <c r="AC235" s="11" t="str">
        <f t="shared" ref="AC235:AD235" si="25">TEXT(AC227+AC233,"0")</f>
        <v>118</v>
      </c>
      <c r="AD235" s="11" t="str">
        <f t="shared" si="25"/>
        <v>69</v>
      </c>
      <c r="AE235" s="11" t="str">
        <f t="shared" ref="AE235" si="26">TEXT(AE227+AE233,"0")</f>
        <v>33</v>
      </c>
      <c r="AF235" s="11" t="str">
        <f t="shared" ref="AF235:AG235" si="27">TEXT(AF227+AF233,"0")</f>
        <v>10</v>
      </c>
      <c r="AG235" s="11" t="str">
        <f t="shared" si="27"/>
        <v>468</v>
      </c>
      <c r="AH235" s="11" t="str">
        <f t="shared" ref="AH235" si="28">TEXT(AH227+AH233,"0")</f>
        <v>273</v>
      </c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</row>
    <row r="238" spans="1:80" ht="19.5" x14ac:dyDescent="0.3">
      <c r="A238" s="37" t="s">
        <v>193</v>
      </c>
    </row>
    <row r="239" spans="1:80" s="17" customFormat="1" x14ac:dyDescent="0.25">
      <c r="A239" s="17" t="s">
        <v>209</v>
      </c>
      <c r="E239" s="40" t="str">
        <f ca="1">TEXT(PT_newAssessment_Data!E184+PT_newAssessment_Data!E189+E225+PT_newAssessment_Data!E227-PT_newAssessment_Data!E219+E276,"0")</f>
        <v>5370</v>
      </c>
      <c r="F239" s="40" t="str">
        <f ca="1">TEXT(PT_newAssessment_Data!F184+PT_newAssessment_Data!F189+F225+PT_newAssessment_Data!F227-PT_newAssessment_Data!F219+F276,"0")</f>
        <v>4622</v>
      </c>
      <c r="G239" s="40" t="str">
        <f ca="1">TEXT(PT_newAssessment_Data!G184+PT_newAssessment_Data!G189+G225+PT_newAssessment_Data!G227-PT_newAssessment_Data!G219+G276,"0")</f>
        <v>8858</v>
      </c>
      <c r="H239" s="40" t="str">
        <f ca="1">TEXT(PT_newAssessment_Data!H184+PT_newAssessment_Data!H189+H225+PT_newAssessment_Data!H227-PT_newAssessment_Data!H219+H276,"0")</f>
        <v>9085</v>
      </c>
      <c r="I239" s="40" t="str">
        <f ca="1">TEXT(PT_newAssessment_Data!I184+PT_newAssessment_Data!I189+I225+PT_newAssessment_Data!I227-PT_newAssessment_Data!I219+I276,"0")</f>
        <v>10508</v>
      </c>
      <c r="J239" s="40" t="str">
        <f ca="1">TEXT(PT_newAssessment_Data!J184+PT_newAssessment_Data!J189+J225+PT_newAssessment_Data!J227-PT_newAssessment_Data!J219+J276,"0")</f>
        <v>9218</v>
      </c>
      <c r="K239" s="40" t="str">
        <f ca="1">TEXT(PT_newAssessment_Data!K184+PT_newAssessment_Data!K189+K225+PT_newAssessment_Data!K227-PT_newAssessment_Data!K219+K276,"0")</f>
        <v>8789</v>
      </c>
      <c r="L239" s="40" t="str">
        <f ca="1">TEXT(PT_newAssessment_Data!L184+PT_newAssessment_Data!L189+L225+PT_newAssessment_Data!L227-PT_newAssessment_Data!L219+L276,"0")</f>
        <v>9218</v>
      </c>
      <c r="M239" s="40" t="str">
        <f ca="1">TEXT(PT_newAssessment_Data!M184+PT_newAssessment_Data!M189+M225+PT_newAssessment_Data!M227-PT_newAssessment_Data!M219+M276,"0")</f>
        <v>6512</v>
      </c>
      <c r="N239" s="40" t="str">
        <f ca="1">TEXT(PT_newAssessment_Data!N184+PT_newAssessment_Data!N189+N225+PT_newAssessment_Data!N227-PT_newAssessment_Data!N219+N276,"0")</f>
        <v>6059</v>
      </c>
      <c r="O239" s="40" t="str">
        <f ca="1">TEXT(PT_newAssessment_Data!O184+PT_newAssessment_Data!O189+O225+PT_newAssessment_Data!O227-PT_newAssessment_Data!O219+O276,"0")</f>
        <v>10714</v>
      </c>
      <c r="P239" s="40" t="str">
        <f ca="1">TEXT(PT_newAssessment_Data!P184+PT_newAssessment_Data!P189+P225+PT_newAssessment_Data!P227-PT_newAssessment_Data!P219+P276,"0")</f>
        <v>10906</v>
      </c>
      <c r="Q239" s="40" t="str">
        <f ca="1">TEXT(PT_newAssessment_Data!Q184+PT_newAssessment_Data!Q189+Q225+PT_newAssessment_Data!Q227-PT_newAssessment_Data!Q219+Q276,"0")</f>
        <v>10508</v>
      </c>
      <c r="R239" s="40" t="str">
        <f ca="1">TEXT(PT_newAssessment_Data!R184+PT_newAssessment_Data!R189+R225+PT_newAssessment_Data!R227-PT_newAssessment_Data!R219+R276,"0")</f>
        <v>11797</v>
      </c>
      <c r="S239" s="40" t="str">
        <f ca="1">TEXT(PT_newAssessment_Data!S184+PT_newAssessment_Data!S189+S225+PT_newAssessment_Data!S227-PT_newAssessment_Data!S219+S276,"0")</f>
        <v>8271</v>
      </c>
      <c r="T239" s="40" t="str">
        <f ca="1">TEXT(PT_newAssessment_Data!T184+PT_newAssessment_Data!T189+T225+PT_newAssessment_Data!T227-PT_newAssessment_Data!T219+T276,"0")</f>
        <v>8446</v>
      </c>
      <c r="U239" s="40" t="str">
        <f ca="1">TEXT(PT_newAssessment_Data!U184+PT_newAssessment_Data!U189+U225+PT_newAssessment_Data!U227-PT_newAssessment_Data!U219+U276,"0")</f>
        <v>6343</v>
      </c>
      <c r="V239" s="40" t="str">
        <f>TEXT(PT_newAssessment_Data!V184+PT_newAssessment_Data!V189+V225+PT_newAssessment_Data!V227-PT_newAssessment_Data!V219+V276,"0")</f>
        <v>27173</v>
      </c>
      <c r="W239" s="40" t="str">
        <f>TEXT(PT_newAssessment_Data!W184+PT_newAssessment_Data!W189+W225+PT_newAssessment_Data!W235-PT_newAssessment_Data!W219,"0")</f>
        <v>5482</v>
      </c>
      <c r="X239" s="40" t="str">
        <f>TEXT(PT_newAssessment_Data!X184+PT_newAssessment_Data!X189+X225+PT_newAssessment_Data!X235-PT_newAssessment_Data!X219,"0")</f>
        <v>5949</v>
      </c>
      <c r="Y239" s="40" t="str">
        <f>TEXT(PT_newAssessment_Data!Y184+PT_newAssessment_Data!Y189+Y225+PT_newAssessment_Data!Y235-PT_newAssessment_Data!Y219,"0")</f>
        <v>6782</v>
      </c>
      <c r="Z239" s="40" t="str">
        <f>TEXT(PT_newAssessment_Data!Z184+PT_newAssessment_Data!Z189+Z225+PT_newAssessment_Data!Z235-PT_newAssessment_Data!Z219,"0")</f>
        <v>5123</v>
      </c>
      <c r="AA239" s="40" t="str">
        <f>TEXT(PT_newAssessment_Data!AA184+PT_newAssessment_Data!AA189+AA225+PT_newAssessment_Data!AA235-PT_newAssessment_Data!AA219,"0")</f>
        <v>8135</v>
      </c>
      <c r="AB239" s="40" t="str">
        <f>TEXT(PT_newAssessment_Data!AB184+PT_newAssessment_Data!AB189+AB225+PT_newAssessment_Data!AB235-PT_newAssessment_Data!AB219,"0")</f>
        <v>6513</v>
      </c>
      <c r="AC239" s="40" t="str">
        <f>TEXT(PT_newAssessment_Data!AC184+PT_newAssessment_Data!AC189+AC225+PT_newAssessment_Data!AC235-PT_newAssessment_Data!AC219,"0")</f>
        <v>5474</v>
      </c>
      <c r="AD239" s="40" t="str">
        <f>TEXT(PT_newAssessment_Data!AD184+PT_newAssessment_Data!AD189+AD225+PT_newAssessment_Data!AD235-PT_newAssessment_Data!AD219,"0")</f>
        <v>5353</v>
      </c>
      <c r="AE239" s="40" t="str">
        <f>TEXT(PT_newAssessment_Data!AE184+PT_newAssessment_Data!AE189+AE225+PT_newAssessment_Data!AE235-PT_newAssessment_Data!AE219,"0")</f>
        <v>5245</v>
      </c>
      <c r="AF239" s="40" t="str">
        <f>TEXT(PT_newAssessment_Data!AF184+PT_newAssessment_Data!AF189+AF225+PT_newAssessment_Data!AF235-PT_newAssessment_Data!AF219,"0")</f>
        <v>5150</v>
      </c>
      <c r="AG239" s="40" t="str">
        <f>TEXT(PT_newAssessment_Data!AG184+PT_newAssessment_Data!AG189+AG225+PT_newAssessment_Data!AG235-PT_newAssessment_Data!AG219,"0")</f>
        <v>8099</v>
      </c>
      <c r="AH239" s="40" t="str">
        <f>TEXT(PT_newAssessment_Data!AH184+PT_newAssessment_Data!AH189+AH225+PT_newAssessment_Data!AH235-PT_newAssessment_Data!AH219,"0")</f>
        <v>7615</v>
      </c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</row>
    <row r="240" spans="1:80" x14ac:dyDescent="0.25">
      <c r="A240" s="7" t="s">
        <v>275</v>
      </c>
    </row>
    <row r="241" spans="1:1" x14ac:dyDescent="0.25">
      <c r="A241" s="7" t="s">
        <v>276</v>
      </c>
    </row>
    <row r="242" spans="1:1" x14ac:dyDescent="0.25">
      <c r="A242" s="7" t="s">
        <v>277</v>
      </c>
    </row>
    <row r="243" spans="1:1" x14ac:dyDescent="0.25">
      <c r="A243" s="7" t="s">
        <v>278</v>
      </c>
    </row>
    <row r="245" spans="1:1" x14ac:dyDescent="0.25">
      <c r="A245" s="7" t="s">
        <v>279</v>
      </c>
    </row>
    <row r="246" spans="1:1" x14ac:dyDescent="0.25">
      <c r="A246" s="7" t="s">
        <v>280</v>
      </c>
    </row>
    <row r="247" spans="1:1" x14ac:dyDescent="0.25">
      <c r="A247" s="7" t="s">
        <v>281</v>
      </c>
    </row>
    <row r="248" spans="1:1" x14ac:dyDescent="0.25">
      <c r="A248" s="7" t="s">
        <v>282</v>
      </c>
    </row>
    <row r="249" spans="1:1" x14ac:dyDescent="0.25">
      <c r="A249" s="7" t="s">
        <v>283</v>
      </c>
    </row>
    <row r="251" spans="1:1" x14ac:dyDescent="0.25">
      <c r="A251" s="7" t="s">
        <v>284</v>
      </c>
    </row>
    <row r="252" spans="1:1" x14ac:dyDescent="0.25">
      <c r="A252" s="7" t="s">
        <v>285</v>
      </c>
    </row>
    <row r="253" spans="1:1" x14ac:dyDescent="0.25">
      <c r="A253" s="7" t="s">
        <v>286</v>
      </c>
    </row>
    <row r="254" spans="1:1" x14ac:dyDescent="0.25">
      <c r="A254" s="7" t="s">
        <v>287</v>
      </c>
    </row>
    <row r="255" spans="1:1" x14ac:dyDescent="0.25">
      <c r="A255" s="7" t="s">
        <v>288</v>
      </c>
    </row>
    <row r="257" spans="1:80" x14ac:dyDescent="0.25">
      <c r="A257" s="7" t="s">
        <v>289</v>
      </c>
    </row>
    <row r="258" spans="1:80" x14ac:dyDescent="0.25">
      <c r="A258" s="7" t="s">
        <v>290</v>
      </c>
    </row>
    <row r="259" spans="1:80" x14ac:dyDescent="0.25">
      <c r="A259" s="7" t="s">
        <v>291</v>
      </c>
    </row>
    <row r="260" spans="1:80" x14ac:dyDescent="0.25">
      <c r="A260" s="7" t="s">
        <v>292</v>
      </c>
    </row>
    <row r="261" spans="1:80" x14ac:dyDescent="0.25">
      <c r="A261" s="7" t="s">
        <v>293</v>
      </c>
    </row>
    <row r="263" spans="1:80" x14ac:dyDescent="0.25">
      <c r="A263" s="10" t="s">
        <v>294</v>
      </c>
    </row>
    <row r="265" spans="1:80" x14ac:dyDescent="0.25">
      <c r="A265" s="10" t="s">
        <v>299</v>
      </c>
    </row>
    <row r="267" spans="1:80" s="5" customFormat="1" x14ac:dyDescent="0.25">
      <c r="A267" s="11" t="s">
        <v>295</v>
      </c>
      <c r="D267" s="44"/>
      <c r="E267" s="11" t="str">
        <f>TEXT(IF(E55="Yes",E142*0.05,0),"0")</f>
        <v>0</v>
      </c>
      <c r="F267" s="11" t="str">
        <f t="shared" ref="F267:V267" si="29">TEXT(IF(F55="Yes",F142*0.05,0),"0")</f>
        <v>14</v>
      </c>
      <c r="G267" s="11" t="str">
        <f t="shared" si="29"/>
        <v>18</v>
      </c>
      <c r="H267" s="11" t="str">
        <f t="shared" si="29"/>
        <v>22</v>
      </c>
      <c r="I267" s="11" t="str">
        <f t="shared" si="29"/>
        <v>43</v>
      </c>
      <c r="J267" s="11" t="str">
        <f t="shared" si="29"/>
        <v>27</v>
      </c>
      <c r="K267" s="11" t="str">
        <f t="shared" si="29"/>
        <v>21</v>
      </c>
      <c r="L267" s="11" t="str">
        <f t="shared" si="29"/>
        <v>27</v>
      </c>
      <c r="M267" s="11" t="str">
        <f t="shared" si="29"/>
        <v>20</v>
      </c>
      <c r="N267" s="11" t="str">
        <f t="shared" si="29"/>
        <v>25</v>
      </c>
      <c r="O267" s="11" t="str">
        <f t="shared" si="29"/>
        <v>35</v>
      </c>
      <c r="P267" s="11" t="str">
        <f t="shared" si="29"/>
        <v>47</v>
      </c>
      <c r="Q267" s="11" t="str">
        <f t="shared" si="29"/>
        <v>43</v>
      </c>
      <c r="R267" s="11" t="str">
        <f t="shared" si="29"/>
        <v>59</v>
      </c>
      <c r="S267" s="11" t="str">
        <f t="shared" si="29"/>
        <v>15</v>
      </c>
      <c r="T267" s="11" t="str">
        <f t="shared" si="29"/>
        <v>17</v>
      </c>
      <c r="U267" s="11" t="str">
        <f t="shared" si="29"/>
        <v>25</v>
      </c>
      <c r="V267" s="11" t="str">
        <f t="shared" si="29"/>
        <v>207</v>
      </c>
      <c r="W267" s="11" t="str">
        <f t="shared" ref="W267:X267" si="30">TEXT(IF(W55="Yes",W142*0.05,0),"0")</f>
        <v>0</v>
      </c>
      <c r="X267" s="11" t="str">
        <f t="shared" si="30"/>
        <v>0</v>
      </c>
      <c r="Y267" s="11" t="str">
        <f t="shared" ref="Y267:AC267" si="31">TEXT(IF(Y55="Yes",Y142*0.05,0),"0")</f>
        <v>0</v>
      </c>
      <c r="Z267" s="11" t="str">
        <f>TEXT(IF(Z55="Yes",Z142*0.05,0),"0")</f>
        <v>0</v>
      </c>
      <c r="AA267" s="11" t="str">
        <f t="shared" si="31"/>
        <v>14</v>
      </c>
      <c r="AB267" s="11" t="str">
        <f t="shared" si="31"/>
        <v>17</v>
      </c>
      <c r="AC267" s="11" t="str">
        <f t="shared" si="31"/>
        <v>0</v>
      </c>
      <c r="AD267" s="11" t="str">
        <f t="shared" ref="AD267" si="32">TEXT(IF(AD55="Yes",AD142*0.05,0),"0")</f>
        <v>0</v>
      </c>
      <c r="AE267" s="11" t="str">
        <f t="shared" ref="AE267" si="33">TEXT(IF(AE55="Yes",AE142*0.05,0),"0")</f>
        <v>0</v>
      </c>
      <c r="AF267" s="11" t="str">
        <f t="shared" ref="AF267:AG267" si="34">TEXT(IF(AF55="Yes",AF142*0.05,0),"0")</f>
        <v>0</v>
      </c>
      <c r="AG267" s="11" t="str">
        <f t="shared" si="34"/>
        <v>14</v>
      </c>
      <c r="AH267" s="11" t="str">
        <f t="shared" ref="AH267" si="35">TEXT(IF(AH55="Yes",AH142*0.05,0),"0")</f>
        <v>14</v>
      </c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</row>
    <row r="268" spans="1:80" s="5" customFormat="1" x14ac:dyDescent="0.25">
      <c r="A268" s="11" t="s">
        <v>296</v>
      </c>
      <c r="D268" s="44"/>
      <c r="E268" s="11" t="s">
        <v>148</v>
      </c>
      <c r="F268" s="11" t="s">
        <v>148</v>
      </c>
      <c r="G268" s="11" t="s">
        <v>148</v>
      </c>
      <c r="H268" s="11" t="s">
        <v>148</v>
      </c>
      <c r="I268" s="11" t="s">
        <v>148</v>
      </c>
      <c r="J268" s="11" t="s">
        <v>148</v>
      </c>
      <c r="K268" s="11" t="s">
        <v>148</v>
      </c>
      <c r="L268" s="11" t="s">
        <v>148</v>
      </c>
      <c r="M268" s="11" t="s">
        <v>108</v>
      </c>
      <c r="N268" s="11" t="s">
        <v>148</v>
      </c>
      <c r="O268" s="11" t="s">
        <v>148</v>
      </c>
      <c r="P268" s="11" t="s">
        <v>148</v>
      </c>
      <c r="Q268" s="11" t="s">
        <v>148</v>
      </c>
      <c r="R268" s="11" t="s">
        <v>148</v>
      </c>
      <c r="S268" s="11" t="s">
        <v>148</v>
      </c>
      <c r="T268" s="11" t="s">
        <v>148</v>
      </c>
      <c r="U268" s="11" t="s">
        <v>148</v>
      </c>
      <c r="V268" s="11" t="s">
        <v>148</v>
      </c>
      <c r="W268" s="11" t="s">
        <v>108</v>
      </c>
      <c r="X268" s="11" t="s">
        <v>108</v>
      </c>
      <c r="Y268" s="11" t="s">
        <v>108</v>
      </c>
      <c r="Z268" s="11" t="s">
        <v>108</v>
      </c>
      <c r="AA268" s="11" t="s">
        <v>108</v>
      </c>
      <c r="AB268" s="11" t="s">
        <v>108</v>
      </c>
      <c r="AC268" s="11" t="s">
        <v>108</v>
      </c>
      <c r="AD268" s="11" t="s">
        <v>108</v>
      </c>
      <c r="AE268" s="11" t="s">
        <v>108</v>
      </c>
      <c r="AF268" s="11" t="s">
        <v>108</v>
      </c>
      <c r="AG268" s="11" t="s">
        <v>108</v>
      </c>
      <c r="AH268" s="11" t="s">
        <v>108</v>
      </c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</row>
    <row r="270" spans="1:80" s="5" customFormat="1" ht="30" x14ac:dyDescent="0.25">
      <c r="A270" s="11" t="s">
        <v>297</v>
      </c>
      <c r="D270" s="44"/>
      <c r="E270" s="45" t="str">
        <f>TEXT(IF(VALUE(PT_newAssessment_Data!E67)&lt;70, PT_newAssessment_Data!E177,IF(AND(VALUE(PT_newAssessment_Data!E67)&gt;=70,
PT_newAssessment_Data!E70="Yes"), PT_newAssessment_Data!E178,
IF(AND(VALUE(PT_newAssessment_Data!E67)&gt;=70,PT_newAssessment_Data!E70&lt;&gt;"Yes"), 0))),"0")</f>
        <v>206</v>
      </c>
      <c r="F270" s="45" t="str">
        <f>TEXT(IF(VALUE(PT_newAssessment_Data!F67)&lt;70, PT_newAssessment_Data!F177,IF(AND(VALUE(PT_newAssessment_Data!F67)&gt;=70,
PT_newAssessment_Data!F70="Yes"), PT_newAssessment_Data!F178,
IF(AND(VALUE(PT_newAssessment_Data!F67)&gt;=70,PT_newAssessment_Data!F70&lt;&gt;"Yes"), 0))),"0")</f>
        <v>0</v>
      </c>
      <c r="G270" s="45" t="str">
        <f>TEXT(IF(VALUE(PT_newAssessment_Data!G67)&lt;70, PT_newAssessment_Data!G177,IF(AND(VALUE(PT_newAssessment_Data!G67)&gt;=70,
PT_newAssessment_Data!G70="Yes"), PT_newAssessment_Data!G178,
IF(AND(VALUE(PT_newAssessment_Data!G67)&gt;=70,PT_newAssessment_Data!G70&lt;&gt;"Yes"), 0))),"0")</f>
        <v>206</v>
      </c>
      <c r="H270" s="45" t="str">
        <f>TEXT(IF(VALUE(PT_newAssessment_Data!H67)&lt;70, PT_newAssessment_Data!H177,IF(AND(VALUE(PT_newAssessment_Data!H67)&gt;=70,
PT_newAssessment_Data!H70="Yes"), PT_newAssessment_Data!H178,
IF(AND(VALUE(PT_newAssessment_Data!H67)&gt;=70,PT_newAssessment_Data!H70&lt;&gt;"Yes"), 0))),"0")</f>
        <v>206</v>
      </c>
      <c r="I270" s="45" t="str">
        <f>TEXT(IF(VALUE(PT_newAssessment_Data!I67)&lt;70, PT_newAssessment_Data!I177,IF(AND(VALUE(PT_newAssessment_Data!I67)&gt;=70,
PT_newAssessment_Data!I70="Yes"), PT_newAssessment_Data!I178,
IF(AND(VALUE(PT_newAssessment_Data!I67)&gt;=70,PT_newAssessment_Data!I70&lt;&gt;"Yes"), 0))),"0")</f>
        <v>206</v>
      </c>
      <c r="J270" s="45" t="str">
        <f>TEXT(IF(VALUE(PT_newAssessment_Data!J67)&lt;70, PT_newAssessment_Data!J177,IF(AND(VALUE(PT_newAssessment_Data!J67)&gt;=70,
PT_newAssessment_Data!J70="Yes"), PT_newAssessment_Data!J178,
IF(AND(VALUE(PT_newAssessment_Data!J67)&gt;=70,PT_newAssessment_Data!J70&lt;&gt;"Yes"), 0))),"0")</f>
        <v>206</v>
      </c>
      <c r="K270" s="45" t="str">
        <f>TEXT(IF(VALUE(PT_newAssessment_Data!K67)&lt;70, PT_newAssessment_Data!K177,IF(AND(VALUE(PT_newAssessment_Data!K67)&gt;=70,
PT_newAssessment_Data!K70="Yes"), PT_newAssessment_Data!K178,
IF(AND(VALUE(PT_newAssessment_Data!K67)&gt;=70,PT_newAssessment_Data!K70&lt;&gt;"Yes"), 0))),"0")</f>
        <v>206</v>
      </c>
      <c r="L270" s="45" t="str">
        <f>TEXT(IF(VALUE(PT_newAssessment_Data!L67)&lt;70, PT_newAssessment_Data!L177,IF(AND(VALUE(PT_newAssessment_Data!L67)&gt;=70,
PT_newAssessment_Data!L70="Yes"), PT_newAssessment_Data!L178,
IF(AND(VALUE(PT_newAssessment_Data!L67)&gt;=70,PT_newAssessment_Data!L70&lt;&gt;"Yes"), 0))),"0")</f>
        <v>206</v>
      </c>
      <c r="M270" s="45" t="str">
        <f>TEXT(IF(VALUE(PT_newAssessment_Data!M67)&lt;70, PT_newAssessment_Data!M177,IF(AND(VALUE(PT_newAssessment_Data!M67)&gt;=70,
PT_newAssessment_Data!M70="Yes"), PT_newAssessment_Data!M178,
IF(AND(VALUE(PT_newAssessment_Data!M67)&gt;=70,PT_newAssessment_Data!M70&lt;&gt;"Yes"), 0))),"0")</f>
        <v>206</v>
      </c>
      <c r="N270" s="45" t="str">
        <f>TEXT(IF(VALUE(PT_newAssessment_Data!N67)&lt;70, PT_newAssessment_Data!N177,IF(AND(VALUE(PT_newAssessment_Data!N67)&gt;=70,
PT_newAssessment_Data!N70="Yes"), PT_newAssessment_Data!N178,
IF(AND(VALUE(PT_newAssessment_Data!N67)&gt;=70,PT_newAssessment_Data!N70&lt;&gt;"Yes"), 0))),"0")</f>
        <v>206</v>
      </c>
      <c r="O270" s="45" t="str">
        <f>TEXT(IF(VALUE(PT_newAssessment_Data!O67)&lt;70, PT_newAssessment_Data!O177,IF(AND(VALUE(PT_newAssessment_Data!O67)&gt;=70,
PT_newAssessment_Data!O70="Yes"), PT_newAssessment_Data!O178,
IF(AND(VALUE(PT_newAssessment_Data!O67)&gt;=70,PT_newAssessment_Data!O70&lt;&gt;"Yes"), 0))),"0")</f>
        <v>206</v>
      </c>
      <c r="P270" s="45" t="str">
        <f>TEXT(IF(VALUE(PT_newAssessment_Data!P67)&lt;70, PT_newAssessment_Data!P177,IF(AND(VALUE(PT_newAssessment_Data!P67)&gt;=70,
PT_newAssessment_Data!P70="Yes"), PT_newAssessment_Data!P178,
IF(AND(VALUE(PT_newAssessment_Data!P67)&gt;=70,PT_newAssessment_Data!P70&lt;&gt;"Yes"), 0))),"0")</f>
        <v>206</v>
      </c>
      <c r="Q270" s="45" t="str">
        <f>TEXT(IF(VALUE(PT_newAssessment_Data!Q67)&lt;70, PT_newAssessment_Data!Q177,IF(AND(VALUE(PT_newAssessment_Data!Q67)&gt;=70,
PT_newAssessment_Data!Q70="Yes"), PT_newAssessment_Data!Q178,
IF(AND(VALUE(PT_newAssessment_Data!Q67)&gt;=70,PT_newAssessment_Data!Q70&lt;&gt;"Yes"), 0))),"0")</f>
        <v>206</v>
      </c>
      <c r="R270" s="45" t="str">
        <f>TEXT(IF(VALUE(PT_newAssessment_Data!R67)&lt;70, PT_newAssessment_Data!R177,IF(AND(VALUE(PT_newAssessment_Data!R67)&gt;=70,
PT_newAssessment_Data!R70="Yes"), PT_newAssessment_Data!R178,
IF(AND(VALUE(PT_newAssessment_Data!R67)&gt;=70,PT_newAssessment_Data!R70&lt;&gt;"Yes"), 0))),"0")</f>
        <v>206</v>
      </c>
      <c r="S270" s="45" t="str">
        <f>TEXT(IF(VALUE(PT_newAssessment_Data!S67)&lt;70, PT_newAssessment_Data!S177,IF(AND(VALUE(PT_newAssessment_Data!S67)&gt;=70,
PT_newAssessment_Data!S70="Yes"), PT_newAssessment_Data!S178,
IF(AND(VALUE(PT_newAssessment_Data!S67)&gt;=70,PT_newAssessment_Data!S70&lt;&gt;"Yes"), 0))),"0")</f>
        <v>206</v>
      </c>
      <c r="T270" s="45" t="str">
        <f>TEXT(IF(VALUE(PT_newAssessment_Data!T67)&lt;70, PT_newAssessment_Data!T177,IF(AND(VALUE(PT_newAssessment_Data!T67)&gt;=70,
PT_newAssessment_Data!T70="Yes"), PT_newAssessment_Data!T178,
IF(AND(VALUE(PT_newAssessment_Data!T67)&gt;=70,PT_newAssessment_Data!T70&lt;&gt;"Yes"), 0))),"0")</f>
        <v>206</v>
      </c>
      <c r="U270" s="45" t="str">
        <f>TEXT(IF(VALUE(PT_newAssessment_Data!U67)&lt;70, PT_newAssessment_Data!U177,IF(AND(VALUE(PT_newAssessment_Data!U67)&gt;=70,
PT_newAssessment_Data!U70="Yes"), PT_newAssessment_Data!U178,
IF(AND(VALUE(PT_newAssessment_Data!U67)&gt;=70,PT_newAssessment_Data!U70&lt;&gt;"Yes"), 0))),"0")</f>
        <v>206</v>
      </c>
      <c r="V270" s="45" t="str">
        <f>TEXT(IF(VALUE(PT_newAssessment_Data!V67)&lt;70, PT_newAssessment_Data!V177,IF(AND(VALUE(PT_newAssessment_Data!V67)&gt;=70,
PT_newAssessment_Data!V70="Yes"), PT_newAssessment_Data!V178,
IF(AND(VALUE(PT_newAssessment_Data!V67)&gt;=70,PT_newAssessment_Data!V70&lt;&gt;"Yes"), 0))),"0")</f>
        <v>206</v>
      </c>
      <c r="W270" s="45" t="str">
        <f>TEXT(IF(VALUE(PT_newAssessment_Data!W67)&lt;70, PT_newAssessment_Data!W177,IF(AND(VALUE(PT_newAssessment_Data!W67)&gt;=70,
PT_newAssessment_Data!W70="Yes"), PT_newAssessment_Data!W178,
IF(AND(VALUE(PT_newAssessment_Data!W67)&gt;=70,PT_newAssessment_Data!W70&lt;&gt;"Yes"), 0))),"0")</f>
        <v>0</v>
      </c>
      <c r="X270" s="45" t="str">
        <f>TEXT(IF(VALUE(PT_newAssessment_Data!X67)&lt;70, PT_newAssessment_Data!X177,IF(AND(VALUE(PT_newAssessment_Data!X67)&gt;=70,
PT_newAssessment_Data!X70="Yes"), PT_newAssessment_Data!X178,
IF(AND(VALUE(PT_newAssessment_Data!X67)&gt;=70,PT_newAssessment_Data!X70&lt;&gt;"Yes"), 0))),"0")</f>
        <v>0</v>
      </c>
      <c r="Y270" s="45" t="str">
        <f>TEXT(IF(VALUE(PT_newAssessment_Data!Y67)&lt;70, PT_newAssessment_Data!Y177,IF(AND(VALUE(PT_newAssessment_Data!Y67)&gt;=70,
PT_newAssessment_Data!Y70="Yes"), PT_newAssessment_Data!Y178,
IF(AND(VALUE(PT_newAssessment_Data!Y67)&gt;=70,PT_newAssessment_Data!Y70&lt;&gt;"Yes"), 0))),"0")</f>
        <v>0</v>
      </c>
      <c r="Z270" s="45" t="str">
        <f>TEXT(IF(VALUE(PT_newAssessment_Data!Z67)&lt;70, PT_newAssessment_Data!Z177,IF(AND(VALUE(PT_newAssessment_Data!Z67)&gt;=70,
PT_newAssessment_Data!Z70="Yes"), PT_newAssessment_Data!Z178,
IF(AND(VALUE(PT_newAssessment_Data!Z67)&gt;=70,PT_newAssessment_Data!Z70&lt;&gt;"Yes"), 0))),"0")</f>
        <v>0</v>
      </c>
      <c r="AA270" s="45" t="str">
        <f>TEXT(IF(VALUE(PT_newAssessment_Data!AA67)&lt;70, PT_newAssessment_Data!AA177,IF(AND(VALUE(PT_newAssessment_Data!AA67)&gt;=70,
PT_newAssessment_Data!AA70="Yes"), PT_newAssessment_Data!AA178,
IF(AND(VALUE(PT_newAssessment_Data!AA67)&gt;=70,PT_newAssessment_Data!AA70&lt;&gt;"Yes"), 0))),"0")</f>
        <v>203</v>
      </c>
      <c r="AB270" s="45" t="str">
        <f>TEXT(IF(VALUE(PT_newAssessment_Data!AB67)&lt;70, PT_newAssessment_Data!AB177,IF(AND(VALUE(PT_newAssessment_Data!AB67)&gt;=70,
PT_newAssessment_Data!AB70="Yes"), PT_newAssessment_Data!AB178,
IF(AND(VALUE(PT_newAssessment_Data!AB67)&gt;=70,PT_newAssessment_Data!AB70&lt;&gt;"Yes"), 0))),"0")</f>
        <v>203</v>
      </c>
      <c r="AC270" s="11" t="str">
        <f>TEXT(IF(VALUE(PT_newAssessment_Data!AC67)&lt;70, PT_newAssessment_Data!AC177,IF(AND(VALUE(PT_newAssessment_Data!AC67)&gt;=70,
PT_newAssessment_Data!AC70="Yes"), PT_newAssessment_Data!AC178,
IF(AND(VALUE(PT_newAssessment_Data!AC67)&gt;=70,PT_newAssessment_Data!AC70&lt;&gt;"Yes"), 0))),"0")</f>
        <v>0</v>
      </c>
      <c r="AD270" s="11" t="str">
        <f>TEXT(IF(VALUE(PT_newAssessment_Data!AD67)&lt;70, PT_newAssessment_Data!AD177,IF(AND(VALUE(PT_newAssessment_Data!AD67)&gt;=70,
PT_newAssessment_Data!AD70="Yes"), PT_newAssessment_Data!AD178,
IF(AND(VALUE(PT_newAssessment_Data!AD67)&gt;=70,PT_newAssessment_Data!AD70&lt;&gt;"Yes"), 0))),"0")</f>
        <v>0</v>
      </c>
      <c r="AE270" s="11" t="str">
        <f>TEXT(IF(VALUE(PT_newAssessment_Data!AE67)&lt;70, PT_newAssessment_Data!AE177,IF(AND(VALUE(PT_newAssessment_Data!AE67)&gt;=70,
PT_newAssessment_Data!AE70="Yes"), PT_newAssessment_Data!AE178,
IF(AND(VALUE(PT_newAssessment_Data!AE67)&gt;=70,PT_newAssessment_Data!AE70&lt;&gt;"Yes"), 0))),"0")</f>
        <v>0</v>
      </c>
      <c r="AF270" s="11" t="str">
        <f>TEXT(IF(VALUE(PT_newAssessment_Data!AF67)&lt;70, PT_newAssessment_Data!AF177,IF(AND(VALUE(PT_newAssessment_Data!AF67)&gt;=70,
PT_newAssessment_Data!AF70="Yes"), PT_newAssessment_Data!AF178,
IF(AND(VALUE(PT_newAssessment_Data!AF67)&gt;=70,PT_newAssessment_Data!AF70&lt;&gt;"Yes"), 0))),"0")</f>
        <v>0</v>
      </c>
      <c r="AG270" s="45" t="str">
        <f>TEXT(IF(VALUE(PT_newAssessment_Data!AG67)&lt;70, PT_newAssessment_Data!AG177,IF(AND(VALUE(PT_newAssessment_Data!AG67)&gt;=70,
PT_newAssessment_Data!AG70="Yes"), PT_newAssessment_Data!AG178,
IF(AND(VALUE(PT_newAssessment_Data!AG67)&gt;=70,PT_newAssessment_Data!AG70&lt;&gt;"Yes"), 0))),"0")</f>
        <v>203</v>
      </c>
      <c r="AH270" s="45" t="str">
        <f>TEXT(IF(VALUE(PT_newAssessment_Data!AH67)&lt;70, PT_newAssessment_Data!AH177,IF(AND(VALUE(PT_newAssessment_Data!AH67)&gt;=70,
PT_newAssessment_Data!AH70="Yes"), PT_newAssessment_Data!AH178,
IF(AND(VALUE(PT_newAssessment_Data!AH67)&gt;=70,PT_newAssessment_Data!AH70&lt;&gt;"Yes"), 0))),"0")</f>
        <v>203</v>
      </c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</row>
    <row r="272" spans="1:80" s="5" customFormat="1" x14ac:dyDescent="0.25">
      <c r="A272" s="11" t="s">
        <v>303</v>
      </c>
      <c r="D272" s="44"/>
      <c r="E272" s="11" t="str">
        <f ca="1">TEXT(E227+E225,"0")</f>
        <v>2015</v>
      </c>
      <c r="F272" s="11" t="str">
        <f t="shared" ref="F272:V272" ca="1" si="36">TEXT(F227+F225,"0")</f>
        <v>2009</v>
      </c>
      <c r="G272" s="11" t="str">
        <f t="shared" ca="1" si="36"/>
        <v>5011</v>
      </c>
      <c r="H272" s="11" t="str">
        <f t="shared" ca="1" si="36"/>
        <v>5013</v>
      </c>
      <c r="I272" s="11" t="str">
        <f t="shared" ca="1" si="36"/>
        <v>5026</v>
      </c>
      <c r="J272" s="11" t="str">
        <f t="shared" ca="1" si="36"/>
        <v>5016</v>
      </c>
      <c r="K272" s="11" t="str">
        <f t="shared" ca="1" si="36"/>
        <v>5013</v>
      </c>
      <c r="L272" s="11" t="str">
        <f t="shared" ca="1" si="36"/>
        <v>5016</v>
      </c>
      <c r="M272" s="11" t="str">
        <f t="shared" ca="1" si="36"/>
        <v>2012</v>
      </c>
      <c r="N272" s="11" t="str">
        <f t="shared" ca="1" si="36"/>
        <v>2015</v>
      </c>
      <c r="O272" s="11" t="str">
        <f t="shared" ca="1" si="36"/>
        <v>5021</v>
      </c>
      <c r="P272" s="11" t="str">
        <f t="shared" ca="1" si="36"/>
        <v>5028</v>
      </c>
      <c r="Q272" s="11" t="str">
        <f t="shared" ca="1" si="36"/>
        <v>5026</v>
      </c>
      <c r="R272" s="11" t="str">
        <f t="shared" ca="1" si="36"/>
        <v>5035</v>
      </c>
      <c r="S272" s="11" t="str">
        <f t="shared" ca="1" si="36"/>
        <v>5009</v>
      </c>
      <c r="T272" s="11" t="str">
        <f t="shared" ca="1" si="36"/>
        <v>5010</v>
      </c>
      <c r="U272" s="11" t="str">
        <f t="shared" ca="1" si="36"/>
        <v>2015</v>
      </c>
      <c r="V272" s="11" t="str">
        <f t="shared" si="36"/>
        <v>5620</v>
      </c>
      <c r="W272" s="11" t="str">
        <f>TEXT(W227+W225,"0")</f>
        <v>5000</v>
      </c>
      <c r="X272" s="11" t="str">
        <f>TEXT(X227+X225,"0")</f>
        <v>5000</v>
      </c>
      <c r="Y272" s="11" t="str">
        <f>TEXT(Y227+Y225,"0")</f>
        <v>5000</v>
      </c>
      <c r="Z272" s="11" t="str">
        <f>TEXT(Z227+Z225,"0")</f>
        <v>5000</v>
      </c>
      <c r="AA272" s="11" t="str">
        <f t="shared" ref="AA272:AB272" si="37">TEXT(AA227+AA225,"0")</f>
        <v>5000</v>
      </c>
      <c r="AB272" s="11" t="str">
        <f t="shared" si="37"/>
        <v>5000</v>
      </c>
      <c r="AC272" s="11" t="str">
        <f>TEXT(AC227+AC225,"0")</f>
        <v>5000</v>
      </c>
      <c r="AD272" s="11" t="str">
        <f>TEXT(AD227+AD225,"0")</f>
        <v>5000</v>
      </c>
      <c r="AE272" s="11" t="str">
        <f>TEXT(AE227+AE225,"0")</f>
        <v>5000</v>
      </c>
      <c r="AF272" s="11" t="str">
        <f>TEXT(AF227+AF225,"0")</f>
        <v>5000</v>
      </c>
      <c r="AG272" s="11" t="str">
        <f t="shared" ref="AG272:AH272" si="38">TEXT(AG227+AG225,"0")</f>
        <v>5000</v>
      </c>
      <c r="AH272" s="11" t="str">
        <f t="shared" si="38"/>
        <v>5000</v>
      </c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</row>
    <row r="274" spans="1:80" s="5" customFormat="1" x14ac:dyDescent="0.25">
      <c r="A274" s="11" t="s">
        <v>306</v>
      </c>
      <c r="D274" s="44"/>
      <c r="E274" s="11">
        <v>3</v>
      </c>
      <c r="F274" s="11">
        <v>3</v>
      </c>
      <c r="G274" s="11">
        <v>3</v>
      </c>
      <c r="H274" s="11">
        <v>3</v>
      </c>
      <c r="I274" s="11">
        <v>3</v>
      </c>
      <c r="J274" s="11">
        <v>3</v>
      </c>
      <c r="K274" s="11">
        <v>3</v>
      </c>
      <c r="L274" s="11">
        <v>3</v>
      </c>
      <c r="M274" s="11">
        <v>3</v>
      </c>
      <c r="N274" s="11">
        <v>3</v>
      </c>
      <c r="O274" s="11">
        <v>3</v>
      </c>
      <c r="P274" s="11">
        <v>3</v>
      </c>
      <c r="Q274" s="11">
        <v>3</v>
      </c>
      <c r="R274" s="11">
        <v>3</v>
      </c>
      <c r="S274" s="11">
        <v>3</v>
      </c>
      <c r="T274" s="11">
        <v>3</v>
      </c>
      <c r="U274" s="11">
        <v>3</v>
      </c>
      <c r="V274" s="11">
        <v>2</v>
      </c>
      <c r="W274" s="11">
        <v>4</v>
      </c>
      <c r="X274" s="11">
        <v>2</v>
      </c>
      <c r="Y274" s="11">
        <v>0</v>
      </c>
      <c r="Z274" s="11">
        <v>0</v>
      </c>
      <c r="AA274" s="11">
        <v>4</v>
      </c>
      <c r="AB274" s="11">
        <v>0</v>
      </c>
      <c r="AC274" s="11">
        <v>4</v>
      </c>
      <c r="AD274" s="11">
        <v>3</v>
      </c>
      <c r="AE274" s="11">
        <v>2</v>
      </c>
      <c r="AF274" s="11">
        <v>1</v>
      </c>
      <c r="AG274" s="11">
        <v>4</v>
      </c>
      <c r="AH274" s="11">
        <v>3</v>
      </c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</row>
    <row r="275" spans="1:80" s="5" customFormat="1" x14ac:dyDescent="0.25">
      <c r="A275" s="11" t="s">
        <v>307</v>
      </c>
      <c r="D275" s="44"/>
      <c r="E275" s="11" t="str">
        <f t="shared" ref="E275:U275" si="39">TEXT((E142+E177+E178)*E274,"0")</f>
        <v>2364</v>
      </c>
      <c r="F275" s="11" t="str">
        <f t="shared" si="39"/>
        <v>1128</v>
      </c>
      <c r="G275" s="11" t="str">
        <f t="shared" si="39"/>
        <v>1998</v>
      </c>
      <c r="H275" s="11" t="str">
        <f t="shared" si="39"/>
        <v>2241</v>
      </c>
      <c r="I275" s="11" t="str">
        <f t="shared" si="39"/>
        <v>3456</v>
      </c>
      <c r="J275" s="11" t="str">
        <f t="shared" si="39"/>
        <v>2484</v>
      </c>
      <c r="K275" s="11" t="str">
        <f t="shared" si="39"/>
        <v>2160</v>
      </c>
      <c r="L275" s="11" t="str">
        <f t="shared" si="39"/>
        <v>2484</v>
      </c>
      <c r="M275" s="11" t="str">
        <f t="shared" si="39"/>
        <v>2079</v>
      </c>
      <c r="N275" s="11" t="str">
        <f t="shared" si="39"/>
        <v>2364</v>
      </c>
      <c r="O275" s="11" t="str">
        <f t="shared" si="39"/>
        <v>2970</v>
      </c>
      <c r="P275" s="11" t="str">
        <f t="shared" si="39"/>
        <v>3699</v>
      </c>
      <c r="Q275" s="11" t="str">
        <f t="shared" si="39"/>
        <v>3456</v>
      </c>
      <c r="R275" s="11" t="str">
        <f t="shared" si="39"/>
        <v>4428</v>
      </c>
      <c r="S275" s="11" t="str">
        <f t="shared" si="39"/>
        <v>1770</v>
      </c>
      <c r="T275" s="11" t="str">
        <f t="shared" si="39"/>
        <v>1902</v>
      </c>
      <c r="U275" s="11" t="str">
        <f t="shared" si="39"/>
        <v>2364</v>
      </c>
      <c r="V275" s="11" t="str">
        <f>TEXT((V142*V274),"0")</f>
        <v>8270</v>
      </c>
      <c r="W275" s="11" t="str">
        <f>TEXT(W142*W274,"0")</f>
        <v>288</v>
      </c>
      <c r="X275" s="26" t="str">
        <f>TEXT((X142+X177+X178)*X274,"0")</f>
        <v>260</v>
      </c>
      <c r="Y275" s="11" t="str">
        <f>TEXT(Y142*Y274,"0")</f>
        <v>0</v>
      </c>
      <c r="Z275" s="26" t="str">
        <f>TEXT((Z142+Z177+Z178)*Z274,"0")</f>
        <v>0</v>
      </c>
      <c r="AA275" s="11" t="str">
        <f>TEXT((AA142*AA274),"0")</f>
        <v>1156</v>
      </c>
      <c r="AB275" s="11" t="str">
        <f>TEXT((AB142*AB274),"0")</f>
        <v>0</v>
      </c>
      <c r="AC275" s="11" t="str">
        <f>TEXT(AC142*AC274,"0")</f>
        <v>288</v>
      </c>
      <c r="AD275" s="11" t="str">
        <f>TEXT(AD142*AD274,"0")</f>
        <v>216</v>
      </c>
      <c r="AE275" s="11" t="str">
        <f>TEXT(AE142*AE274,"0")</f>
        <v>144</v>
      </c>
      <c r="AF275" s="11" t="str">
        <f>TEXT(AF142*AF274,"0")</f>
        <v>72</v>
      </c>
      <c r="AG275" s="11" t="str">
        <f>TEXT((AG142*AG274),"0")</f>
        <v>1156</v>
      </c>
      <c r="AH275" s="11" t="str">
        <f>TEXT((AH142*AH274),"0")</f>
        <v>867</v>
      </c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</row>
    <row r="276" spans="1:80" s="5" customFormat="1" x14ac:dyDescent="0.25">
      <c r="A276" s="11" t="s">
        <v>308</v>
      </c>
      <c r="D276" s="44"/>
      <c r="E276" s="11" t="str">
        <f t="shared" ref="E276:V276" si="40">TEXT(E275+E233,"0")</f>
        <v>2365</v>
      </c>
      <c r="F276" s="11" t="str">
        <f t="shared" si="40"/>
        <v>1129</v>
      </c>
      <c r="G276" s="11" t="str">
        <f t="shared" si="40"/>
        <v>1999</v>
      </c>
      <c r="H276" s="11" t="str">
        <f t="shared" si="40"/>
        <v>2242</v>
      </c>
      <c r="I276" s="11" t="str">
        <f t="shared" si="40"/>
        <v>3457</v>
      </c>
      <c r="J276" s="11" t="str">
        <f t="shared" si="40"/>
        <v>2485</v>
      </c>
      <c r="K276" s="11" t="str">
        <f t="shared" si="40"/>
        <v>2161</v>
      </c>
      <c r="L276" s="11" t="str">
        <f t="shared" si="40"/>
        <v>2485</v>
      </c>
      <c r="M276" s="11" t="str">
        <f t="shared" si="40"/>
        <v>2080</v>
      </c>
      <c r="N276" s="11" t="str">
        <f t="shared" si="40"/>
        <v>2365</v>
      </c>
      <c r="O276" s="11" t="str">
        <f t="shared" si="40"/>
        <v>2971</v>
      </c>
      <c r="P276" s="11" t="str">
        <f t="shared" si="40"/>
        <v>3700</v>
      </c>
      <c r="Q276" s="11" t="str">
        <f t="shared" si="40"/>
        <v>3457</v>
      </c>
      <c r="R276" s="11" t="str">
        <f t="shared" si="40"/>
        <v>4429</v>
      </c>
      <c r="S276" s="11" t="str">
        <f t="shared" si="40"/>
        <v>1771</v>
      </c>
      <c r="T276" s="11" t="str">
        <f t="shared" si="40"/>
        <v>1903</v>
      </c>
      <c r="U276" s="11" t="str">
        <f t="shared" si="40"/>
        <v>2365</v>
      </c>
      <c r="V276" s="11" t="str">
        <f t="shared" si="40"/>
        <v>11123</v>
      </c>
      <c r="W276" s="11" t="str">
        <f>TEXT(W275+W233,"0")</f>
        <v>414</v>
      </c>
      <c r="X276" s="11" t="str">
        <f>TEXT(X275+X233,"0")</f>
        <v>326</v>
      </c>
      <c r="Y276" s="11" t="str">
        <f>TEXT(Y275+Y233,"0")</f>
        <v>0</v>
      </c>
      <c r="Z276" s="11" t="str">
        <f>TEXT(Z275+Z233,"0")</f>
        <v>0</v>
      </c>
      <c r="AA276" s="11" t="str">
        <f t="shared" ref="AA276:AB276" si="41">TEXT(AA275+AA233,"0")</f>
        <v>1660</v>
      </c>
      <c r="AB276" s="11" t="str">
        <f t="shared" si="41"/>
        <v>0</v>
      </c>
      <c r="AC276" s="11" t="str">
        <f>TEXT(AC275+AC233,"0")</f>
        <v>406</v>
      </c>
      <c r="AD276" s="11" t="str">
        <f>TEXT(AD275+AD233,"0")</f>
        <v>285</v>
      </c>
      <c r="AE276" s="11" t="str">
        <f>TEXT(AE275+AE233,"0")</f>
        <v>177</v>
      </c>
      <c r="AF276" s="11" t="str">
        <f>TEXT(AF275+AF233,"0")</f>
        <v>82</v>
      </c>
      <c r="AG276" s="11" t="str">
        <f t="shared" ref="AG276:AH276" si="42">TEXT(AG275+AG233,"0")</f>
        <v>1624</v>
      </c>
      <c r="AH276" s="11" t="str">
        <f t="shared" si="42"/>
        <v>1140</v>
      </c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</row>
    <row r="278" spans="1:80" x14ac:dyDescent="0.25">
      <c r="A278" s="10" t="s">
        <v>313</v>
      </c>
      <c r="W278" s="29" t="s">
        <v>310</v>
      </c>
      <c r="X278" s="30">
        <v>42744</v>
      </c>
      <c r="Y278" s="29" t="s">
        <v>310</v>
      </c>
      <c r="Z278" s="30">
        <v>42744</v>
      </c>
      <c r="AC278" s="10" t="s">
        <v>310</v>
      </c>
      <c r="AD278" s="10" t="s">
        <v>310</v>
      </c>
      <c r="AE278" s="10" t="s">
        <v>310</v>
      </c>
      <c r="AF278" s="10" t="s">
        <v>310</v>
      </c>
    </row>
    <row r="279" spans="1:80" x14ac:dyDescent="0.25">
      <c r="A279" s="10" t="s">
        <v>314</v>
      </c>
      <c r="W279" s="31">
        <f>VALUE(W278-W51)</f>
        <v>42733</v>
      </c>
      <c r="X279" s="32" t="str">
        <f>TEXT(Sheet1!E9,"0")</f>
        <v>374</v>
      </c>
      <c r="Y279" s="31">
        <f>VALUE(Y278-Y51)</f>
        <v>42733</v>
      </c>
      <c r="Z279" s="32" t="str">
        <f>TEXT(Sheet1!G9,"0")</f>
        <v>0</v>
      </c>
      <c r="AA279" s="31">
        <f>VALUE(AA278-AA51)</f>
        <v>0</v>
      </c>
      <c r="AB279" s="32" t="str">
        <f>TEXT(Sheet1!I9,"0")</f>
        <v>0</v>
      </c>
      <c r="AC279" s="10">
        <f t="shared" ref="AC279:AH279" si="43">VALUE(AC278-AC51)</f>
        <v>42733</v>
      </c>
      <c r="AD279" s="10">
        <f t="shared" si="43"/>
        <v>42733</v>
      </c>
      <c r="AE279" s="10">
        <f t="shared" si="43"/>
        <v>42733</v>
      </c>
      <c r="AF279" s="10">
        <f t="shared" si="43"/>
        <v>42733</v>
      </c>
      <c r="AG279" s="31">
        <f t="shared" si="43"/>
        <v>0</v>
      </c>
      <c r="AH279" s="31">
        <f t="shared" si="43"/>
        <v>0</v>
      </c>
    </row>
    <row r="280" spans="1:80" x14ac:dyDescent="0.25">
      <c r="A280" s="10" t="s">
        <v>315</v>
      </c>
      <c r="W280" s="33"/>
      <c r="X280" s="34" t="str">
        <f>TEXT(X281,"0")</f>
        <v>42744</v>
      </c>
      <c r="Y280" s="33"/>
      <c r="Z280" s="34" t="str">
        <f>TEXT(Z281,"0")</f>
        <v>42744</v>
      </c>
      <c r="AA280" s="33"/>
      <c r="AB280" s="34" t="str">
        <f>TEXT(AB281,"0")</f>
        <v>0</v>
      </c>
      <c r="AG280" s="33"/>
      <c r="AH280" s="33"/>
    </row>
    <row r="281" spans="1:80" x14ac:dyDescent="0.25">
      <c r="A281" s="10" t="s">
        <v>316</v>
      </c>
      <c r="W281" s="35"/>
      <c r="X281" s="34">
        <f>X278-X51</f>
        <v>42744</v>
      </c>
      <c r="Y281" s="35"/>
      <c r="Z281" s="34">
        <f>Z278-Z51</f>
        <v>42744</v>
      </c>
      <c r="AA281" s="35"/>
      <c r="AB281" s="34">
        <f>AB278-AB51</f>
        <v>0</v>
      </c>
      <c r="AG281" s="35"/>
      <c r="AH281" s="35"/>
    </row>
    <row r="282" spans="1:80" s="5" customFormat="1" x14ac:dyDescent="0.25">
      <c r="A282" s="11" t="s">
        <v>309</v>
      </c>
      <c r="D282" s="44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 t="str">
        <f>TEXT(PT_newAssessment_Cal_Data!Z116,"0")</f>
        <v>992</v>
      </c>
      <c r="W282" s="28" t="str">
        <f>TEXT(PT_newAssessment_Cal_Data!AH116,"0")</f>
        <v>570</v>
      </c>
      <c r="X282" s="28" t="str">
        <f>TEXT(PT_newAssessment_Cal_Data!AI116,"0")</f>
        <v>569</v>
      </c>
      <c r="Y282" s="28" t="str">
        <f>TEXT(PT_newAssessment_Cal_Data!AJ116,"0")</f>
        <v>112</v>
      </c>
      <c r="Z282" s="28" t="str">
        <f>TEXT(PT_newAssessment_Cal_Data!AK116,"0")</f>
        <v>111</v>
      </c>
      <c r="AA282" s="28" t="str">
        <f>TEXT(PT_newAssessment_Cal_Data!AL116,"0")</f>
        <v>1265</v>
      </c>
      <c r="AB282" s="28" t="str">
        <f>TEXT(PT_newAssessment_Cal_Data!AM116,"0")</f>
        <v>115</v>
      </c>
      <c r="AC282" s="11" t="str">
        <f>TEXT(PT_newAssessment_Cal_Data!AN116,"0")</f>
        <v>570</v>
      </c>
      <c r="AD282" s="11" t="str">
        <f>TEXT(PT_newAssessment_Cal_Data!AO116,"0")</f>
        <v>570</v>
      </c>
      <c r="AE282" s="11" t="str">
        <f>TEXT(PT_newAssessment_Cal_Data!AP116,"0")</f>
        <v>570</v>
      </c>
      <c r="AF282" s="11" t="str">
        <f>TEXT(PT_newAssessment_Cal_Data!AQ116,"0")</f>
        <v>570</v>
      </c>
      <c r="AG282" s="28" t="str">
        <f>TEXT(PT_newAssessment_Cal_Data!AR116,"0")</f>
        <v>1265</v>
      </c>
      <c r="AH282" s="28" t="str">
        <f>TEXT(PT_newAssessment_Cal_Data!AS116,"0")</f>
        <v>1265</v>
      </c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</row>
    <row r="284" spans="1:80" s="5" customFormat="1" x14ac:dyDescent="0.25">
      <c r="A284" s="11" t="s">
        <v>317</v>
      </c>
      <c r="B284" s="5" t="s">
        <v>318</v>
      </c>
      <c r="C284" s="5" t="s">
        <v>318</v>
      </c>
      <c r="D284" s="5" t="s">
        <v>318</v>
      </c>
      <c r="E284" s="11" t="s">
        <v>318</v>
      </c>
      <c r="F284" s="11" t="s">
        <v>318</v>
      </c>
      <c r="G284" s="11" t="s">
        <v>318</v>
      </c>
      <c r="H284" s="11" t="s">
        <v>318</v>
      </c>
      <c r="I284" s="11" t="s">
        <v>318</v>
      </c>
      <c r="J284" s="11" t="s">
        <v>318</v>
      </c>
      <c r="K284" s="11" t="s">
        <v>318</v>
      </c>
      <c r="L284" s="11" t="s">
        <v>318</v>
      </c>
      <c r="M284" s="11" t="s">
        <v>318</v>
      </c>
      <c r="N284" s="11" t="s">
        <v>318</v>
      </c>
      <c r="O284" s="11" t="s">
        <v>318</v>
      </c>
      <c r="P284" s="11" t="s">
        <v>318</v>
      </c>
      <c r="Q284" s="11" t="s">
        <v>318</v>
      </c>
      <c r="R284" s="11" t="s">
        <v>318</v>
      </c>
      <c r="S284" s="11" t="s">
        <v>318</v>
      </c>
      <c r="T284" s="11" t="s">
        <v>318</v>
      </c>
      <c r="U284" s="11" t="s">
        <v>318</v>
      </c>
      <c r="V284" s="11" t="s">
        <v>318</v>
      </c>
      <c r="W284" s="11" t="s">
        <v>318</v>
      </c>
      <c r="X284" s="11" t="s">
        <v>318</v>
      </c>
      <c r="Y284" s="11" t="s">
        <v>318</v>
      </c>
      <c r="Z284" s="11" t="s">
        <v>318</v>
      </c>
      <c r="AA284" s="11" t="s">
        <v>318</v>
      </c>
      <c r="AB284" s="11" t="s">
        <v>318</v>
      </c>
      <c r="AC284" s="11" t="s">
        <v>318</v>
      </c>
      <c r="AD284" s="11" t="s">
        <v>318</v>
      </c>
      <c r="AE284" s="11" t="s">
        <v>318</v>
      </c>
      <c r="AF284" s="11" t="s">
        <v>318</v>
      </c>
      <c r="AG284" s="11" t="s">
        <v>318</v>
      </c>
      <c r="AH284" s="11" t="s">
        <v>318</v>
      </c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</row>
    <row r="286" spans="1:80" s="5" customFormat="1" x14ac:dyDescent="0.25">
      <c r="A286" s="11" t="s">
        <v>329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 t="s">
        <v>330</v>
      </c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</row>
    <row r="288" spans="1:80" ht="19.5" x14ac:dyDescent="0.3">
      <c r="A288" s="37" t="s">
        <v>336</v>
      </c>
    </row>
    <row r="289" spans="1:80" s="5" customFormat="1" x14ac:dyDescent="0.25">
      <c r="A289" s="11" t="s">
        <v>334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>
        <f>PT_newAssessment_Cal_Data!Z118+1214+206</f>
        <v>3729</v>
      </c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</row>
    <row r="290" spans="1:80" s="5" customFormat="1" x14ac:dyDescent="0.25">
      <c r="A290" s="11" t="s">
        <v>335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>
        <f>PT_newAssessment_Cal_Data!Z119</f>
        <v>1620</v>
      </c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</row>
    <row r="292" spans="1:80" s="5" customFormat="1" x14ac:dyDescent="0.25">
      <c r="A292" s="11" t="s">
        <v>339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6" t="s">
        <v>355</v>
      </c>
      <c r="X292" s="46" t="s">
        <v>345</v>
      </c>
      <c r="Y292" s="46" t="s">
        <v>346</v>
      </c>
      <c r="Z292" s="46" t="s">
        <v>348</v>
      </c>
      <c r="AA292" s="46" t="s">
        <v>90</v>
      </c>
      <c r="AB292" s="46" t="s">
        <v>349</v>
      </c>
      <c r="AC292" s="11" t="s">
        <v>355</v>
      </c>
      <c r="AD292" s="11" t="s">
        <v>355</v>
      </c>
      <c r="AE292" s="11" t="s">
        <v>355</v>
      </c>
      <c r="AF292" s="11" t="s">
        <v>355</v>
      </c>
      <c r="AG292" s="46" t="s">
        <v>90</v>
      </c>
      <c r="AH292" s="46" t="s">
        <v>90</v>
      </c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</row>
    <row r="293" spans="1:80" s="5" customFormat="1" x14ac:dyDescent="0.25">
      <c r="A293" s="11" t="s">
        <v>340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 t="s">
        <v>112</v>
      </c>
      <c r="X293" s="11" t="s">
        <v>343</v>
      </c>
      <c r="Y293" s="11" t="s">
        <v>112</v>
      </c>
      <c r="Z293" s="11" t="s">
        <v>112</v>
      </c>
      <c r="AA293" s="11" t="s">
        <v>342</v>
      </c>
      <c r="AB293" s="11" t="s">
        <v>112</v>
      </c>
      <c r="AC293" s="11" t="s">
        <v>112</v>
      </c>
      <c r="AD293" s="11" t="s">
        <v>112</v>
      </c>
      <c r="AE293" s="11" t="s">
        <v>112</v>
      </c>
      <c r="AF293" s="11" t="s">
        <v>112</v>
      </c>
      <c r="AG293" s="11" t="s">
        <v>112</v>
      </c>
      <c r="AH293" s="11" t="s">
        <v>112</v>
      </c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</row>
    <row r="294" spans="1:80" s="5" customFormat="1" x14ac:dyDescent="0.25">
      <c r="A294" s="11" t="s">
        <v>341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6" t="s">
        <v>356</v>
      </c>
      <c r="X294" s="46" t="s">
        <v>344</v>
      </c>
      <c r="Y294" s="46" t="s">
        <v>347</v>
      </c>
      <c r="Z294" s="46" t="s">
        <v>347</v>
      </c>
      <c r="AA294" s="46" t="s">
        <v>87</v>
      </c>
      <c r="AB294" s="46" t="s">
        <v>347</v>
      </c>
      <c r="AC294" s="46" t="s">
        <v>356</v>
      </c>
      <c r="AD294" s="46" t="s">
        <v>87</v>
      </c>
      <c r="AE294" s="46" t="s">
        <v>382</v>
      </c>
      <c r="AF294" s="46" t="s">
        <v>344</v>
      </c>
      <c r="AG294" s="46" t="s">
        <v>356</v>
      </c>
      <c r="AH294" s="46" t="s">
        <v>87</v>
      </c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</row>
    <row r="297" spans="1:80" x14ac:dyDescent="0.25">
      <c r="W297" s="30"/>
      <c r="X297" s="30"/>
      <c r="Y297" s="30"/>
      <c r="Z297" s="30"/>
      <c r="AA297" s="30"/>
      <c r="AB297" s="30"/>
      <c r="AG297" s="30"/>
      <c r="AH297" s="30"/>
    </row>
    <row r="298" spans="1:80" x14ac:dyDescent="0.25">
      <c r="W298" s="30"/>
      <c r="X298" s="30"/>
      <c r="Y298" s="30"/>
      <c r="Z298" s="30"/>
      <c r="AA298" s="30"/>
      <c r="AB298" s="30"/>
      <c r="AG298" s="30"/>
      <c r="AH298" s="30"/>
    </row>
  </sheetData>
  <hyperlinks>
    <hyperlink ref="E96" r:id="rId1" display="\\uploads\\TestAutomationDocument_One.pdf"/>
    <hyperlink ref="E42" r:id="rId2"/>
    <hyperlink ref="BS42" r:id="rId3"/>
    <hyperlink ref="BT42" r:id="rId4"/>
    <hyperlink ref="BU42" r:id="rId5"/>
    <hyperlink ref="BV42" r:id="rId6"/>
    <hyperlink ref="BW42" r:id="rId7"/>
    <hyperlink ref="BX42" r:id="rId8"/>
    <hyperlink ref="BY42" r:id="rId9"/>
    <hyperlink ref="BZ42" r:id="rId10"/>
    <hyperlink ref="CA42" r:id="rId11"/>
    <hyperlink ref="CB42" r:id="rId12"/>
    <hyperlink ref="CC42" r:id="rId13"/>
    <hyperlink ref="CD42" r:id="rId14"/>
    <hyperlink ref="CE42" r:id="rId15"/>
    <hyperlink ref="CF42" r:id="rId16"/>
    <hyperlink ref="CG42" r:id="rId17"/>
    <hyperlink ref="CH42" r:id="rId18"/>
    <hyperlink ref="CI42" r:id="rId19"/>
    <hyperlink ref="CJ42" r:id="rId20"/>
    <hyperlink ref="CK42" r:id="rId21"/>
    <hyperlink ref="CL42" r:id="rId22"/>
    <hyperlink ref="CM42" r:id="rId23"/>
    <hyperlink ref="CN42" r:id="rId24"/>
    <hyperlink ref="CO42" r:id="rId25"/>
    <hyperlink ref="CP42" r:id="rId26"/>
    <hyperlink ref="CQ42" r:id="rId27"/>
    <hyperlink ref="CR42" r:id="rId28"/>
    <hyperlink ref="CS42" r:id="rId29"/>
    <hyperlink ref="CT42" r:id="rId30"/>
    <hyperlink ref="CU42" r:id="rId31"/>
    <hyperlink ref="CV42" r:id="rId32"/>
    <hyperlink ref="CW42" r:id="rId33"/>
    <hyperlink ref="CX42" r:id="rId34"/>
    <hyperlink ref="CY42" r:id="rId35"/>
    <hyperlink ref="BR42" r:id="rId36"/>
    <hyperlink ref="BR96:CY96" r:id="rId37" display="\\uploads\\TestAutomationDocument_One.pdf"/>
    <hyperlink ref="F96" r:id="rId38" display="\\uploads\\TestAutomationDocument_One.pdf"/>
    <hyperlink ref="F42" r:id="rId39"/>
    <hyperlink ref="G96" r:id="rId40" display="\\uploads\\TestAutomationDocument_One.pdf"/>
    <hyperlink ref="G42" r:id="rId41"/>
    <hyperlink ref="H96" r:id="rId42" display="\\uploads\\TestAutomationDocument_One.pdf"/>
    <hyperlink ref="H42" r:id="rId43"/>
    <hyperlink ref="I96" r:id="rId44" display="\\uploads\\TestAutomationDocument_One.pdf"/>
    <hyperlink ref="I42" r:id="rId45"/>
    <hyperlink ref="J96" r:id="rId46" display="\\uploads\\TestAutomationDocument_One.pdf"/>
    <hyperlink ref="J42" r:id="rId47"/>
    <hyperlink ref="K96" r:id="rId48" display="\\uploads\\TestAutomationDocument_One.pdf"/>
    <hyperlink ref="K42" r:id="rId49"/>
    <hyperlink ref="L96" r:id="rId50" display="\\uploads\\TestAutomationDocument_One.pdf"/>
    <hyperlink ref="L42" r:id="rId51"/>
    <hyperlink ref="M96" r:id="rId52" display="\\uploads\\TestAutomationDocument_One.pdf"/>
    <hyperlink ref="M42" r:id="rId53"/>
    <hyperlink ref="N96" r:id="rId54" display="\\uploads\\TestAutomationDocument_One.pdf"/>
    <hyperlink ref="N42" r:id="rId55"/>
    <hyperlink ref="O96" r:id="rId56" display="\\uploads\\TestAutomationDocument_One.pdf"/>
    <hyperlink ref="O42" r:id="rId57"/>
    <hyperlink ref="P96" r:id="rId58" display="\\uploads\\TestAutomationDocument_One.pdf"/>
    <hyperlink ref="P42" r:id="rId59"/>
    <hyperlink ref="Q96" r:id="rId60" display="\\uploads\\TestAutomationDocument_One.pdf"/>
    <hyperlink ref="Q42" r:id="rId61"/>
    <hyperlink ref="R96" r:id="rId62" display="\\uploads\\TestAutomationDocument_One.pdf"/>
    <hyperlink ref="R42" r:id="rId63"/>
    <hyperlink ref="S96" r:id="rId64" display="\\uploads\\TestAutomationDocument_One.pdf"/>
    <hyperlink ref="S42" r:id="rId65"/>
    <hyperlink ref="T96" r:id="rId66" display="\\uploads\\TestAutomationDocument_One.pdf"/>
    <hyperlink ref="T42" r:id="rId67"/>
    <hyperlink ref="U96" r:id="rId68" display="\\uploads\\TestAutomationDocument_One.pdf"/>
    <hyperlink ref="U42" r:id="rId69"/>
    <hyperlink ref="V96" r:id="rId70" display="\\uploads\\TestAutomationDocument_One.pdf"/>
    <hyperlink ref="V42" r:id="rId71"/>
    <hyperlink ref="W96" r:id="rId72" display="\\uploads\\TestAutomationDocument_One.pdf"/>
    <hyperlink ref="W42" r:id="rId73"/>
    <hyperlink ref="X96" r:id="rId74" display="\\uploads\\TestAutomationDocument_One.pdf"/>
    <hyperlink ref="X42" r:id="rId75"/>
    <hyperlink ref="Y96" r:id="rId76" display="\\uploads\\TestAutomationDocument_One.pdf"/>
    <hyperlink ref="Y42" r:id="rId77"/>
    <hyperlink ref="Z96" r:id="rId78" display="\\uploads\\TestAutomationDocument_One.pdf"/>
    <hyperlink ref="Z42" r:id="rId79"/>
    <hyperlink ref="AA96" r:id="rId80" display="\\uploads\\TestAutomationDocument_One.pdf"/>
    <hyperlink ref="AA42" r:id="rId81"/>
    <hyperlink ref="AB96" r:id="rId82" display="\\uploads\\TestAutomationDocument_One.pdf"/>
    <hyperlink ref="AB42" r:id="rId83"/>
    <hyperlink ref="AG96" r:id="rId84" display="\\uploads\\TestAutomationDocument_One.pdf"/>
    <hyperlink ref="AG42" r:id="rId85"/>
    <hyperlink ref="AH96" r:id="rId86" display="\\uploads\\TestAutomationDocument_One.pdf"/>
    <hyperlink ref="AH42" r:id="rId87"/>
  </hyperlinks>
  <pageMargins left="0.7" right="0.7" top="0.75" bottom="0.75" header="0.3" footer="0.3"/>
  <pageSetup paperSize="9" orientation="portrait" r:id="rId88"/>
  <legacyDrawing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6"/>
  <sheetViews>
    <sheetView topLeftCell="AH107" zoomScale="85" zoomScaleNormal="85" workbookViewId="0">
      <selection activeCell="AS115" sqref="AS115"/>
    </sheetView>
  </sheetViews>
  <sheetFormatPr defaultRowHeight="15" x14ac:dyDescent="0.25"/>
  <cols>
    <col min="1" max="1" width="41.7109375" customWidth="1"/>
    <col min="2" max="2" width="32.140625" style="10" customWidth="1"/>
    <col min="3" max="3" width="29.28515625" style="10" customWidth="1"/>
    <col min="4" max="4" width="29.7109375" style="10" customWidth="1"/>
    <col min="5" max="5" width="29.28515625" style="10" customWidth="1"/>
    <col min="6" max="6" width="29.7109375" customWidth="1"/>
    <col min="7" max="10" width="30.5703125" customWidth="1"/>
    <col min="11" max="12" width="60.140625" customWidth="1"/>
    <col min="13" max="14" width="36" customWidth="1"/>
    <col min="15" max="15" width="29.7109375" bestFit="1" customWidth="1"/>
    <col min="16" max="16" width="15.42578125" bestFit="1" customWidth="1"/>
    <col min="17" max="17" width="18.28515625" customWidth="1"/>
    <col min="18" max="18" width="32.140625" style="10" customWidth="1"/>
    <col min="19" max="19" width="29.28515625" style="10" customWidth="1"/>
    <col min="20" max="20" width="29.7109375" style="10" customWidth="1"/>
    <col min="21" max="21" width="29.28515625" style="10" customWidth="1"/>
    <col min="22" max="22" width="29.7109375" customWidth="1"/>
    <col min="23" max="26" width="30.5703125" customWidth="1"/>
    <col min="27" max="28" width="60.140625" customWidth="1"/>
    <col min="29" max="30" width="36" customWidth="1"/>
    <col min="31" max="31" width="29.7109375" bestFit="1" customWidth="1"/>
    <col min="32" max="32" width="15.42578125" bestFit="1" customWidth="1"/>
    <col min="33" max="33" width="18.28515625" customWidth="1"/>
    <col min="34" max="34" width="15.42578125" bestFit="1" customWidth="1"/>
    <col min="35" max="35" width="18.28515625" customWidth="1"/>
    <col min="36" max="36" width="15.42578125" bestFit="1" customWidth="1"/>
    <col min="37" max="37" width="18.28515625" customWidth="1"/>
    <col min="38" max="38" width="16.85546875" customWidth="1"/>
    <col min="39" max="39" width="24.85546875" customWidth="1"/>
    <col min="40" max="40" width="17" customWidth="1"/>
    <col min="41" max="41" width="16.7109375" customWidth="1"/>
    <col min="42" max="42" width="16" customWidth="1"/>
    <col min="43" max="43" width="19.85546875" customWidth="1"/>
    <col min="44" max="45" width="16.85546875" customWidth="1"/>
  </cols>
  <sheetData>
    <row r="1" spans="1:55" s="3" customFormat="1" ht="31.5" customHeight="1" x14ac:dyDescent="0.25">
      <c r="A1" s="3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37</v>
      </c>
      <c r="AS1" s="13">
        <v>37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</row>
    <row r="4" spans="1:55" x14ac:dyDescent="0.25">
      <c r="A4" s="5"/>
    </row>
    <row r="10" spans="1:55" ht="19.5" customHeight="1" x14ac:dyDescent="0.25"/>
    <row r="41" spans="1:28" x14ac:dyDescent="0.25">
      <c r="B41" s="14"/>
      <c r="C41" s="14"/>
      <c r="D41" s="14"/>
      <c r="E41" s="14"/>
      <c r="F41" s="2"/>
      <c r="G41" s="2"/>
      <c r="H41" s="2"/>
      <c r="I41" s="2"/>
      <c r="J41" s="2"/>
      <c r="K41" s="2"/>
      <c r="L41" s="2"/>
      <c r="R41" s="14"/>
      <c r="S41" s="14"/>
      <c r="T41" s="14"/>
      <c r="U41" s="14"/>
      <c r="V41" s="2"/>
      <c r="W41" s="2"/>
      <c r="X41" s="2"/>
      <c r="Y41" s="2"/>
      <c r="Z41" s="2"/>
      <c r="AA41" s="2"/>
      <c r="AB41" s="2"/>
    </row>
    <row r="42" spans="1:28" x14ac:dyDescent="0.25">
      <c r="B42" s="15"/>
      <c r="C42" s="15"/>
      <c r="D42" s="15"/>
      <c r="E42" s="15"/>
      <c r="F42" s="1"/>
      <c r="G42" s="1"/>
      <c r="H42" s="1"/>
      <c r="I42" s="1"/>
      <c r="J42" s="1"/>
      <c r="K42" s="1"/>
      <c r="L42" s="1"/>
      <c r="R42" s="15"/>
      <c r="S42" s="15"/>
      <c r="T42" s="15"/>
      <c r="U42" s="15"/>
      <c r="V42" s="1"/>
      <c r="W42" s="1"/>
      <c r="X42" s="1"/>
      <c r="Y42" s="1"/>
      <c r="Z42" s="1"/>
      <c r="AA42" s="1"/>
      <c r="AB42" s="1"/>
    </row>
    <row r="44" spans="1:28" x14ac:dyDescent="0.25">
      <c r="A44" s="5"/>
      <c r="F44" s="6"/>
      <c r="G44" s="6"/>
      <c r="H44" s="6"/>
      <c r="I44" s="6"/>
      <c r="J44" s="6"/>
      <c r="K44" s="6"/>
      <c r="L44" s="6"/>
      <c r="V44" s="6"/>
      <c r="W44" s="6"/>
      <c r="X44" s="6"/>
      <c r="Y44" s="6"/>
      <c r="Z44" s="6"/>
      <c r="AA44" s="6"/>
      <c r="AB44" s="6"/>
    </row>
    <row r="49" spans="1:45" x14ac:dyDescent="0.25">
      <c r="A49" s="5"/>
    </row>
    <row r="51" spans="1:45" s="10" customFormat="1" x14ac:dyDescent="0.25">
      <c r="B51" s="9"/>
      <c r="C51" s="9"/>
      <c r="D51" s="9"/>
      <c r="E51" s="9"/>
      <c r="R51" s="9"/>
      <c r="S51" s="9"/>
      <c r="T51" s="9"/>
      <c r="U51" s="9"/>
    </row>
    <row r="52" spans="1:45" s="10" customFormat="1" x14ac:dyDescent="0.25">
      <c r="A52" s="11"/>
      <c r="F52" s="7"/>
      <c r="G52" s="7"/>
      <c r="H52" s="7"/>
      <c r="I52" s="7"/>
      <c r="J52" s="7"/>
      <c r="K52" s="7"/>
      <c r="L52" s="7"/>
      <c r="V52" s="7"/>
      <c r="W52" s="7"/>
      <c r="X52" s="7"/>
      <c r="Y52" s="7"/>
      <c r="Z52" s="7"/>
      <c r="AA52" s="7"/>
      <c r="AB52" s="7"/>
    </row>
    <row r="55" spans="1:45" x14ac:dyDescent="0.25">
      <c r="B55" s="14"/>
      <c r="C55" s="14"/>
      <c r="D55" s="14"/>
      <c r="E55" s="14"/>
      <c r="F55" s="2"/>
      <c r="G55" s="2"/>
      <c r="H55" s="2"/>
      <c r="I55" s="2"/>
      <c r="J55" s="2"/>
      <c r="K55" s="2"/>
      <c r="L55" s="2"/>
      <c r="R55" s="14"/>
      <c r="S55" s="14"/>
      <c r="T55" s="14"/>
      <c r="U55" s="14"/>
      <c r="V55" s="2"/>
      <c r="W55" s="2"/>
      <c r="X55" s="2"/>
      <c r="Y55" s="2"/>
      <c r="Z55" s="2"/>
      <c r="AA55" s="2"/>
      <c r="AB55" s="2"/>
    </row>
    <row r="56" spans="1:45" x14ac:dyDescent="0.25">
      <c r="B56" s="14"/>
      <c r="C56" s="14"/>
      <c r="D56" s="14"/>
      <c r="E56" s="14"/>
      <c r="F56" s="2"/>
      <c r="G56" s="2"/>
      <c r="H56" s="2"/>
      <c r="I56" s="2"/>
      <c r="J56" s="2"/>
      <c r="K56" s="2"/>
      <c r="L56" s="2"/>
      <c r="R56" s="14"/>
      <c r="S56" s="14"/>
      <c r="T56" s="14"/>
      <c r="U56" s="14"/>
      <c r="V56" s="2"/>
      <c r="W56" s="2"/>
      <c r="X56" s="2"/>
      <c r="Y56" s="2"/>
      <c r="Z56" s="2"/>
      <c r="AA56" s="2"/>
      <c r="AB56" s="2"/>
    </row>
    <row r="57" spans="1:45" x14ac:dyDescent="0.25">
      <c r="B57" s="14"/>
      <c r="C57" s="14"/>
      <c r="D57" s="14"/>
      <c r="E57" s="14"/>
      <c r="F57" s="2"/>
      <c r="G57" s="2"/>
      <c r="H57" s="2"/>
      <c r="I57" s="2"/>
      <c r="J57" s="2"/>
      <c r="K57" s="2"/>
      <c r="L57" s="2"/>
      <c r="R57" s="14"/>
      <c r="S57" s="14"/>
      <c r="T57" s="14"/>
      <c r="U57" s="14"/>
      <c r="V57" s="2"/>
      <c r="W57" s="2"/>
      <c r="X57" s="2"/>
      <c r="Y57" s="2"/>
      <c r="Z57" s="2"/>
      <c r="AA57" s="2"/>
      <c r="AB57" s="2"/>
    </row>
    <row r="58" spans="1:45" x14ac:dyDescent="0.25">
      <c r="B58" s="14"/>
      <c r="C58" s="14"/>
      <c r="D58" s="14"/>
      <c r="E58" s="14"/>
      <c r="F58" s="2"/>
      <c r="G58" s="2"/>
      <c r="H58" s="2"/>
      <c r="I58" s="2"/>
      <c r="J58" s="2"/>
      <c r="K58" s="2"/>
      <c r="L58" s="2"/>
      <c r="R58" s="14"/>
      <c r="S58" s="14"/>
      <c r="T58" s="14"/>
      <c r="U58" s="14"/>
      <c r="V58" s="2"/>
      <c r="W58" s="2"/>
      <c r="X58" s="2"/>
      <c r="Y58" s="2"/>
      <c r="Z58" s="2"/>
      <c r="AA58" s="2"/>
      <c r="AB58" s="2"/>
    </row>
    <row r="59" spans="1:45" x14ac:dyDescent="0.25">
      <c r="B59" s="14">
        <v>1</v>
      </c>
      <c r="C59" s="14">
        <v>2</v>
      </c>
      <c r="D59" s="14">
        <v>3</v>
      </c>
      <c r="E59" s="14">
        <v>4</v>
      </c>
      <c r="F59" s="14">
        <v>5</v>
      </c>
      <c r="G59" s="14">
        <v>6</v>
      </c>
      <c r="H59" s="14">
        <v>7</v>
      </c>
      <c r="I59" s="14">
        <v>8</v>
      </c>
      <c r="J59" s="14">
        <v>9</v>
      </c>
      <c r="K59" s="14">
        <v>10</v>
      </c>
      <c r="L59" s="14">
        <v>11</v>
      </c>
      <c r="M59" s="14">
        <v>12</v>
      </c>
      <c r="N59" s="14">
        <v>13</v>
      </c>
      <c r="O59" s="14">
        <v>14</v>
      </c>
      <c r="P59" s="14">
        <v>15</v>
      </c>
      <c r="Q59" s="14">
        <v>16</v>
      </c>
      <c r="R59" s="14">
        <v>17</v>
      </c>
      <c r="S59" s="14">
        <v>18</v>
      </c>
      <c r="T59" s="14">
        <v>19</v>
      </c>
      <c r="U59" s="14">
        <v>20</v>
      </c>
      <c r="V59" s="14">
        <v>21</v>
      </c>
      <c r="W59" s="14">
        <v>22</v>
      </c>
      <c r="X59" s="14">
        <v>23</v>
      </c>
      <c r="Y59" s="14">
        <v>24</v>
      </c>
      <c r="Z59" s="14">
        <v>25</v>
      </c>
      <c r="AA59" s="14">
        <v>26</v>
      </c>
      <c r="AB59" s="14">
        <v>27</v>
      </c>
      <c r="AC59" s="14">
        <v>28</v>
      </c>
      <c r="AD59" s="14">
        <v>29</v>
      </c>
      <c r="AE59" s="14">
        <v>30</v>
      </c>
      <c r="AF59" s="14">
        <v>31</v>
      </c>
      <c r="AG59" s="14">
        <v>32</v>
      </c>
      <c r="AH59" s="14">
        <v>33</v>
      </c>
      <c r="AI59" s="14">
        <v>34</v>
      </c>
      <c r="AJ59" s="14">
        <v>35</v>
      </c>
      <c r="AK59" s="14">
        <v>36</v>
      </c>
      <c r="AL59" s="14">
        <v>37</v>
      </c>
      <c r="AM59" s="14">
        <v>38</v>
      </c>
      <c r="AN59" s="14">
        <v>39</v>
      </c>
      <c r="AO59" s="14">
        <v>40</v>
      </c>
      <c r="AP59" s="14">
        <v>41</v>
      </c>
      <c r="AQ59" s="14">
        <v>42</v>
      </c>
      <c r="AR59" s="14">
        <v>43</v>
      </c>
      <c r="AS59" s="14">
        <v>44</v>
      </c>
    </row>
    <row r="60" spans="1:45" x14ac:dyDescent="0.25">
      <c r="A60" s="17" t="s">
        <v>67</v>
      </c>
      <c r="B60" s="12" t="s">
        <v>68</v>
      </c>
      <c r="C60" s="12" t="s">
        <v>226</v>
      </c>
      <c r="D60" s="12" t="s">
        <v>228</v>
      </c>
      <c r="E60" s="12" t="s">
        <v>229</v>
      </c>
      <c r="F60" s="12" t="s">
        <v>230</v>
      </c>
      <c r="G60" s="12" t="s">
        <v>231</v>
      </c>
      <c r="H60" s="12" t="s">
        <v>230</v>
      </c>
      <c r="I60" s="12" t="s">
        <v>231</v>
      </c>
      <c r="J60" s="12" t="s">
        <v>68</v>
      </c>
      <c r="K60" s="12" t="s">
        <v>226</v>
      </c>
      <c r="L60" s="12" t="s">
        <v>228</v>
      </c>
      <c r="M60" s="12" t="s">
        <v>229</v>
      </c>
      <c r="N60" s="12" t="s">
        <v>230</v>
      </c>
      <c r="O60" s="12" t="s">
        <v>231</v>
      </c>
      <c r="P60" s="12" t="s">
        <v>230</v>
      </c>
      <c r="Q60" s="12" t="s">
        <v>231</v>
      </c>
      <c r="R60" s="12" t="s">
        <v>68</v>
      </c>
      <c r="S60" s="12" t="s">
        <v>226</v>
      </c>
      <c r="T60" s="12" t="s">
        <v>228</v>
      </c>
      <c r="U60" s="12" t="s">
        <v>229</v>
      </c>
      <c r="V60" s="12" t="s">
        <v>230</v>
      </c>
      <c r="W60" s="12" t="s">
        <v>231</v>
      </c>
      <c r="X60" s="12" t="s">
        <v>230</v>
      </c>
      <c r="Y60" s="12" t="s">
        <v>231</v>
      </c>
      <c r="Z60" s="12" t="s">
        <v>68</v>
      </c>
      <c r="AA60" s="12" t="s">
        <v>226</v>
      </c>
      <c r="AB60" s="12" t="s">
        <v>228</v>
      </c>
      <c r="AC60" s="12" t="s">
        <v>229</v>
      </c>
      <c r="AD60" s="12" t="s">
        <v>230</v>
      </c>
      <c r="AE60" s="12" t="s">
        <v>231</v>
      </c>
      <c r="AF60" s="12" t="s">
        <v>230</v>
      </c>
      <c r="AG60" s="12" t="s">
        <v>231</v>
      </c>
      <c r="AH60" s="20"/>
      <c r="AI60" s="12" t="s">
        <v>231</v>
      </c>
      <c r="AJ60" s="12"/>
      <c r="AK60" s="12" t="s">
        <v>231</v>
      </c>
      <c r="AL60" s="12" t="s">
        <v>230</v>
      </c>
      <c r="AM60" s="12" t="s">
        <v>231</v>
      </c>
      <c r="AN60" s="20"/>
      <c r="AO60" s="20"/>
      <c r="AP60" s="20"/>
      <c r="AQ60" s="20"/>
      <c r="AR60" s="12" t="s">
        <v>230</v>
      </c>
      <c r="AS60" s="12" t="s">
        <v>230</v>
      </c>
    </row>
    <row r="61" spans="1:45" x14ac:dyDescent="0.25">
      <c r="A61" s="17" t="s">
        <v>222</v>
      </c>
      <c r="B61" s="12" t="s">
        <v>69</v>
      </c>
      <c r="C61" s="12" t="s">
        <v>69</v>
      </c>
      <c r="D61" s="12" t="s">
        <v>232</v>
      </c>
      <c r="E61" s="12" t="s">
        <v>232</v>
      </c>
      <c r="F61" s="12" t="s">
        <v>232</v>
      </c>
      <c r="G61" s="12" t="s">
        <v>232</v>
      </c>
      <c r="H61" s="12" t="s">
        <v>10</v>
      </c>
      <c r="I61" s="12" t="s">
        <v>10</v>
      </c>
      <c r="J61" s="10" t="s">
        <v>69</v>
      </c>
      <c r="K61" s="10" t="s">
        <v>69</v>
      </c>
      <c r="L61" s="10" t="s">
        <v>232</v>
      </c>
      <c r="M61" s="10" t="s">
        <v>232</v>
      </c>
      <c r="N61" s="10" t="s">
        <v>232</v>
      </c>
      <c r="O61" s="10" t="s">
        <v>232</v>
      </c>
      <c r="P61" s="10" t="s">
        <v>10</v>
      </c>
      <c r="Q61" s="10" t="s">
        <v>10</v>
      </c>
      <c r="R61" s="12" t="s">
        <v>69</v>
      </c>
      <c r="S61" s="12" t="s">
        <v>69</v>
      </c>
      <c r="T61" s="12" t="s">
        <v>232</v>
      </c>
      <c r="U61" s="12" t="s">
        <v>232</v>
      </c>
      <c r="V61" s="12" t="s">
        <v>232</v>
      </c>
      <c r="W61" s="12" t="s">
        <v>232</v>
      </c>
      <c r="X61" s="12" t="s">
        <v>10</v>
      </c>
      <c r="Y61" s="12" t="s">
        <v>10</v>
      </c>
      <c r="Z61" s="10" t="s">
        <v>69</v>
      </c>
      <c r="AA61" s="10" t="s">
        <v>69</v>
      </c>
      <c r="AB61" s="10" t="s">
        <v>232</v>
      </c>
      <c r="AC61" s="10" t="s">
        <v>232</v>
      </c>
      <c r="AD61" s="10" t="s">
        <v>232</v>
      </c>
      <c r="AE61" s="10" t="s">
        <v>232</v>
      </c>
      <c r="AF61" s="10" t="s">
        <v>10</v>
      </c>
      <c r="AG61" s="10" t="s">
        <v>10</v>
      </c>
      <c r="AH61" s="10"/>
      <c r="AI61" s="10" t="s">
        <v>10</v>
      </c>
      <c r="AJ61" s="10"/>
      <c r="AK61" s="10" t="s">
        <v>10</v>
      </c>
      <c r="AL61" s="10" t="s">
        <v>10</v>
      </c>
      <c r="AM61" s="10" t="s">
        <v>10</v>
      </c>
      <c r="AN61" s="10"/>
      <c r="AO61" s="10"/>
      <c r="AP61" s="10"/>
      <c r="AQ61" s="10"/>
      <c r="AR61" s="10" t="s">
        <v>10</v>
      </c>
      <c r="AS61" s="10" t="s">
        <v>10</v>
      </c>
    </row>
    <row r="62" spans="1:45" x14ac:dyDescent="0.25">
      <c r="A62" s="17" t="s">
        <v>223</v>
      </c>
      <c r="B62" s="12" t="s">
        <v>70</v>
      </c>
      <c r="C62" s="12" t="s">
        <v>70</v>
      </c>
      <c r="D62" s="12" t="s">
        <v>70</v>
      </c>
      <c r="E62" s="12" t="s">
        <v>70</v>
      </c>
      <c r="F62" s="12" t="s">
        <v>70</v>
      </c>
      <c r="G62" s="12" t="s">
        <v>70</v>
      </c>
      <c r="H62" s="12" t="s">
        <v>10</v>
      </c>
      <c r="I62" s="12" t="s">
        <v>10</v>
      </c>
      <c r="J62" s="10" t="s">
        <v>70</v>
      </c>
      <c r="K62" s="10" t="s">
        <v>70</v>
      </c>
      <c r="L62" s="10" t="s">
        <v>70</v>
      </c>
      <c r="M62" s="10" t="s">
        <v>70</v>
      </c>
      <c r="N62" s="10" t="s">
        <v>70</v>
      </c>
      <c r="O62" s="10" t="s">
        <v>70</v>
      </c>
      <c r="P62" s="10" t="s">
        <v>10</v>
      </c>
      <c r="Q62" s="10" t="s">
        <v>10</v>
      </c>
      <c r="R62" s="12" t="s">
        <v>70</v>
      </c>
      <c r="S62" s="12" t="s">
        <v>70</v>
      </c>
      <c r="T62" s="12" t="s">
        <v>70</v>
      </c>
      <c r="U62" s="12" t="s">
        <v>70</v>
      </c>
      <c r="V62" s="12" t="s">
        <v>70</v>
      </c>
      <c r="W62" s="12" t="s">
        <v>70</v>
      </c>
      <c r="X62" s="12" t="s">
        <v>10</v>
      </c>
      <c r="Y62" s="12" t="s">
        <v>10</v>
      </c>
      <c r="Z62" s="10" t="s">
        <v>70</v>
      </c>
      <c r="AA62" s="10" t="s">
        <v>70</v>
      </c>
      <c r="AB62" s="10" t="s">
        <v>70</v>
      </c>
      <c r="AC62" s="10" t="s">
        <v>70</v>
      </c>
      <c r="AD62" s="10" t="s">
        <v>70</v>
      </c>
      <c r="AE62" s="10" t="s">
        <v>70</v>
      </c>
      <c r="AF62" s="10" t="s">
        <v>10</v>
      </c>
      <c r="AG62" s="10" t="s">
        <v>10</v>
      </c>
      <c r="AH62" s="10"/>
      <c r="AI62" s="10" t="s">
        <v>10</v>
      </c>
      <c r="AJ62" s="10"/>
      <c r="AK62" s="10" t="s">
        <v>10</v>
      </c>
      <c r="AL62" s="10" t="s">
        <v>10</v>
      </c>
      <c r="AM62" s="10" t="s">
        <v>10</v>
      </c>
      <c r="AN62" s="10"/>
      <c r="AO62" s="10"/>
      <c r="AP62" s="10"/>
      <c r="AQ62" s="10"/>
      <c r="AR62" s="10" t="s">
        <v>10</v>
      </c>
      <c r="AS62" s="10" t="s">
        <v>10</v>
      </c>
    </row>
    <row r="63" spans="1:45" x14ac:dyDescent="0.25">
      <c r="A63" s="17" t="s">
        <v>224</v>
      </c>
      <c r="B63" s="12" t="str">
        <f>TEXT(300,"0.00")</f>
        <v>300.00</v>
      </c>
      <c r="C63" s="12" t="str">
        <f t="shared" ref="C63:Q63" si="0">TEXT(200,"0.00")</f>
        <v>200.00</v>
      </c>
      <c r="D63" s="12" t="str">
        <f t="shared" si="0"/>
        <v>200.00</v>
      </c>
      <c r="E63" s="12" t="str">
        <f t="shared" si="0"/>
        <v>200.00</v>
      </c>
      <c r="F63" s="12" t="str">
        <f t="shared" si="0"/>
        <v>200.00</v>
      </c>
      <c r="G63" s="12" t="str">
        <f t="shared" si="0"/>
        <v>200.00</v>
      </c>
      <c r="H63" s="12" t="str">
        <f t="shared" si="0"/>
        <v>200.00</v>
      </c>
      <c r="I63" s="12" t="str">
        <f t="shared" si="0"/>
        <v>200.00</v>
      </c>
      <c r="J63" s="10" t="str">
        <f t="shared" si="0"/>
        <v>200.00</v>
      </c>
      <c r="K63" s="10" t="str">
        <f t="shared" si="0"/>
        <v>200.00</v>
      </c>
      <c r="L63" s="10" t="str">
        <f t="shared" si="0"/>
        <v>200.00</v>
      </c>
      <c r="M63" s="10" t="str">
        <f t="shared" si="0"/>
        <v>200.00</v>
      </c>
      <c r="N63" s="10" t="str">
        <f t="shared" si="0"/>
        <v>200.00</v>
      </c>
      <c r="O63" s="10" t="str">
        <f t="shared" si="0"/>
        <v>200.00</v>
      </c>
      <c r="P63" s="10" t="str">
        <f t="shared" si="0"/>
        <v>200.00</v>
      </c>
      <c r="Q63" s="10" t="str">
        <f t="shared" si="0"/>
        <v>200.00</v>
      </c>
      <c r="R63" s="12" t="str">
        <f>TEXT(300,"0.00")</f>
        <v>300.00</v>
      </c>
      <c r="S63" s="12" t="str">
        <f t="shared" ref="S63:AM63" si="1">TEXT(200,"0.00")</f>
        <v>200.00</v>
      </c>
      <c r="T63" s="12" t="str">
        <f t="shared" si="1"/>
        <v>200.00</v>
      </c>
      <c r="U63" s="12" t="str">
        <f t="shared" si="1"/>
        <v>200.00</v>
      </c>
      <c r="V63" s="12" t="str">
        <f t="shared" si="1"/>
        <v>200.00</v>
      </c>
      <c r="W63" s="12" t="str">
        <f t="shared" si="1"/>
        <v>200.00</v>
      </c>
      <c r="X63" s="12" t="str">
        <f t="shared" si="1"/>
        <v>200.00</v>
      </c>
      <c r="Y63" s="12" t="str">
        <f t="shared" si="1"/>
        <v>200.00</v>
      </c>
      <c r="Z63" s="10" t="str">
        <f t="shared" si="1"/>
        <v>200.00</v>
      </c>
      <c r="AA63" s="10" t="str">
        <f t="shared" si="1"/>
        <v>200.00</v>
      </c>
      <c r="AB63" s="10" t="str">
        <f t="shared" si="1"/>
        <v>200.00</v>
      </c>
      <c r="AC63" s="10" t="str">
        <f t="shared" si="1"/>
        <v>200.00</v>
      </c>
      <c r="AD63" s="10" t="str">
        <f t="shared" si="1"/>
        <v>200.00</v>
      </c>
      <c r="AE63" s="10" t="str">
        <f t="shared" si="1"/>
        <v>200.00</v>
      </c>
      <c r="AF63" s="10" t="str">
        <f t="shared" si="1"/>
        <v>200.00</v>
      </c>
      <c r="AG63" s="10" t="str">
        <f t="shared" si="1"/>
        <v>200.00</v>
      </c>
      <c r="AH63" s="10"/>
      <c r="AI63" s="10" t="str">
        <f t="shared" si="1"/>
        <v>200.00</v>
      </c>
      <c r="AJ63" s="10"/>
      <c r="AK63" s="10" t="str">
        <f t="shared" si="1"/>
        <v>200.00</v>
      </c>
      <c r="AL63" s="10" t="str">
        <f t="shared" si="1"/>
        <v>200.00</v>
      </c>
      <c r="AM63" s="10" t="str">
        <f t="shared" si="1"/>
        <v>200.00</v>
      </c>
      <c r="AN63" s="10"/>
      <c r="AO63" s="10"/>
      <c r="AP63" s="10"/>
      <c r="AQ63" s="10"/>
      <c r="AR63" s="10" t="str">
        <f t="shared" ref="AR63:AS63" si="2">TEXT(200,"0.00")</f>
        <v>200.00</v>
      </c>
      <c r="AS63" s="10" t="str">
        <f t="shared" si="2"/>
        <v>200.00</v>
      </c>
    </row>
    <row r="64" spans="1:45" x14ac:dyDescent="0.25">
      <c r="A64" s="17" t="s">
        <v>110</v>
      </c>
      <c r="B64" s="12" t="s">
        <v>69</v>
      </c>
      <c r="C64" s="12" t="s">
        <v>69</v>
      </c>
      <c r="D64" s="12" t="s">
        <v>233</v>
      </c>
      <c r="E64" s="12" t="s">
        <v>233</v>
      </c>
      <c r="F64" s="12" t="s">
        <v>111</v>
      </c>
      <c r="G64" s="12" t="s">
        <v>111</v>
      </c>
      <c r="H64" s="12" t="s">
        <v>111</v>
      </c>
      <c r="I64" s="12" t="s">
        <v>111</v>
      </c>
      <c r="J64" s="10" t="s">
        <v>69</v>
      </c>
      <c r="K64" s="10" t="s">
        <v>69</v>
      </c>
      <c r="L64" s="10" t="s">
        <v>233</v>
      </c>
      <c r="M64" s="10" t="s">
        <v>233</v>
      </c>
      <c r="N64" s="10" t="s">
        <v>111</v>
      </c>
      <c r="O64" s="10" t="s">
        <v>111</v>
      </c>
      <c r="P64" s="10" t="s">
        <v>111</v>
      </c>
      <c r="Q64" s="10" t="s">
        <v>111</v>
      </c>
      <c r="R64" s="12" t="s">
        <v>69</v>
      </c>
      <c r="S64" s="12" t="s">
        <v>69</v>
      </c>
      <c r="T64" s="12" t="s">
        <v>233</v>
      </c>
      <c r="U64" s="12" t="s">
        <v>233</v>
      </c>
      <c r="V64" s="12" t="s">
        <v>111</v>
      </c>
      <c r="W64" s="12" t="s">
        <v>111</v>
      </c>
      <c r="X64" s="12" t="s">
        <v>111</v>
      </c>
      <c r="Y64" s="12" t="s">
        <v>111</v>
      </c>
      <c r="Z64" s="10" t="s">
        <v>69</v>
      </c>
      <c r="AA64" s="10" t="s">
        <v>69</v>
      </c>
      <c r="AB64" s="10" t="s">
        <v>111</v>
      </c>
      <c r="AC64" s="10" t="s">
        <v>111</v>
      </c>
      <c r="AD64" s="10" t="s">
        <v>111</v>
      </c>
      <c r="AE64" s="10" t="s">
        <v>111</v>
      </c>
      <c r="AF64" s="10" t="s">
        <v>111</v>
      </c>
      <c r="AG64" s="10" t="s">
        <v>111</v>
      </c>
      <c r="AH64" s="10"/>
      <c r="AI64" s="10" t="s">
        <v>111</v>
      </c>
      <c r="AJ64" s="10"/>
      <c r="AK64" s="10" t="s">
        <v>111</v>
      </c>
      <c r="AL64" s="10" t="s">
        <v>111</v>
      </c>
      <c r="AM64" s="10" t="s">
        <v>111</v>
      </c>
      <c r="AN64" s="10"/>
      <c r="AO64" s="10"/>
      <c r="AP64" s="10"/>
      <c r="AQ64" s="10"/>
      <c r="AR64" s="10" t="s">
        <v>111</v>
      </c>
      <c r="AS64" s="10" t="s">
        <v>111</v>
      </c>
    </row>
    <row r="65" spans="1:45" x14ac:dyDescent="0.25">
      <c r="A65" s="17" t="s">
        <v>225</v>
      </c>
      <c r="B65" s="12" t="s">
        <v>71</v>
      </c>
      <c r="C65" s="12" t="s">
        <v>236</v>
      </c>
      <c r="D65" s="12" t="s">
        <v>71</v>
      </c>
      <c r="E65" s="12" t="s">
        <v>236</v>
      </c>
      <c r="F65" s="12" t="s">
        <v>71</v>
      </c>
      <c r="G65" s="12" t="s">
        <v>236</v>
      </c>
      <c r="H65" s="12" t="s">
        <v>71</v>
      </c>
      <c r="I65" s="12" t="s">
        <v>236</v>
      </c>
      <c r="J65" s="10" t="s">
        <v>71</v>
      </c>
      <c r="K65" s="10" t="s">
        <v>236</v>
      </c>
      <c r="L65" s="10" t="s">
        <v>71</v>
      </c>
      <c r="M65" s="10" t="s">
        <v>236</v>
      </c>
      <c r="N65" s="10" t="s">
        <v>71</v>
      </c>
      <c r="O65" s="10" t="s">
        <v>236</v>
      </c>
      <c r="P65" s="10" t="s">
        <v>71</v>
      </c>
      <c r="Q65" s="10" t="s">
        <v>236</v>
      </c>
      <c r="R65" s="12" t="s">
        <v>71</v>
      </c>
      <c r="S65" s="12" t="s">
        <v>236</v>
      </c>
      <c r="T65" s="12" t="s">
        <v>71</v>
      </c>
      <c r="U65" s="12" t="s">
        <v>236</v>
      </c>
      <c r="V65" s="12" t="s">
        <v>71</v>
      </c>
      <c r="W65" s="12" t="s">
        <v>236</v>
      </c>
      <c r="X65" s="12" t="s">
        <v>71</v>
      </c>
      <c r="Y65" s="12" t="s">
        <v>236</v>
      </c>
      <c r="Z65" s="10" t="s">
        <v>71</v>
      </c>
      <c r="AA65" s="10" t="s">
        <v>236</v>
      </c>
      <c r="AB65" s="10" t="s">
        <v>71</v>
      </c>
      <c r="AC65" s="10" t="s">
        <v>236</v>
      </c>
      <c r="AD65" s="10" t="s">
        <v>71</v>
      </c>
      <c r="AE65" s="10" t="s">
        <v>236</v>
      </c>
      <c r="AF65" s="10" t="s">
        <v>71</v>
      </c>
      <c r="AG65" s="10" t="s">
        <v>236</v>
      </c>
      <c r="AH65" s="10"/>
      <c r="AI65" s="10" t="s">
        <v>236</v>
      </c>
      <c r="AJ65" s="10"/>
      <c r="AK65" s="10" t="s">
        <v>236</v>
      </c>
      <c r="AL65" s="10" t="s">
        <v>71</v>
      </c>
      <c r="AM65" s="10" t="s">
        <v>236</v>
      </c>
      <c r="AN65" s="10"/>
      <c r="AO65" s="10"/>
      <c r="AP65" s="10"/>
      <c r="AQ65" s="10"/>
      <c r="AR65" s="10" t="s">
        <v>71</v>
      </c>
      <c r="AS65" s="10" t="s">
        <v>71</v>
      </c>
    </row>
    <row r="67" spans="1:45" x14ac:dyDescent="0.25">
      <c r="Z67" s="8"/>
      <c r="AA67" s="8"/>
      <c r="AB67" s="8"/>
      <c r="AC67" s="8"/>
      <c r="AD67" s="8"/>
      <c r="AE67" s="8"/>
      <c r="AF67" s="8"/>
      <c r="AG67" s="8"/>
    </row>
    <row r="95" spans="2:28" x14ac:dyDescent="0.25">
      <c r="B95" s="15"/>
      <c r="C95" s="15"/>
      <c r="D95" s="15"/>
      <c r="E95" s="15"/>
      <c r="F95" s="1"/>
      <c r="G95" s="1"/>
      <c r="H95" s="1"/>
      <c r="I95" s="1"/>
      <c r="J95" s="1"/>
      <c r="K95" s="1"/>
      <c r="L95" s="1"/>
      <c r="R95" s="15"/>
      <c r="S95" s="15"/>
      <c r="T95" s="15"/>
      <c r="U95" s="15"/>
      <c r="V95" s="1"/>
      <c r="W95" s="1"/>
      <c r="X95" s="1"/>
      <c r="Y95" s="1"/>
      <c r="Z95" s="1"/>
      <c r="AA95" s="1"/>
      <c r="AB95" s="1"/>
    </row>
    <row r="96" spans="2:28" x14ac:dyDescent="0.25">
      <c r="E96" s="16"/>
      <c r="U96" s="16"/>
    </row>
    <row r="97" spans="1:45" x14ac:dyDescent="0.25">
      <c r="A97" s="17" t="s">
        <v>162</v>
      </c>
      <c r="B97" s="12" t="str">
        <f>TEXT(B63*70/100,"0.00")</f>
        <v>210.00</v>
      </c>
      <c r="C97" s="12" t="str">
        <f t="shared" ref="C97:G97" si="3">TEXT(C63*70/100,"0.00")</f>
        <v>140.00</v>
      </c>
      <c r="D97" s="12" t="str">
        <f t="shared" si="3"/>
        <v>140.00</v>
      </c>
      <c r="E97" s="12" t="str">
        <f t="shared" si="3"/>
        <v>140.00</v>
      </c>
      <c r="F97" s="12" t="str">
        <f t="shared" si="3"/>
        <v>140.00</v>
      </c>
      <c r="G97" s="12" t="str">
        <f t="shared" si="3"/>
        <v>140.00</v>
      </c>
      <c r="H97" s="12" t="str">
        <f t="shared" ref="H97:I97" si="4">TEXT(H63*70/100,"0.00")</f>
        <v>140.00</v>
      </c>
      <c r="I97" s="12" t="str">
        <f t="shared" si="4"/>
        <v>140.00</v>
      </c>
      <c r="J97" s="12" t="str">
        <f t="shared" ref="J97:K97" si="5">TEXT(J63*70/100,"0.00")</f>
        <v>140.00</v>
      </c>
      <c r="K97" s="12" t="str">
        <f t="shared" si="5"/>
        <v>140.00</v>
      </c>
      <c r="L97" s="12" t="str">
        <f t="shared" ref="L97:Q97" si="6">TEXT(L63*70/100,"0.00")</f>
        <v>140.00</v>
      </c>
      <c r="M97" s="12" t="str">
        <f t="shared" si="6"/>
        <v>140.00</v>
      </c>
      <c r="N97" s="12" t="str">
        <f t="shared" si="6"/>
        <v>140.00</v>
      </c>
      <c r="O97" s="12" t="str">
        <f t="shared" si="6"/>
        <v>140.00</v>
      </c>
      <c r="P97" s="12" t="str">
        <f t="shared" si="6"/>
        <v>140.00</v>
      </c>
      <c r="Q97" s="12" t="str">
        <f t="shared" si="6"/>
        <v>140.00</v>
      </c>
      <c r="R97" s="12" t="str">
        <f>TEXT(R63*70/100,"0.00")</f>
        <v>210.00</v>
      </c>
      <c r="S97" s="12" t="str">
        <f t="shared" ref="S97:AG97" si="7">TEXT(S63*70/100,"0.00")</f>
        <v>140.00</v>
      </c>
      <c r="T97" s="12" t="str">
        <f t="shared" si="7"/>
        <v>140.00</v>
      </c>
      <c r="U97" s="12" t="str">
        <f t="shared" si="7"/>
        <v>140.00</v>
      </c>
      <c r="V97" s="12" t="str">
        <f t="shared" si="7"/>
        <v>140.00</v>
      </c>
      <c r="W97" s="12" t="str">
        <f t="shared" si="7"/>
        <v>140.00</v>
      </c>
      <c r="X97" s="12" t="str">
        <f t="shared" si="7"/>
        <v>140.00</v>
      </c>
      <c r="Y97" s="12" t="str">
        <f t="shared" si="7"/>
        <v>140.00</v>
      </c>
      <c r="Z97" s="12" t="str">
        <f t="shared" si="7"/>
        <v>140.00</v>
      </c>
      <c r="AA97" s="12" t="str">
        <f t="shared" si="7"/>
        <v>140.00</v>
      </c>
      <c r="AB97" s="12" t="str">
        <f t="shared" si="7"/>
        <v>140.00</v>
      </c>
      <c r="AC97" s="12" t="str">
        <f t="shared" si="7"/>
        <v>140.00</v>
      </c>
      <c r="AD97" s="12" t="str">
        <f t="shared" si="7"/>
        <v>140.00</v>
      </c>
      <c r="AE97" s="12" t="str">
        <f t="shared" si="7"/>
        <v>140.00</v>
      </c>
      <c r="AF97" s="12" t="str">
        <f t="shared" si="7"/>
        <v>140.00</v>
      </c>
      <c r="AG97" s="12" t="str">
        <f t="shared" si="7"/>
        <v>140.00</v>
      </c>
      <c r="AH97" s="12" t="str">
        <f t="shared" ref="AH97:AI97" si="8">TEXT(AH63*70/100,"0.00")</f>
        <v>0.00</v>
      </c>
      <c r="AI97" s="12" t="str">
        <f t="shared" si="8"/>
        <v>140.00</v>
      </c>
      <c r="AJ97" s="12" t="str">
        <f t="shared" ref="AJ97:AQ97" si="9">TEXT(AJ63*70/100,"0.00")</f>
        <v>0.00</v>
      </c>
      <c r="AK97" s="12" t="str">
        <f t="shared" si="9"/>
        <v>140.00</v>
      </c>
      <c r="AL97" s="12" t="str">
        <f t="shared" si="9"/>
        <v>140.00</v>
      </c>
      <c r="AM97" s="12" t="str">
        <f t="shared" si="9"/>
        <v>140.00</v>
      </c>
      <c r="AN97" s="12" t="str">
        <f t="shared" si="9"/>
        <v>0.00</v>
      </c>
      <c r="AO97" s="12" t="str">
        <f t="shared" si="9"/>
        <v>0.00</v>
      </c>
      <c r="AP97" s="12" t="str">
        <f t="shared" si="9"/>
        <v>0.00</v>
      </c>
      <c r="AQ97" s="12" t="str">
        <f t="shared" si="9"/>
        <v>0.00</v>
      </c>
      <c r="AR97" s="12" t="str">
        <f t="shared" ref="AR97:AS97" si="10">TEXT(AR63*70/100,"0.00")</f>
        <v>140.00</v>
      </c>
      <c r="AS97" s="12" t="str">
        <f t="shared" si="10"/>
        <v>140.00</v>
      </c>
    </row>
    <row r="98" spans="1:45" x14ac:dyDescent="0.25">
      <c r="A98" s="17" t="s">
        <v>163</v>
      </c>
      <c r="B98" s="12" t="str">
        <f>TEXT(B63*80/100,"0.00")</f>
        <v>240.00</v>
      </c>
      <c r="C98" s="12" t="str">
        <f t="shared" ref="C98:G98" si="11">TEXT(C63*80/100,"0.00")</f>
        <v>160.00</v>
      </c>
      <c r="D98" s="12" t="str">
        <f t="shared" si="11"/>
        <v>160.00</v>
      </c>
      <c r="E98" s="12" t="str">
        <f t="shared" si="11"/>
        <v>160.00</v>
      </c>
      <c r="F98" s="12" t="str">
        <f t="shared" si="11"/>
        <v>160.00</v>
      </c>
      <c r="G98" s="12" t="str">
        <f t="shared" si="11"/>
        <v>160.00</v>
      </c>
      <c r="H98" s="12" t="str">
        <f t="shared" ref="H98:I98" si="12">TEXT(H63*80/100,"0.00")</f>
        <v>160.00</v>
      </c>
      <c r="I98" s="12" t="str">
        <f t="shared" si="12"/>
        <v>160.00</v>
      </c>
      <c r="J98" s="12" t="str">
        <f t="shared" ref="J98:K98" si="13">TEXT(J63*80/100,"0.00")</f>
        <v>160.00</v>
      </c>
      <c r="K98" s="12" t="str">
        <f t="shared" si="13"/>
        <v>160.00</v>
      </c>
      <c r="L98" s="12" t="str">
        <f t="shared" ref="L98:Q98" si="14">TEXT(L63*80/100,"0.00")</f>
        <v>160.00</v>
      </c>
      <c r="M98" s="12" t="str">
        <f t="shared" si="14"/>
        <v>160.00</v>
      </c>
      <c r="N98" s="12" t="str">
        <f t="shared" si="14"/>
        <v>160.00</v>
      </c>
      <c r="O98" s="12" t="str">
        <f t="shared" si="14"/>
        <v>160.00</v>
      </c>
      <c r="P98" s="12" t="str">
        <f t="shared" si="14"/>
        <v>160.00</v>
      </c>
      <c r="Q98" s="12" t="str">
        <f t="shared" si="14"/>
        <v>160.00</v>
      </c>
      <c r="R98" s="12" t="str">
        <f>TEXT(R63*80/100,"0.00")</f>
        <v>240.00</v>
      </c>
      <c r="S98" s="12" t="str">
        <f t="shared" ref="S98:AG98" si="15">TEXT(S63*80/100,"0.00")</f>
        <v>160.00</v>
      </c>
      <c r="T98" s="12" t="str">
        <f t="shared" si="15"/>
        <v>160.00</v>
      </c>
      <c r="U98" s="12" t="str">
        <f t="shared" si="15"/>
        <v>160.00</v>
      </c>
      <c r="V98" s="12" t="str">
        <f t="shared" si="15"/>
        <v>160.00</v>
      </c>
      <c r="W98" s="12" t="str">
        <f t="shared" si="15"/>
        <v>160.00</v>
      </c>
      <c r="X98" s="12" t="str">
        <f t="shared" si="15"/>
        <v>160.00</v>
      </c>
      <c r="Y98" s="12" t="str">
        <f t="shared" si="15"/>
        <v>160.00</v>
      </c>
      <c r="Z98" s="12" t="str">
        <f t="shared" si="15"/>
        <v>160.00</v>
      </c>
      <c r="AA98" s="12" t="str">
        <f t="shared" si="15"/>
        <v>160.00</v>
      </c>
      <c r="AB98" s="12" t="str">
        <f t="shared" si="15"/>
        <v>160.00</v>
      </c>
      <c r="AC98" s="12" t="str">
        <f t="shared" si="15"/>
        <v>160.00</v>
      </c>
      <c r="AD98" s="12" t="str">
        <f t="shared" si="15"/>
        <v>160.00</v>
      </c>
      <c r="AE98" s="12" t="str">
        <f t="shared" si="15"/>
        <v>160.00</v>
      </c>
      <c r="AF98" s="12" t="str">
        <f t="shared" si="15"/>
        <v>160.00</v>
      </c>
      <c r="AG98" s="12" t="str">
        <f t="shared" si="15"/>
        <v>160.00</v>
      </c>
      <c r="AH98" s="12" t="str">
        <f t="shared" ref="AH98:AI98" si="16">TEXT(AH63*80/100,"0.00")</f>
        <v>0.00</v>
      </c>
      <c r="AI98" s="12" t="str">
        <f t="shared" si="16"/>
        <v>160.00</v>
      </c>
      <c r="AJ98" s="12" t="str">
        <f t="shared" ref="AJ98:AQ98" si="17">TEXT(AJ63*80/100,"0.00")</f>
        <v>0.00</v>
      </c>
      <c r="AK98" s="12" t="str">
        <f t="shared" si="17"/>
        <v>160.00</v>
      </c>
      <c r="AL98" s="12" t="str">
        <f t="shared" si="17"/>
        <v>160.00</v>
      </c>
      <c r="AM98" s="12" t="str">
        <f t="shared" si="17"/>
        <v>160.00</v>
      </c>
      <c r="AN98" s="12" t="str">
        <f t="shared" si="17"/>
        <v>0.00</v>
      </c>
      <c r="AO98" s="12" t="str">
        <f t="shared" si="17"/>
        <v>0.00</v>
      </c>
      <c r="AP98" s="12" t="str">
        <f t="shared" si="17"/>
        <v>0.00</v>
      </c>
      <c r="AQ98" s="12" t="str">
        <f t="shared" si="17"/>
        <v>0.00</v>
      </c>
      <c r="AR98" s="12" t="str">
        <f t="shared" ref="AR98:AS98" si="18">TEXT(AR63*80/100,"0.00")</f>
        <v>160.00</v>
      </c>
      <c r="AS98" s="12" t="str">
        <f t="shared" si="18"/>
        <v>160.00</v>
      </c>
    </row>
    <row r="100" spans="1:45" x14ac:dyDescent="0.25">
      <c r="A100" s="17" t="s">
        <v>164</v>
      </c>
      <c r="B100" s="12" t="str">
        <f>TEXT(B63*70/100,"0.00")</f>
        <v>210.00</v>
      </c>
      <c r="C100" s="12" t="str">
        <f t="shared" ref="C100:G100" si="19">TEXT(C63*70/100,"0.00")</f>
        <v>140.00</v>
      </c>
      <c r="D100" s="12" t="str">
        <f t="shared" si="19"/>
        <v>140.00</v>
      </c>
      <c r="E100" s="12" t="str">
        <f t="shared" si="19"/>
        <v>140.00</v>
      </c>
      <c r="F100" s="12" t="str">
        <f t="shared" si="19"/>
        <v>140.00</v>
      </c>
      <c r="G100" s="12" t="str">
        <f t="shared" si="19"/>
        <v>140.00</v>
      </c>
      <c r="H100" s="12" t="str">
        <f t="shared" ref="H100:I100" si="20">TEXT(H63*70/100,"0.00")</f>
        <v>140.00</v>
      </c>
      <c r="I100" s="12" t="str">
        <f t="shared" si="20"/>
        <v>140.00</v>
      </c>
      <c r="J100" s="12" t="str">
        <f t="shared" ref="J100:K100" si="21">TEXT(J63*70/100,"0.00")</f>
        <v>140.00</v>
      </c>
      <c r="K100" s="12" t="str">
        <f t="shared" si="21"/>
        <v>140.00</v>
      </c>
      <c r="L100" s="12" t="str">
        <f t="shared" ref="L100:Q100" si="22">TEXT(L63*70/100,"0.00")</f>
        <v>140.00</v>
      </c>
      <c r="M100" s="12" t="str">
        <f t="shared" si="22"/>
        <v>140.00</v>
      </c>
      <c r="N100" s="12" t="str">
        <f t="shared" si="22"/>
        <v>140.00</v>
      </c>
      <c r="O100" s="12" t="str">
        <f t="shared" si="22"/>
        <v>140.00</v>
      </c>
      <c r="P100" s="12" t="str">
        <f t="shared" si="22"/>
        <v>140.00</v>
      </c>
      <c r="Q100" s="12" t="str">
        <f t="shared" si="22"/>
        <v>140.00</v>
      </c>
      <c r="R100" s="12" t="str">
        <f>TEXT(R63*70/100,"0.00")</f>
        <v>210.00</v>
      </c>
      <c r="S100" s="12" t="str">
        <f t="shared" ref="S100:AG100" si="23">TEXT(S63*70/100,"0.00")</f>
        <v>140.00</v>
      </c>
      <c r="T100" s="12" t="str">
        <f t="shared" si="23"/>
        <v>140.00</v>
      </c>
      <c r="U100" s="12" t="str">
        <f t="shared" si="23"/>
        <v>140.00</v>
      </c>
      <c r="V100" s="12" t="str">
        <f t="shared" si="23"/>
        <v>140.00</v>
      </c>
      <c r="W100" s="12" t="str">
        <f t="shared" si="23"/>
        <v>140.00</v>
      </c>
      <c r="X100" s="12" t="str">
        <f t="shared" si="23"/>
        <v>140.00</v>
      </c>
      <c r="Y100" s="12" t="str">
        <f t="shared" si="23"/>
        <v>140.00</v>
      </c>
      <c r="Z100" s="12" t="str">
        <f t="shared" si="23"/>
        <v>140.00</v>
      </c>
      <c r="AA100" s="12" t="str">
        <f t="shared" si="23"/>
        <v>140.00</v>
      </c>
      <c r="AB100" s="12" t="str">
        <f t="shared" si="23"/>
        <v>140.00</v>
      </c>
      <c r="AC100" s="12" t="str">
        <f t="shared" si="23"/>
        <v>140.00</v>
      </c>
      <c r="AD100" s="12" t="str">
        <f t="shared" si="23"/>
        <v>140.00</v>
      </c>
      <c r="AE100" s="12" t="str">
        <f t="shared" si="23"/>
        <v>140.00</v>
      </c>
      <c r="AF100" s="12" t="str">
        <f t="shared" si="23"/>
        <v>140.00</v>
      </c>
      <c r="AG100" s="12" t="str">
        <f t="shared" si="23"/>
        <v>140.00</v>
      </c>
      <c r="AH100" s="12" t="str">
        <f t="shared" ref="AH100:AI100" si="24">TEXT(AH63*70/100,"0.00")</f>
        <v>0.00</v>
      </c>
      <c r="AI100" s="12" t="str">
        <f t="shared" si="24"/>
        <v>140.00</v>
      </c>
      <c r="AJ100" s="12" t="str">
        <f t="shared" ref="AJ100:AQ100" si="25">TEXT(AJ63*70/100,"0.00")</f>
        <v>0.00</v>
      </c>
      <c r="AK100" s="12" t="str">
        <f t="shared" si="25"/>
        <v>140.00</v>
      </c>
      <c r="AL100" s="12" t="str">
        <f t="shared" si="25"/>
        <v>140.00</v>
      </c>
      <c r="AM100" s="12" t="str">
        <f t="shared" si="25"/>
        <v>140.00</v>
      </c>
      <c r="AN100" s="12" t="str">
        <f t="shared" si="25"/>
        <v>0.00</v>
      </c>
      <c r="AO100" s="12" t="str">
        <f t="shared" si="25"/>
        <v>0.00</v>
      </c>
      <c r="AP100" s="12" t="str">
        <f t="shared" si="25"/>
        <v>0.00</v>
      </c>
      <c r="AQ100" s="12" t="str">
        <f t="shared" si="25"/>
        <v>0.00</v>
      </c>
      <c r="AR100" s="12" t="str">
        <f t="shared" ref="AR100:AS100" si="26">TEXT(AR63*70/100,"0.00")</f>
        <v>140.00</v>
      </c>
      <c r="AS100" s="12" t="str">
        <f t="shared" si="26"/>
        <v>140.00</v>
      </c>
    </row>
    <row r="101" spans="1:45" x14ac:dyDescent="0.25">
      <c r="A101" s="17" t="s">
        <v>165</v>
      </c>
      <c r="B101" s="12" t="str">
        <f>TEXT(B63*80/100,"0.00")</f>
        <v>240.00</v>
      </c>
      <c r="C101" s="12" t="str">
        <f t="shared" ref="C101:G101" si="27">TEXT(C63*80/100,"0.00")</f>
        <v>160.00</v>
      </c>
      <c r="D101" s="12" t="str">
        <f t="shared" si="27"/>
        <v>160.00</v>
      </c>
      <c r="E101" s="12" t="str">
        <f t="shared" si="27"/>
        <v>160.00</v>
      </c>
      <c r="F101" s="12" t="str">
        <f t="shared" si="27"/>
        <v>160.00</v>
      </c>
      <c r="G101" s="12" t="str">
        <f t="shared" si="27"/>
        <v>160.00</v>
      </c>
      <c r="H101" s="12" t="str">
        <f t="shared" ref="H101:I101" si="28">TEXT(H63*80/100,"0.00")</f>
        <v>160.00</v>
      </c>
      <c r="I101" s="12" t="str">
        <f t="shared" si="28"/>
        <v>160.00</v>
      </c>
      <c r="J101" s="12" t="str">
        <f t="shared" ref="J101:K101" si="29">TEXT(J63*80/100,"0.00")</f>
        <v>160.00</v>
      </c>
      <c r="K101" s="12" t="str">
        <f t="shared" si="29"/>
        <v>160.00</v>
      </c>
      <c r="L101" s="12" t="str">
        <f t="shared" ref="L101:Q101" si="30">TEXT(L63*80/100,"0.00")</f>
        <v>160.00</v>
      </c>
      <c r="M101" s="12" t="str">
        <f t="shared" si="30"/>
        <v>160.00</v>
      </c>
      <c r="N101" s="12" t="str">
        <f t="shared" si="30"/>
        <v>160.00</v>
      </c>
      <c r="O101" s="12" t="str">
        <f t="shared" si="30"/>
        <v>160.00</v>
      </c>
      <c r="P101" s="12" t="str">
        <f t="shared" si="30"/>
        <v>160.00</v>
      </c>
      <c r="Q101" s="12" t="str">
        <f t="shared" si="30"/>
        <v>160.00</v>
      </c>
      <c r="R101" s="12" t="str">
        <f>TEXT(R63*80/100,"0.00")</f>
        <v>240.00</v>
      </c>
      <c r="S101" s="12" t="str">
        <f t="shared" ref="S101:AG101" si="31">TEXT(S63*80/100,"0.00")</f>
        <v>160.00</v>
      </c>
      <c r="T101" s="12" t="str">
        <f t="shared" si="31"/>
        <v>160.00</v>
      </c>
      <c r="U101" s="12" t="str">
        <f t="shared" si="31"/>
        <v>160.00</v>
      </c>
      <c r="V101" s="12" t="str">
        <f t="shared" si="31"/>
        <v>160.00</v>
      </c>
      <c r="W101" s="12" t="str">
        <f t="shared" si="31"/>
        <v>160.00</v>
      </c>
      <c r="X101" s="12" t="str">
        <f t="shared" si="31"/>
        <v>160.00</v>
      </c>
      <c r="Y101" s="12" t="str">
        <f t="shared" si="31"/>
        <v>160.00</v>
      </c>
      <c r="Z101" s="12" t="str">
        <f t="shared" si="31"/>
        <v>160.00</v>
      </c>
      <c r="AA101" s="12" t="str">
        <f t="shared" si="31"/>
        <v>160.00</v>
      </c>
      <c r="AB101" s="12" t="str">
        <f t="shared" si="31"/>
        <v>160.00</v>
      </c>
      <c r="AC101" s="12" t="str">
        <f t="shared" si="31"/>
        <v>160.00</v>
      </c>
      <c r="AD101" s="12" t="str">
        <f t="shared" si="31"/>
        <v>160.00</v>
      </c>
      <c r="AE101" s="12" t="str">
        <f t="shared" si="31"/>
        <v>160.00</v>
      </c>
      <c r="AF101" s="12" t="str">
        <f t="shared" si="31"/>
        <v>160.00</v>
      </c>
      <c r="AG101" s="12" t="str">
        <f t="shared" si="31"/>
        <v>160.00</v>
      </c>
      <c r="AH101" s="12" t="str">
        <f t="shared" ref="AH101:AI101" si="32">TEXT(AH63*80/100,"0.00")</f>
        <v>0.00</v>
      </c>
      <c r="AI101" s="12" t="str">
        <f t="shared" si="32"/>
        <v>160.00</v>
      </c>
      <c r="AJ101" s="12" t="str">
        <f t="shared" ref="AJ101:AQ101" si="33">TEXT(AJ63*80/100,"0.00")</f>
        <v>0.00</v>
      </c>
      <c r="AK101" s="12" t="str">
        <f t="shared" si="33"/>
        <v>160.00</v>
      </c>
      <c r="AL101" s="12" t="str">
        <f t="shared" si="33"/>
        <v>160.00</v>
      </c>
      <c r="AM101" s="12" t="str">
        <f t="shared" si="33"/>
        <v>160.00</v>
      </c>
      <c r="AN101" s="12" t="str">
        <f t="shared" si="33"/>
        <v>0.00</v>
      </c>
      <c r="AO101" s="12" t="str">
        <f t="shared" si="33"/>
        <v>0.00</v>
      </c>
      <c r="AP101" s="12" t="str">
        <f t="shared" si="33"/>
        <v>0.00</v>
      </c>
      <c r="AQ101" s="12" t="str">
        <f t="shared" si="33"/>
        <v>0.00</v>
      </c>
      <c r="AR101" s="12" t="str">
        <f t="shared" ref="AR101:AS101" si="34">TEXT(AR63*80/100,"0.00")</f>
        <v>160.00</v>
      </c>
      <c r="AS101" s="12" t="str">
        <f t="shared" si="34"/>
        <v>160.00</v>
      </c>
    </row>
    <row r="102" spans="1:45" x14ac:dyDescent="0.25">
      <c r="B102"/>
      <c r="C102"/>
      <c r="D102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/>
      <c r="S102"/>
      <c r="T102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spans="1:45" x14ac:dyDescent="0.25">
      <c r="A103" s="17" t="s">
        <v>166</v>
      </c>
      <c r="B103" s="18" t="str">
        <f>TEXT(15,"0.00")</f>
        <v>15.00</v>
      </c>
      <c r="C103" s="18" t="str">
        <f t="shared" ref="C103:D103" si="35">TEXT(15,"0.00")</f>
        <v>15.00</v>
      </c>
      <c r="D103" s="18" t="str">
        <f t="shared" si="35"/>
        <v>15.00</v>
      </c>
      <c r="E103" s="18" t="str">
        <f>TEXT(15,"0.00")</f>
        <v>15.00</v>
      </c>
      <c r="F103" s="18" t="str">
        <f>TEXT(45,"0.00")</f>
        <v>45.00</v>
      </c>
      <c r="G103" s="18" t="str">
        <f t="shared" ref="G103:R103" si="36">TEXT(15,"0.00")</f>
        <v>15.00</v>
      </c>
      <c r="H103" s="18" t="str">
        <f t="shared" si="36"/>
        <v>15.00</v>
      </c>
      <c r="I103" s="18" t="str">
        <f t="shared" si="36"/>
        <v>15.00</v>
      </c>
      <c r="J103" s="18" t="str">
        <f t="shared" si="36"/>
        <v>15.00</v>
      </c>
      <c r="K103" s="18" t="str">
        <f t="shared" si="36"/>
        <v>15.00</v>
      </c>
      <c r="L103" s="18" t="str">
        <f>TEXT(45,"0.00")</f>
        <v>45.00</v>
      </c>
      <c r="M103" s="18" t="str">
        <f>TEXT(45,"0.00")</f>
        <v>45.00</v>
      </c>
      <c r="N103" s="18" t="str">
        <f>TEXT(45,"0.00")</f>
        <v>45.00</v>
      </c>
      <c r="O103" s="18" t="str">
        <f>TEXT(45,"0.00")</f>
        <v>45.00</v>
      </c>
      <c r="P103" s="18" t="str">
        <f>TEXT(6,"0.00")</f>
        <v>6.00</v>
      </c>
      <c r="Q103" s="18" t="str">
        <f>TEXT(6,"0.00")</f>
        <v>6.00</v>
      </c>
      <c r="R103" s="18" t="str">
        <f t="shared" si="36"/>
        <v>15.00</v>
      </c>
      <c r="S103" s="18" t="str">
        <f t="shared" ref="S103:T103" si="37">TEXT(15,"0.00")</f>
        <v>15.00</v>
      </c>
      <c r="T103" s="18" t="str">
        <f t="shared" si="37"/>
        <v>15.00</v>
      </c>
      <c r="U103" s="18" t="str">
        <f>TEXT(15,"0.00")</f>
        <v>15.00</v>
      </c>
      <c r="V103" s="18" t="str">
        <f>TEXT(45,"0.00")</f>
        <v>45.00</v>
      </c>
      <c r="W103" s="18" t="str">
        <f t="shared" ref="W103:Z103" si="38">TEXT(15,"0.00")</f>
        <v>15.00</v>
      </c>
      <c r="X103" s="18" t="str">
        <f t="shared" si="38"/>
        <v>15.00</v>
      </c>
      <c r="Y103" s="18" t="str">
        <f t="shared" si="38"/>
        <v>15.00</v>
      </c>
      <c r="Z103" s="18" t="str">
        <f t="shared" si="38"/>
        <v>15.00</v>
      </c>
      <c r="AA103" s="18" t="str">
        <f>TEXT(15,"0.00")</f>
        <v>15.00</v>
      </c>
      <c r="AB103" s="18" t="str">
        <f>TEXT(45,"0.00")</f>
        <v>45.00</v>
      </c>
      <c r="AC103" s="18" t="str">
        <f>TEXT(45,"0.00")</f>
        <v>45.00</v>
      </c>
      <c r="AD103" s="18" t="str">
        <f>TEXT(45,"0.00")</f>
        <v>45.00</v>
      </c>
      <c r="AE103" s="18" t="str">
        <f>TEXT(45,"0.00")</f>
        <v>45.00</v>
      </c>
      <c r="AF103" s="18" t="str">
        <f>TEXT(6,"0.00")</f>
        <v>6.00</v>
      </c>
      <c r="AG103" s="18" t="str">
        <f>TEXT(6,"0.00")</f>
        <v>6.00</v>
      </c>
      <c r="AH103" s="18" t="str">
        <f t="shared" ref="AH103:AS103" si="39">TEXT(6,"0.00")</f>
        <v>6.00</v>
      </c>
      <c r="AI103" s="18" t="str">
        <f>TEXT(6,"0.00")</f>
        <v>6.00</v>
      </c>
      <c r="AJ103" s="18" t="str">
        <f t="shared" si="39"/>
        <v>6.00</v>
      </c>
      <c r="AK103" s="18" t="str">
        <f t="shared" si="39"/>
        <v>6.00</v>
      </c>
      <c r="AL103" s="18" t="str">
        <f t="shared" si="39"/>
        <v>6.00</v>
      </c>
      <c r="AM103" s="18" t="str">
        <f t="shared" si="39"/>
        <v>6.00</v>
      </c>
      <c r="AN103" s="18" t="str">
        <f t="shared" si="39"/>
        <v>6.00</v>
      </c>
      <c r="AO103" s="18" t="str">
        <f t="shared" si="39"/>
        <v>6.00</v>
      </c>
      <c r="AP103" s="18" t="str">
        <f t="shared" si="39"/>
        <v>6.00</v>
      </c>
      <c r="AQ103" s="18" t="str">
        <f t="shared" si="39"/>
        <v>6.00</v>
      </c>
      <c r="AR103" s="18" t="str">
        <f t="shared" si="39"/>
        <v>6.00</v>
      </c>
      <c r="AS103" s="18" t="str">
        <f t="shared" si="39"/>
        <v>6.00</v>
      </c>
    </row>
    <row r="104" spans="1:45" s="10" customFormat="1" x14ac:dyDescent="0.25">
      <c r="A104" s="11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</row>
    <row r="105" spans="1:45" x14ac:dyDescent="0.25">
      <c r="A105" s="17" t="s">
        <v>167</v>
      </c>
      <c r="B105" s="12" t="str">
        <f>IF(B$65="Tenanted",TEXT(B$100*B$103*1.5,"0.00"),TEXT(B$100*B$103,"0.00"))</f>
        <v>3150.00</v>
      </c>
      <c r="C105" s="12" t="str">
        <f t="shared" ref="C105:AS105" si="40">IF(C$65="Tenanted",TEXT(C$100*C$103*1.5,"0.00"),TEXT(C$100*C$103,"0.00"))</f>
        <v>3150.00</v>
      </c>
      <c r="D105" s="12" t="str">
        <f t="shared" si="40"/>
        <v>2100.00</v>
      </c>
      <c r="E105" s="12" t="str">
        <f t="shared" si="40"/>
        <v>3150.00</v>
      </c>
      <c r="F105" s="12" t="str">
        <f t="shared" si="40"/>
        <v>6300.00</v>
      </c>
      <c r="G105" s="12" t="str">
        <f t="shared" si="40"/>
        <v>3150.00</v>
      </c>
      <c r="H105" s="12" t="str">
        <f>IF(H$65="Tenanted",TEXT(H$100*H$103*1.5,"0.00"),TEXT(H$100*H$103,"0.00"))</f>
        <v>2100.00</v>
      </c>
      <c r="I105" s="12" t="str">
        <f t="shared" si="40"/>
        <v>3150.00</v>
      </c>
      <c r="J105" s="12" t="str">
        <f t="shared" si="40"/>
        <v>2100.00</v>
      </c>
      <c r="K105" s="12" t="str">
        <f t="shared" si="40"/>
        <v>3150.00</v>
      </c>
      <c r="L105" s="12" t="str">
        <f t="shared" si="40"/>
        <v>6300.00</v>
      </c>
      <c r="M105" s="12" t="str">
        <f t="shared" si="40"/>
        <v>9450.00</v>
      </c>
      <c r="N105" s="12" t="str">
        <f t="shared" si="40"/>
        <v>6300.00</v>
      </c>
      <c r="O105" s="12" t="str">
        <f t="shared" si="40"/>
        <v>9450.00</v>
      </c>
      <c r="P105" s="12" t="str">
        <f t="shared" si="40"/>
        <v>840.00</v>
      </c>
      <c r="Q105" s="12" t="str">
        <f t="shared" si="40"/>
        <v>1260.00</v>
      </c>
      <c r="R105" s="12" t="str">
        <f>IF(R$65="Tenanted",TEXT(R$100*R$103*1.5,"0.00"),TEXT(R$100*R$103,"0.00"))</f>
        <v>3150.00</v>
      </c>
      <c r="S105" s="12" t="str">
        <f t="shared" si="40"/>
        <v>3150.00</v>
      </c>
      <c r="T105" s="12" t="str">
        <f t="shared" si="40"/>
        <v>2100.00</v>
      </c>
      <c r="U105" s="12" t="str">
        <f t="shared" si="40"/>
        <v>3150.00</v>
      </c>
      <c r="V105" s="12" t="str">
        <f t="shared" si="40"/>
        <v>6300.00</v>
      </c>
      <c r="W105" s="12" t="str">
        <f t="shared" si="40"/>
        <v>3150.00</v>
      </c>
      <c r="X105" s="12" t="str">
        <f>IF(X$65="Tenanted",TEXT(X$100*X$103*1.5,"0.00"),TEXT(X$100*X$103,"0.00"))</f>
        <v>2100.00</v>
      </c>
      <c r="Y105" s="12" t="str">
        <f t="shared" si="40"/>
        <v>3150.00</v>
      </c>
      <c r="Z105" s="12" t="str">
        <f t="shared" si="40"/>
        <v>2100.00</v>
      </c>
      <c r="AA105" s="12" t="str">
        <f t="shared" si="40"/>
        <v>3150.00</v>
      </c>
      <c r="AB105" s="12" t="str">
        <f t="shared" si="40"/>
        <v>6300.00</v>
      </c>
      <c r="AC105" s="12" t="str">
        <f t="shared" si="40"/>
        <v>9450.00</v>
      </c>
      <c r="AD105" s="12" t="str">
        <f t="shared" si="40"/>
        <v>6300.00</v>
      </c>
      <c r="AE105" s="12" t="str">
        <f t="shared" si="40"/>
        <v>9450.00</v>
      </c>
      <c r="AF105" s="12" t="str">
        <f t="shared" si="40"/>
        <v>840.00</v>
      </c>
      <c r="AG105" s="12" t="str">
        <f t="shared" si="40"/>
        <v>1260.00</v>
      </c>
      <c r="AH105" s="12" t="str">
        <f t="shared" si="40"/>
        <v>0.00</v>
      </c>
      <c r="AI105" s="12" t="str">
        <f t="shared" si="40"/>
        <v>1260.00</v>
      </c>
      <c r="AJ105" s="12" t="str">
        <f t="shared" si="40"/>
        <v>0.00</v>
      </c>
      <c r="AK105" s="12" t="str">
        <f t="shared" si="40"/>
        <v>1260.00</v>
      </c>
      <c r="AL105" s="12" t="str">
        <f t="shared" si="40"/>
        <v>840.00</v>
      </c>
      <c r="AM105" s="12" t="str">
        <f t="shared" si="40"/>
        <v>1260.00</v>
      </c>
      <c r="AN105" s="12" t="str">
        <f t="shared" si="40"/>
        <v>0.00</v>
      </c>
      <c r="AO105" s="12" t="str">
        <f t="shared" si="40"/>
        <v>0.00</v>
      </c>
      <c r="AP105" s="12" t="str">
        <f t="shared" si="40"/>
        <v>0.00</v>
      </c>
      <c r="AQ105" s="12" t="str">
        <f t="shared" si="40"/>
        <v>0.00</v>
      </c>
      <c r="AR105" s="12" t="str">
        <f t="shared" si="40"/>
        <v>840.00</v>
      </c>
      <c r="AS105" s="12" t="str">
        <f t="shared" si="40"/>
        <v>840.00</v>
      </c>
    </row>
    <row r="106" spans="1:45" x14ac:dyDescent="0.25">
      <c r="A106" s="17" t="s">
        <v>168</v>
      </c>
      <c r="B106" s="12" t="str">
        <f>IF(B$65="Tenanted",TEXT(B101*B$103*1.5,"0.00"),TEXT(B101*B$103,"0.00"))</f>
        <v>3600.00</v>
      </c>
      <c r="C106" s="12" t="str">
        <f t="shared" ref="C106:G106" si="41">IF(C$65="Tenanted",TEXT(C101*C$103*1.5,"0.00"),TEXT(C101*C$103,"0.00"))</f>
        <v>3600.00</v>
      </c>
      <c r="D106" s="12" t="str">
        <f t="shared" si="41"/>
        <v>2400.00</v>
      </c>
      <c r="E106" s="12" t="str">
        <f t="shared" si="41"/>
        <v>3600.00</v>
      </c>
      <c r="F106" s="12" t="str">
        <f t="shared" si="41"/>
        <v>7200.00</v>
      </c>
      <c r="G106" s="12" t="str">
        <f t="shared" si="41"/>
        <v>3600.00</v>
      </c>
      <c r="H106" s="12" t="str">
        <f t="shared" ref="H106:I106" si="42">IF(H$65="Tenanted",TEXT(H101*H$103*1.5,"0.00"),TEXT(H101*H$103,"0.00"))</f>
        <v>2400.00</v>
      </c>
      <c r="I106" s="12" t="str">
        <f t="shared" si="42"/>
        <v>3600.00</v>
      </c>
      <c r="J106" s="12" t="str">
        <f t="shared" ref="J106:K106" si="43">IF(J$65="Tenanted",TEXT(J101*J$103*1.5,"0.00"),TEXT(J101*J$103,"0.00"))</f>
        <v>2400.00</v>
      </c>
      <c r="K106" s="12" t="str">
        <f t="shared" si="43"/>
        <v>3600.00</v>
      </c>
      <c r="L106" s="12" t="str">
        <f t="shared" ref="L106:Q106" si="44">IF(L$65="Tenanted",TEXT(L101*L$103*1.5,"0.00"),TEXT(L101*L$103,"0.00"))</f>
        <v>7200.00</v>
      </c>
      <c r="M106" s="12" t="str">
        <f t="shared" si="44"/>
        <v>10800.00</v>
      </c>
      <c r="N106" s="12" t="str">
        <f t="shared" si="44"/>
        <v>7200.00</v>
      </c>
      <c r="O106" s="12" t="str">
        <f t="shared" si="44"/>
        <v>10800.00</v>
      </c>
      <c r="P106" s="12" t="str">
        <f t="shared" si="44"/>
        <v>960.00</v>
      </c>
      <c r="Q106" s="12" t="str">
        <f t="shared" si="44"/>
        <v>1440.00</v>
      </c>
      <c r="R106" s="12" t="str">
        <f>IF(R$65="Tenanted",TEXT(R101*R$103*1.5,"0.00"),TEXT(R101*R$103,"0.00"))</f>
        <v>3600.00</v>
      </c>
      <c r="S106" s="12" t="str">
        <f t="shared" ref="S106:AG106" si="45">IF(S$65="Tenanted",TEXT(S101*S$103*1.5,"0.00"),TEXT(S101*S$103,"0.00"))</f>
        <v>3600.00</v>
      </c>
      <c r="T106" s="12" t="str">
        <f t="shared" si="45"/>
        <v>2400.00</v>
      </c>
      <c r="U106" s="12" t="str">
        <f t="shared" si="45"/>
        <v>3600.00</v>
      </c>
      <c r="V106" s="12" t="str">
        <f t="shared" si="45"/>
        <v>7200.00</v>
      </c>
      <c r="W106" s="12" t="str">
        <f t="shared" si="45"/>
        <v>3600.00</v>
      </c>
      <c r="X106" s="12" t="str">
        <f t="shared" si="45"/>
        <v>2400.00</v>
      </c>
      <c r="Y106" s="12" t="str">
        <f t="shared" si="45"/>
        <v>3600.00</v>
      </c>
      <c r="Z106" s="12" t="str">
        <f t="shared" si="45"/>
        <v>2400.00</v>
      </c>
      <c r="AA106" s="12" t="str">
        <f t="shared" si="45"/>
        <v>3600.00</v>
      </c>
      <c r="AB106" s="12" t="str">
        <f t="shared" si="45"/>
        <v>7200.00</v>
      </c>
      <c r="AC106" s="12" t="str">
        <f t="shared" si="45"/>
        <v>10800.00</v>
      </c>
      <c r="AD106" s="12" t="str">
        <f t="shared" si="45"/>
        <v>7200.00</v>
      </c>
      <c r="AE106" s="12" t="str">
        <f t="shared" si="45"/>
        <v>10800.00</v>
      </c>
      <c r="AF106" s="12" t="str">
        <f t="shared" si="45"/>
        <v>960.00</v>
      </c>
      <c r="AG106" s="12" t="str">
        <f t="shared" si="45"/>
        <v>1440.00</v>
      </c>
      <c r="AH106" s="12" t="str">
        <f t="shared" ref="AH106:AI106" si="46">IF(AH$65="Tenanted",TEXT(AH101*AH$103*1.5,"0.00"),TEXT(AH101*AH$103,"0.00"))</f>
        <v>0.00</v>
      </c>
      <c r="AI106" s="12" t="str">
        <f t="shared" si="46"/>
        <v>1440.00</v>
      </c>
      <c r="AJ106" s="12" t="str">
        <f t="shared" ref="AJ106:AQ106" si="47">IF(AJ$65="Tenanted",TEXT(AJ101*AJ$103*1.5,"0.00"),TEXT(AJ101*AJ$103,"0.00"))</f>
        <v>0.00</v>
      </c>
      <c r="AK106" s="12" t="str">
        <f t="shared" si="47"/>
        <v>1440.00</v>
      </c>
      <c r="AL106" s="12" t="str">
        <f t="shared" si="47"/>
        <v>960.00</v>
      </c>
      <c r="AM106" s="12" t="str">
        <f t="shared" si="47"/>
        <v>1440.00</v>
      </c>
      <c r="AN106" s="12" t="str">
        <f t="shared" si="47"/>
        <v>0.00</v>
      </c>
      <c r="AO106" s="12" t="str">
        <f t="shared" si="47"/>
        <v>0.00</v>
      </c>
      <c r="AP106" s="12" t="str">
        <f t="shared" si="47"/>
        <v>0.00</v>
      </c>
      <c r="AQ106" s="12" t="str">
        <f t="shared" si="47"/>
        <v>0.00</v>
      </c>
      <c r="AR106" s="12" t="str">
        <f t="shared" ref="AR106:AS106" si="48">IF(AR$65="Tenanted",TEXT(AR101*AR$103*1.5,"0.00"),TEXT(AR101*AR$103,"0.00"))</f>
        <v>960.00</v>
      </c>
      <c r="AS106" s="12" t="str">
        <f t="shared" si="48"/>
        <v>960.00</v>
      </c>
    </row>
    <row r="107" spans="1:45" x14ac:dyDescent="0.25">
      <c r="B107" s="8"/>
      <c r="C107"/>
      <c r="D10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/>
      <c r="T107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spans="1:45" x14ac:dyDescent="0.25">
      <c r="A108" s="17" t="s">
        <v>169</v>
      </c>
      <c r="B108" s="12" t="str">
        <f>TEXT("9","0.00")</f>
        <v>9.00</v>
      </c>
      <c r="C108" s="12" t="str">
        <f t="shared" ref="C108:D108" si="49">TEXT("9","0.00")</f>
        <v>9.00</v>
      </c>
      <c r="D108" s="12" t="str">
        <f t="shared" si="49"/>
        <v>9.00</v>
      </c>
      <c r="E108" s="12" t="str">
        <f t="shared" ref="E108:R108" si="50">TEXT("9","0.00")</f>
        <v>9.00</v>
      </c>
      <c r="F108" s="12" t="str">
        <f t="shared" si="50"/>
        <v>9.00</v>
      </c>
      <c r="G108" s="12" t="str">
        <f t="shared" si="50"/>
        <v>9.00</v>
      </c>
      <c r="H108" s="12" t="str">
        <f t="shared" si="50"/>
        <v>9.00</v>
      </c>
      <c r="I108" s="12" t="str">
        <f t="shared" si="50"/>
        <v>9.00</v>
      </c>
      <c r="J108" s="12" t="str">
        <f t="shared" si="50"/>
        <v>9.00</v>
      </c>
      <c r="K108" s="12" t="str">
        <f t="shared" si="50"/>
        <v>9.00</v>
      </c>
      <c r="L108" s="12" t="str">
        <f t="shared" si="50"/>
        <v>9.00</v>
      </c>
      <c r="M108" s="12" t="str">
        <f t="shared" si="50"/>
        <v>9.00</v>
      </c>
      <c r="N108" s="12" t="str">
        <f t="shared" si="50"/>
        <v>9.00</v>
      </c>
      <c r="O108" s="12" t="str">
        <f t="shared" si="50"/>
        <v>9.00</v>
      </c>
      <c r="P108" s="12" t="str">
        <f t="shared" si="50"/>
        <v>9.00</v>
      </c>
      <c r="Q108" s="12" t="str">
        <f t="shared" si="50"/>
        <v>9.00</v>
      </c>
      <c r="R108" s="12" t="str">
        <f t="shared" si="50"/>
        <v>9.00</v>
      </c>
      <c r="S108" s="12" t="str">
        <f t="shared" ref="S108:T108" si="51">TEXT("9","0.00")</f>
        <v>9.00</v>
      </c>
      <c r="T108" s="12" t="str">
        <f t="shared" si="51"/>
        <v>9.00</v>
      </c>
      <c r="U108" s="12" t="str">
        <f t="shared" ref="U108:AS108" si="52">TEXT("9","0.00")</f>
        <v>9.00</v>
      </c>
      <c r="V108" s="12" t="str">
        <f t="shared" si="52"/>
        <v>9.00</v>
      </c>
      <c r="W108" s="12" t="str">
        <f t="shared" si="52"/>
        <v>9.00</v>
      </c>
      <c r="X108" s="12" t="str">
        <f t="shared" si="52"/>
        <v>9.00</v>
      </c>
      <c r="Y108" s="12" t="str">
        <f t="shared" si="52"/>
        <v>9.00</v>
      </c>
      <c r="Z108" s="12" t="str">
        <f t="shared" si="52"/>
        <v>9.00</v>
      </c>
      <c r="AA108" s="12" t="str">
        <f t="shared" si="52"/>
        <v>9.00</v>
      </c>
      <c r="AB108" s="12" t="str">
        <f t="shared" si="52"/>
        <v>9.00</v>
      </c>
      <c r="AC108" s="12" t="str">
        <f t="shared" si="52"/>
        <v>9.00</v>
      </c>
      <c r="AD108" s="12" t="str">
        <f t="shared" si="52"/>
        <v>9.00</v>
      </c>
      <c r="AE108" s="12" t="str">
        <f t="shared" si="52"/>
        <v>9.00</v>
      </c>
      <c r="AF108" s="12" t="str">
        <f t="shared" si="52"/>
        <v>9.00</v>
      </c>
      <c r="AG108" s="12" t="str">
        <f t="shared" si="52"/>
        <v>9.00</v>
      </c>
      <c r="AH108" s="12" t="str">
        <f t="shared" si="52"/>
        <v>9.00</v>
      </c>
      <c r="AI108" s="12" t="str">
        <f t="shared" si="52"/>
        <v>9.00</v>
      </c>
      <c r="AJ108" s="12" t="str">
        <f t="shared" si="52"/>
        <v>9.00</v>
      </c>
      <c r="AK108" s="12" t="str">
        <f t="shared" si="52"/>
        <v>9.00</v>
      </c>
      <c r="AL108" s="12" t="str">
        <f t="shared" si="52"/>
        <v>9.00</v>
      </c>
      <c r="AM108" s="12" t="str">
        <f t="shared" si="52"/>
        <v>9.00</v>
      </c>
      <c r="AN108" s="12" t="str">
        <f t="shared" si="52"/>
        <v>9.00</v>
      </c>
      <c r="AO108" s="12" t="str">
        <f t="shared" si="52"/>
        <v>9.00</v>
      </c>
      <c r="AP108" s="12" t="str">
        <f t="shared" si="52"/>
        <v>9.00</v>
      </c>
      <c r="AQ108" s="12" t="str">
        <f t="shared" si="52"/>
        <v>9.00</v>
      </c>
      <c r="AR108" s="12" t="str">
        <f t="shared" si="52"/>
        <v>9.00</v>
      </c>
      <c r="AS108" s="12" t="str">
        <f t="shared" si="52"/>
        <v>9.00</v>
      </c>
    </row>
    <row r="109" spans="1:45" x14ac:dyDescent="0.25">
      <c r="A109" s="17" t="s">
        <v>172</v>
      </c>
      <c r="B109" s="12" t="str">
        <f>TEXT(B$108/100,"0.00")</f>
        <v>0.09</v>
      </c>
      <c r="C109" s="12" t="str">
        <f t="shared" ref="C109:AS109" si="53">TEXT(C$108/100,"0.00")</f>
        <v>0.09</v>
      </c>
      <c r="D109" s="12" t="str">
        <f t="shared" si="53"/>
        <v>0.09</v>
      </c>
      <c r="E109" s="12" t="str">
        <f t="shared" si="53"/>
        <v>0.09</v>
      </c>
      <c r="F109" s="12" t="str">
        <f t="shared" si="53"/>
        <v>0.09</v>
      </c>
      <c r="G109" s="12" t="str">
        <f t="shared" si="53"/>
        <v>0.09</v>
      </c>
      <c r="H109" s="12" t="str">
        <f t="shared" si="53"/>
        <v>0.09</v>
      </c>
      <c r="I109" s="12" t="str">
        <f t="shared" si="53"/>
        <v>0.09</v>
      </c>
      <c r="J109" s="12" t="str">
        <f t="shared" si="53"/>
        <v>0.09</v>
      </c>
      <c r="K109" s="12" t="str">
        <f t="shared" si="53"/>
        <v>0.09</v>
      </c>
      <c r="L109" s="12" t="str">
        <f t="shared" si="53"/>
        <v>0.09</v>
      </c>
      <c r="M109" s="12" t="str">
        <f t="shared" si="53"/>
        <v>0.09</v>
      </c>
      <c r="N109" s="12" t="str">
        <f t="shared" si="53"/>
        <v>0.09</v>
      </c>
      <c r="O109" s="12" t="str">
        <f t="shared" si="53"/>
        <v>0.09</v>
      </c>
      <c r="P109" s="12" t="str">
        <f t="shared" si="53"/>
        <v>0.09</v>
      </c>
      <c r="Q109" s="12" t="str">
        <f t="shared" si="53"/>
        <v>0.09</v>
      </c>
      <c r="R109" s="12" t="str">
        <f>TEXT(R$108/100,"0.00")</f>
        <v>0.09</v>
      </c>
      <c r="S109" s="12" t="str">
        <f t="shared" si="53"/>
        <v>0.09</v>
      </c>
      <c r="T109" s="12" t="str">
        <f t="shared" si="53"/>
        <v>0.09</v>
      </c>
      <c r="U109" s="12" t="str">
        <f t="shared" si="53"/>
        <v>0.09</v>
      </c>
      <c r="V109" s="12" t="str">
        <f t="shared" si="53"/>
        <v>0.09</v>
      </c>
      <c r="W109" s="12" t="str">
        <f t="shared" si="53"/>
        <v>0.09</v>
      </c>
      <c r="X109" s="12" t="str">
        <f t="shared" si="53"/>
        <v>0.09</v>
      </c>
      <c r="Y109" s="12" t="str">
        <f t="shared" si="53"/>
        <v>0.09</v>
      </c>
      <c r="Z109" s="12" t="str">
        <f t="shared" si="53"/>
        <v>0.09</v>
      </c>
      <c r="AA109" s="12" t="str">
        <f t="shared" si="53"/>
        <v>0.09</v>
      </c>
      <c r="AB109" s="12" t="str">
        <f t="shared" si="53"/>
        <v>0.09</v>
      </c>
      <c r="AC109" s="12" t="str">
        <f t="shared" si="53"/>
        <v>0.09</v>
      </c>
      <c r="AD109" s="12" t="str">
        <f t="shared" si="53"/>
        <v>0.09</v>
      </c>
      <c r="AE109" s="12" t="str">
        <f t="shared" si="53"/>
        <v>0.09</v>
      </c>
      <c r="AF109" s="12" t="str">
        <f t="shared" si="53"/>
        <v>0.09</v>
      </c>
      <c r="AG109" s="12" t="str">
        <f t="shared" si="53"/>
        <v>0.09</v>
      </c>
      <c r="AH109" s="12" t="str">
        <f t="shared" si="53"/>
        <v>0.09</v>
      </c>
      <c r="AI109" s="12" t="str">
        <f t="shared" si="53"/>
        <v>0.09</v>
      </c>
      <c r="AJ109" s="12" t="str">
        <f t="shared" si="53"/>
        <v>0.09</v>
      </c>
      <c r="AK109" s="12" t="str">
        <f t="shared" si="53"/>
        <v>0.09</v>
      </c>
      <c r="AL109" s="12" t="str">
        <f t="shared" si="53"/>
        <v>0.09</v>
      </c>
      <c r="AM109" s="12" t="str">
        <f t="shared" si="53"/>
        <v>0.09</v>
      </c>
      <c r="AN109" s="12" t="str">
        <f t="shared" si="53"/>
        <v>0.09</v>
      </c>
      <c r="AO109" s="12" t="str">
        <f t="shared" si="53"/>
        <v>0.09</v>
      </c>
      <c r="AP109" s="12" t="str">
        <f t="shared" si="53"/>
        <v>0.09</v>
      </c>
      <c r="AQ109" s="12" t="str">
        <f t="shared" si="53"/>
        <v>0.09</v>
      </c>
      <c r="AR109" s="12" t="str">
        <f t="shared" si="53"/>
        <v>0.09</v>
      </c>
      <c r="AS109" s="12" t="str">
        <f t="shared" si="53"/>
        <v>0.09</v>
      </c>
    </row>
    <row r="111" spans="1:45" x14ac:dyDescent="0.25">
      <c r="A111" s="17" t="s">
        <v>170</v>
      </c>
      <c r="B111" s="12" t="str">
        <f>IF(B$64="Govt. Establishment",TEXT(B$105*B$109*(75/100),"0"),TEXT(B$105*B$109,"0"))</f>
        <v>284</v>
      </c>
      <c r="C111" s="12" t="str">
        <f t="shared" ref="C111:AS111" si="54">IF(C$64="Govt. Establishment",TEXT(C$105*C$109*(75/100),"0"),TEXT(C$105*C$109,"0"))</f>
        <v>284</v>
      </c>
      <c r="D111" s="12" t="str">
        <f t="shared" si="54"/>
        <v>142</v>
      </c>
      <c r="E111" s="12" t="str">
        <f t="shared" si="54"/>
        <v>213</v>
      </c>
      <c r="F111" s="12" t="str">
        <f t="shared" si="54"/>
        <v>567</v>
      </c>
      <c r="G111" s="12" t="str">
        <f t="shared" si="54"/>
        <v>284</v>
      </c>
      <c r="H111" s="12" t="str">
        <f t="shared" si="54"/>
        <v>189</v>
      </c>
      <c r="I111" s="12" t="str">
        <f t="shared" si="54"/>
        <v>284</v>
      </c>
      <c r="J111" s="12" t="str">
        <f t="shared" si="54"/>
        <v>189</v>
      </c>
      <c r="K111" s="12" t="str">
        <f t="shared" si="54"/>
        <v>284</v>
      </c>
      <c r="L111" s="12" t="str">
        <f t="shared" si="54"/>
        <v>425</v>
      </c>
      <c r="M111" s="12" t="str">
        <f t="shared" si="54"/>
        <v>638</v>
      </c>
      <c r="N111" s="12" t="str">
        <f t="shared" si="54"/>
        <v>567</v>
      </c>
      <c r="O111" s="12" t="str">
        <f t="shared" si="54"/>
        <v>851</v>
      </c>
      <c r="P111" s="12" t="str">
        <f t="shared" si="54"/>
        <v>76</v>
      </c>
      <c r="Q111" s="12" t="str">
        <f t="shared" si="54"/>
        <v>113</v>
      </c>
      <c r="R111" s="12" t="str">
        <f>IF(R$64="Govt. Establishment",TEXT(R$105*R$109*(75/100),"0"),TEXT(R$105*R$109,"0"))</f>
        <v>284</v>
      </c>
      <c r="S111" s="12" t="str">
        <f t="shared" si="54"/>
        <v>284</v>
      </c>
      <c r="T111" s="12" t="str">
        <f t="shared" si="54"/>
        <v>142</v>
      </c>
      <c r="U111" s="12" t="str">
        <f t="shared" si="54"/>
        <v>213</v>
      </c>
      <c r="V111" s="12" t="str">
        <f t="shared" si="54"/>
        <v>567</v>
      </c>
      <c r="W111" s="12" t="str">
        <f t="shared" si="54"/>
        <v>284</v>
      </c>
      <c r="X111" s="12" t="str">
        <f t="shared" si="54"/>
        <v>189</v>
      </c>
      <c r="Y111" s="12" t="str">
        <f t="shared" si="54"/>
        <v>284</v>
      </c>
      <c r="Z111" s="12" t="str">
        <f t="shared" si="54"/>
        <v>189</v>
      </c>
      <c r="AA111" s="12" t="str">
        <f t="shared" si="54"/>
        <v>284</v>
      </c>
      <c r="AB111" s="12" t="str">
        <f t="shared" si="54"/>
        <v>567</v>
      </c>
      <c r="AC111" s="12" t="str">
        <f t="shared" si="54"/>
        <v>851</v>
      </c>
      <c r="AD111" s="12" t="str">
        <f t="shared" si="54"/>
        <v>567</v>
      </c>
      <c r="AE111" s="12" t="str">
        <f t="shared" si="54"/>
        <v>851</v>
      </c>
      <c r="AF111" s="12" t="str">
        <f t="shared" si="54"/>
        <v>76</v>
      </c>
      <c r="AG111" s="12" t="str">
        <f t="shared" si="54"/>
        <v>113</v>
      </c>
      <c r="AH111" s="12" t="str">
        <f t="shared" si="54"/>
        <v>0</v>
      </c>
      <c r="AI111" s="12" t="str">
        <f t="shared" si="54"/>
        <v>113</v>
      </c>
      <c r="AJ111" s="12" t="str">
        <f t="shared" si="54"/>
        <v>0</v>
      </c>
      <c r="AK111" s="12" t="str">
        <f t="shared" si="54"/>
        <v>113</v>
      </c>
      <c r="AL111" s="12" t="str">
        <f t="shared" si="54"/>
        <v>76</v>
      </c>
      <c r="AM111" s="12" t="str">
        <f t="shared" si="54"/>
        <v>113</v>
      </c>
      <c r="AN111" s="12" t="str">
        <f t="shared" si="54"/>
        <v>0</v>
      </c>
      <c r="AO111" s="12" t="str">
        <f t="shared" si="54"/>
        <v>0</v>
      </c>
      <c r="AP111" s="12" t="str">
        <f t="shared" si="54"/>
        <v>0</v>
      </c>
      <c r="AQ111" s="12" t="str">
        <f t="shared" si="54"/>
        <v>0</v>
      </c>
      <c r="AR111" s="12" t="str">
        <f t="shared" si="54"/>
        <v>76</v>
      </c>
      <c r="AS111" s="12" t="str">
        <f t="shared" si="54"/>
        <v>76</v>
      </c>
    </row>
    <row r="112" spans="1:45" x14ac:dyDescent="0.25">
      <c r="A112" s="17" t="s">
        <v>171</v>
      </c>
      <c r="B112" s="12" t="str">
        <f>IF(B$64="Govt. Establishment",TEXT(B$106*B$109*(75/100),"0"),TEXT(B$106*B$109,"0"))</f>
        <v>324</v>
      </c>
      <c r="C112" s="12" t="str">
        <f t="shared" ref="C112:F112" si="55">IF(C$64="Govt. Establishment",TEXT(C$106*C$109*(75/100),"0"),TEXT(C$106*C$109,"0"))</f>
        <v>324</v>
      </c>
      <c r="D112" s="12" t="str">
        <f t="shared" si="55"/>
        <v>162</v>
      </c>
      <c r="E112" s="12" t="str">
        <f>IF(E$64="Govt. Establishment",TEXT(E$106*E$109*(75/100),"0"),TEXT(E$106*E$109,"0"))</f>
        <v>243</v>
      </c>
      <c r="F112" s="12" t="str">
        <f t="shared" si="55"/>
        <v>648</v>
      </c>
      <c r="G112" s="12" t="str">
        <f t="shared" ref="G112:R112" si="56">IF(G$64="Govt. Establishment",TEXT(G$106*G$109*(75/100),"0"),TEXT(G$106*G$109,"0"))</f>
        <v>324</v>
      </c>
      <c r="H112" s="12" t="str">
        <f t="shared" si="56"/>
        <v>216</v>
      </c>
      <c r="I112" s="12" t="str">
        <f t="shared" si="56"/>
        <v>324</v>
      </c>
      <c r="J112" s="12" t="str">
        <f t="shared" si="56"/>
        <v>216</v>
      </c>
      <c r="K112" s="12" t="str">
        <f t="shared" si="56"/>
        <v>324</v>
      </c>
      <c r="L112" s="12" t="str">
        <f t="shared" si="56"/>
        <v>486</v>
      </c>
      <c r="M112" s="12" t="str">
        <f t="shared" si="56"/>
        <v>729</v>
      </c>
      <c r="N112" s="12" t="str">
        <f t="shared" si="56"/>
        <v>648</v>
      </c>
      <c r="O112" s="12" t="str">
        <f t="shared" si="56"/>
        <v>972</v>
      </c>
      <c r="P112" s="12" t="str">
        <f t="shared" si="56"/>
        <v>86</v>
      </c>
      <c r="Q112" s="12" t="str">
        <f t="shared" si="56"/>
        <v>130</v>
      </c>
      <c r="R112" s="12" t="str">
        <f t="shared" si="56"/>
        <v>324</v>
      </c>
      <c r="S112" s="12" t="str">
        <f t="shared" ref="S112:V112" si="57">IF(S$64="Govt. Establishment",TEXT(S$106*S$109*(75/100),"0"),TEXT(S$106*S$109,"0"))</f>
        <v>324</v>
      </c>
      <c r="T112" s="12" t="str">
        <f t="shared" si="57"/>
        <v>162</v>
      </c>
      <c r="U112" s="12" t="str">
        <f>IF(U$64="Govt. Establishment",TEXT(U$106*U$109*(75/100),"0"),TEXT(U$106*U$109,"0"))</f>
        <v>243</v>
      </c>
      <c r="V112" s="12" t="str">
        <f t="shared" si="57"/>
        <v>648</v>
      </c>
      <c r="W112" s="12" t="str">
        <f t="shared" ref="W112:AS112" si="58">IF(W$64="Govt. Establishment",TEXT(W$106*W$109*(75/100),"0"),TEXT(W$106*W$109,"0"))</f>
        <v>324</v>
      </c>
      <c r="X112" s="12" t="str">
        <f t="shared" si="58"/>
        <v>216</v>
      </c>
      <c r="Y112" s="12" t="str">
        <f t="shared" si="58"/>
        <v>324</v>
      </c>
      <c r="Z112" s="12" t="str">
        <f t="shared" si="58"/>
        <v>216</v>
      </c>
      <c r="AA112" s="12" t="str">
        <f t="shared" si="58"/>
        <v>324</v>
      </c>
      <c r="AB112" s="12" t="str">
        <f t="shared" si="58"/>
        <v>648</v>
      </c>
      <c r="AC112" s="12" t="str">
        <f t="shared" si="58"/>
        <v>972</v>
      </c>
      <c r="AD112" s="12" t="str">
        <f t="shared" si="58"/>
        <v>648</v>
      </c>
      <c r="AE112" s="12" t="str">
        <f t="shared" si="58"/>
        <v>972</v>
      </c>
      <c r="AF112" s="12" t="str">
        <f t="shared" si="58"/>
        <v>86</v>
      </c>
      <c r="AG112" s="12" t="str">
        <f t="shared" si="58"/>
        <v>130</v>
      </c>
      <c r="AH112" s="12" t="str">
        <f t="shared" si="58"/>
        <v>0</v>
      </c>
      <c r="AI112" s="12" t="str">
        <f t="shared" si="58"/>
        <v>130</v>
      </c>
      <c r="AJ112" s="12" t="str">
        <f t="shared" si="58"/>
        <v>0</v>
      </c>
      <c r="AK112" s="12" t="str">
        <f t="shared" si="58"/>
        <v>130</v>
      </c>
      <c r="AL112" s="12" t="str">
        <f t="shared" si="58"/>
        <v>86</v>
      </c>
      <c r="AM112" s="12" t="str">
        <f t="shared" si="58"/>
        <v>130</v>
      </c>
      <c r="AN112" s="12" t="str">
        <f t="shared" si="58"/>
        <v>0</v>
      </c>
      <c r="AO112" s="12" t="str">
        <f t="shared" si="58"/>
        <v>0</v>
      </c>
      <c r="AP112" s="12" t="str">
        <f t="shared" si="58"/>
        <v>0</v>
      </c>
      <c r="AQ112" s="12" t="str">
        <f t="shared" si="58"/>
        <v>0</v>
      </c>
      <c r="AR112" s="12" t="str">
        <f t="shared" si="58"/>
        <v>86</v>
      </c>
      <c r="AS112" s="12" t="str">
        <f t="shared" si="58"/>
        <v>86</v>
      </c>
    </row>
    <row r="113" spans="1:45" x14ac:dyDescent="0.25">
      <c r="Z113">
        <v>1</v>
      </c>
      <c r="AA113">
        <v>2</v>
      </c>
      <c r="AB113">
        <v>3</v>
      </c>
      <c r="AC113">
        <v>4</v>
      </c>
      <c r="AD113">
        <v>5</v>
      </c>
      <c r="AE113">
        <v>6</v>
      </c>
      <c r="AF113">
        <v>7</v>
      </c>
      <c r="AG113">
        <v>8</v>
      </c>
    </row>
    <row r="114" spans="1:45" x14ac:dyDescent="0.25">
      <c r="A114" s="17" t="s">
        <v>331</v>
      </c>
      <c r="Z114" s="23">
        <v>42844</v>
      </c>
      <c r="AA114" s="23">
        <v>42844</v>
      </c>
      <c r="AB114" s="23">
        <v>42844</v>
      </c>
      <c r="AC114" s="23">
        <v>42844</v>
      </c>
      <c r="AD114" s="23">
        <v>42844</v>
      </c>
      <c r="AE114" s="23">
        <v>42860</v>
      </c>
      <c r="AF114" s="23">
        <v>42860</v>
      </c>
      <c r="AG114" s="23">
        <v>42860</v>
      </c>
      <c r="AH114" s="23">
        <v>42950</v>
      </c>
      <c r="AI114" s="23">
        <v>42950</v>
      </c>
      <c r="AJ114" s="23">
        <v>42950</v>
      </c>
      <c r="AK114" s="23">
        <v>42950</v>
      </c>
      <c r="AL114" s="23">
        <v>42950</v>
      </c>
      <c r="AM114" s="23">
        <v>42950</v>
      </c>
      <c r="AN114" s="23">
        <v>42950</v>
      </c>
      <c r="AO114" s="23">
        <v>42950</v>
      </c>
      <c r="AP114" s="23">
        <v>42950</v>
      </c>
      <c r="AQ114" s="23">
        <v>42950</v>
      </c>
      <c r="AR114" s="23">
        <v>42950</v>
      </c>
      <c r="AS114" s="23">
        <v>42950</v>
      </c>
    </row>
    <row r="115" spans="1:45" x14ac:dyDescent="0.25">
      <c r="A115" s="17" t="s">
        <v>332</v>
      </c>
      <c r="Z115" s="23">
        <v>41852</v>
      </c>
      <c r="AA115" s="23">
        <v>42583</v>
      </c>
      <c r="AB115" s="23">
        <v>42583</v>
      </c>
      <c r="AC115" s="23">
        <v>42583</v>
      </c>
      <c r="AD115" s="23">
        <v>42583</v>
      </c>
      <c r="AE115" s="23">
        <v>42583</v>
      </c>
      <c r="AF115" s="23">
        <v>42583</v>
      </c>
      <c r="AG115" s="23">
        <v>42583</v>
      </c>
      <c r="AH115" s="23">
        <v>42380</v>
      </c>
      <c r="AI115" s="23">
        <v>42381</v>
      </c>
      <c r="AJ115" s="23">
        <v>42838</v>
      </c>
      <c r="AK115" s="23">
        <v>42839</v>
      </c>
      <c r="AL115" s="23">
        <v>41685</v>
      </c>
      <c r="AM115" s="23">
        <v>42835</v>
      </c>
      <c r="AN115" s="23">
        <v>42380</v>
      </c>
      <c r="AO115" s="23">
        <v>42380</v>
      </c>
      <c r="AP115" s="23">
        <v>42380</v>
      </c>
      <c r="AQ115" s="23">
        <v>42380</v>
      </c>
      <c r="AR115" s="23">
        <v>41685</v>
      </c>
      <c r="AS115" s="23">
        <v>41685</v>
      </c>
    </row>
    <row r="116" spans="1:45" x14ac:dyDescent="0.25">
      <c r="A116" s="17" t="s">
        <v>333</v>
      </c>
      <c r="Z116">
        <f>Z114-Z115</f>
        <v>992</v>
      </c>
      <c r="AH116">
        <f t="shared" ref="AH116:AL116" si="59">AH114-AH115</f>
        <v>570</v>
      </c>
      <c r="AI116">
        <f t="shared" si="59"/>
        <v>569</v>
      </c>
      <c r="AJ116">
        <f t="shared" si="59"/>
        <v>112</v>
      </c>
      <c r="AK116">
        <f t="shared" si="59"/>
        <v>111</v>
      </c>
      <c r="AL116">
        <f t="shared" si="59"/>
        <v>1265</v>
      </c>
      <c r="AM116">
        <f>AM114-AM115</f>
        <v>115</v>
      </c>
      <c r="AN116">
        <f t="shared" ref="AN116:AO116" si="60">AN114-AN115</f>
        <v>570</v>
      </c>
      <c r="AO116">
        <f t="shared" si="60"/>
        <v>570</v>
      </c>
      <c r="AP116">
        <f t="shared" ref="AP116:AR116" si="61">AP114-AP115</f>
        <v>570</v>
      </c>
      <c r="AQ116">
        <f t="shared" si="61"/>
        <v>570</v>
      </c>
      <c r="AR116">
        <f t="shared" si="61"/>
        <v>1265</v>
      </c>
      <c r="AS116">
        <f t="shared" ref="AS116" si="62">AS114-AS115</f>
        <v>1265</v>
      </c>
    </row>
    <row r="118" spans="1:45" ht="30" x14ac:dyDescent="0.25">
      <c r="A118" s="17" t="s">
        <v>334</v>
      </c>
      <c r="Z118">
        <f>Z111+AA111+AD112+AE112+AF112+AG112</f>
        <v>2309</v>
      </c>
      <c r="AH118" s="4" t="s">
        <v>320</v>
      </c>
      <c r="AI118" s="4" t="s">
        <v>319</v>
      </c>
      <c r="AJ118" s="4" t="s">
        <v>321</v>
      </c>
      <c r="AK118" s="4" t="s">
        <v>322</v>
      </c>
      <c r="AL118" s="4" t="s">
        <v>325</v>
      </c>
      <c r="AM118" s="4" t="s">
        <v>326</v>
      </c>
      <c r="AN118" s="4" t="s">
        <v>320</v>
      </c>
      <c r="AO118" s="4" t="s">
        <v>320</v>
      </c>
      <c r="AP118" s="4" t="s">
        <v>320</v>
      </c>
      <c r="AQ118" s="4" t="s">
        <v>320</v>
      </c>
      <c r="AR118" s="4" t="s">
        <v>325</v>
      </c>
      <c r="AS118" s="4" t="s">
        <v>325</v>
      </c>
    </row>
    <row r="119" spans="1:45" x14ac:dyDescent="0.25">
      <c r="A119" s="17" t="s">
        <v>335</v>
      </c>
      <c r="Z119">
        <f>AB112+AC112</f>
        <v>1620</v>
      </c>
    </row>
    <row r="126" spans="1:45" x14ac:dyDescent="0.25">
      <c r="E126" s="16"/>
      <c r="U126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4"/>
  <sheetViews>
    <sheetView workbookViewId="0">
      <selection activeCell="C9" sqref="C9"/>
    </sheetView>
  </sheetViews>
  <sheetFormatPr defaultRowHeight="15" x14ac:dyDescent="0.25"/>
  <cols>
    <col min="3" max="3" width="20.7109375" customWidth="1"/>
    <col min="4" max="4" width="24" customWidth="1"/>
    <col min="7" max="7" width="26.28515625" style="21" customWidth="1"/>
  </cols>
  <sheetData>
    <row r="3" spans="3:9" x14ac:dyDescent="0.25">
      <c r="D3" t="s">
        <v>237</v>
      </c>
    </row>
    <row r="4" spans="3:9" x14ac:dyDescent="0.25">
      <c r="D4" t="s">
        <v>254</v>
      </c>
      <c r="E4">
        <v>100</v>
      </c>
    </row>
    <row r="8" spans="3:9" x14ac:dyDescent="0.25">
      <c r="C8" t="s">
        <v>311</v>
      </c>
      <c r="D8" t="s">
        <v>312</v>
      </c>
    </row>
    <row r="9" spans="3:9" x14ac:dyDescent="0.25">
      <c r="C9" s="23">
        <v>42744</v>
      </c>
      <c r="D9" s="23">
        <v>42370</v>
      </c>
      <c r="E9" s="22">
        <f>C9-D9</f>
        <v>374</v>
      </c>
    </row>
    <row r="10" spans="3:9" x14ac:dyDescent="0.25">
      <c r="G10" s="21">
        <v>42733</v>
      </c>
      <c r="H10" s="21">
        <v>42744</v>
      </c>
      <c r="I10">
        <f>H10-G10</f>
        <v>11</v>
      </c>
    </row>
    <row r="11" spans="3:9" x14ac:dyDescent="0.25">
      <c r="G11" s="21">
        <v>42733</v>
      </c>
    </row>
    <row r="14" spans="3:9" x14ac:dyDescent="0.25">
      <c r="G14" s="22">
        <f>C9-D9</f>
        <v>374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PT_newAssessment_Data</vt:lpstr>
      <vt:lpstr>PT_newAssessment_Cal_Data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Ritesh.Balgude</cp:lastModifiedBy>
  <dcterms:created xsi:type="dcterms:W3CDTF">2015-12-15T05:36:21Z</dcterms:created>
  <dcterms:modified xsi:type="dcterms:W3CDTF">2017-08-03T05:50:31Z</dcterms:modified>
</cp:coreProperties>
</file>