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SSHREK\Desktop\Tempo\"/>
    </mc:Choice>
  </mc:AlternateContent>
  <xr:revisionPtr revIDLastSave="0" documentId="13_ncr:1_{98051222-A94C-4EC8-9B76-D35DCBD5F686}" xr6:coauthVersionLast="45" xr6:coauthVersionMax="45" xr10:uidLastSave="{00000000-0000-0000-0000-000000000000}"/>
  <x:bookViews>
    <x:workbookView xWindow="28680" yWindow="-120" windowWidth="29040" windowHeight="15840" tabRatio="689" firstSheet="0" activeTab="0" xr2:uid="{510755BF-8BDB-417A-B90E-02EBAB6C728A}"/>
  </x:bookViews>
  <x:sheets>
    <x:sheet name="Summary" sheetId="14" r:id="rId1"/>
    <x:sheet name="Site Analysis" sheetId="2" r:id="rId2"/>
    <x:sheet name="Meter Analysis" sheetId="25" r:id="rId3"/>
    <x:sheet name="testc1" sheetId="8" r:id="rId4"/>
    <x:sheet name="testc2" sheetId="18" r:id="rId5"/>
    <x:sheet name="testc3" sheetId="19" r:id="rId6"/>
    <x:sheet name="testc4" sheetId="20" r:id="rId7"/>
    <x:sheet name="Period Totals Breakdown" sheetId="21" r:id="rId8"/>
    <x:sheet name="MPRN Cost by Period" sheetId="3" r:id="rId9"/>
    <x:sheet name="Comparison MPRN Cost by Period" sheetId="23" r:id="rId10"/>
    <x:sheet name="MPRN Consumption by Period" sheetId="22" r:id="rId11"/>
    <x:sheet name="Comparison MPRN Cons. by Period" sheetId="24" r:id="rId12"/>
    <x:sheet name="Charge cost by MPRN by Period" sheetId="4" r:id="rId13"/>
    <x:sheet name="Consumption Analysis" sheetId="5" r:id="rId14"/>
    <x:sheet name="Consumption Data" sheetId="12" r:id="rId15"/>
  </x:sheets>
  <x:definedNames>
    <x:definedName name="_xlnm._FilterDatabase" localSheetId="14" hidden="1">'Consumption Data'!$A$1:$N$1</x:definedName>
    <x:definedName name="GraphDate">OFFSET('Period Totals Breakdown'!$B$2, 0, 0, 1, COLUMN('Period Totals Breakdown'!$N$2) - 2)</x:definedName>
    <x:definedName name="GraphPreviousCost">OFFSET('Period Totals Breakdown'!$B$4, 0, 0, 1, COLUMN('Period Totals Breakdown'!$N$4) - 2)</x:definedName>
    <x:definedName name="GraphTotalConsumption">OFFSET('Period Totals Breakdown'!$B$5, 0, 0, 1, COLUMN('Period Totals Breakdown'!$N$5) - 2)</x:definedName>
    <x:definedName name="GraphTotalCost">OFFSET('Period Totals Breakdown'!$B$3, 0, 0, 1, COLUMN('Period Totals Breakdown'!$N$3) - 2)</x:definedName>
    <x:definedName name="MPANList">'Charge cost by MPRN by Period'!$C$3:$C$4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O3" i="14"/>
  <x:c r="O7" i="14"/>
  <x:c r="Q7" i="14"/>
  <x:c r="D10" i="14"/>
  <x:c r="J10" i="14"/>
  <x:c r="N10" i="14"/>
  <x:c r="T10" i="14"/>
  <x:c r="C14" i="14" a="1"/>
  <x:c r="C14" i="14" s="1"/>
  <x:c r="E14" i="14"/>
  <x:c r="I14" i="14"/>
  <x:c r="K14" i="14"/>
  <x:c r="O14" i="14"/>
  <x:c r="Q14" i="14"/>
  <x:c r="U14" i="14"/>
  <x:c r="W14" i="14"/>
  <x:c r="I17" i="14"/>
  <x:c r="O17" i="14"/>
  <x:c r="U17" i="14"/>
  <x:c r="I32" i="14"/>
  <x:c r="O32" i="14"/>
  <x:c r="U32" i="14"/>
  <x:c r="I35" i="14"/>
  <x:c r="O35" i="14"/>
  <x:c r="U35" i="14"/>
  <x:c r="B12" i="2"/>
  <x:c r="D12" i="2"/>
  <x:c r="N12" i="2"/>
  <x:c r="O12" i="2"/>
  <x:c r="P12" i="2"/>
  <x:c r="Q12" i="2"/>
  <x:c r="R12" i="2"/>
  <x:c r="S12" i="2"/>
  <x:c r="N16" i="2"/>
  <x:c r="O16" i="2"/>
  <x:c r="P16" i="2"/>
  <x:c r="Q16" i="2"/>
  <x:c r="R16" i="2"/>
  <x:c r="S16" i="2"/>
  <x:c r="J12" i="25"/>
  <x:c r="K12" i="25"/>
  <x:c r="L12" i="25"/>
  <x:c r="M12" i="25"/>
  <x:c r="N12" i="25"/>
  <x:c r="O12" i="25"/>
  <x:c r="P12" i="25"/>
  <x:c r="Q12" i="25"/>
  <x:c r="R12" i="25"/>
  <x:c r="S12" i="25"/>
  <x:c r="J13" i="25"/>
  <x:c r="K13" i="25"/>
  <x:c r="L13" i="25"/>
  <x:c r="M13" i="25"/>
  <x:c r="N13" i="25"/>
  <x:c r="O13" i="25"/>
  <x:c r="P13" i="25"/>
  <x:c r="Q13" i="25"/>
  <x:c r="R13" i="25"/>
  <x:c r="S13" i="25"/>
  <x:c r="J14" i="25"/>
  <x:c r="K14" i="25"/>
  <x:c r="L14" i="25"/>
  <x:c r="M14" i="25"/>
  <x:c r="N14" i="25"/>
  <x:c r="O14" i="25"/>
  <x:c r="P14" i="25"/>
  <x:c r="Q14" i="25"/>
  <x:c r="R14" i="25"/>
  <x:c r="S14" i="25"/>
  <x:c r="N25" i="25"/>
  <x:c r="O25" i="25"/>
  <x:c r="P25" i="25"/>
  <x:c r="Q25" i="25"/>
  <x:c r="R25" i="25"/>
  <x:c r="N26" i="25"/>
  <x:c r="O26" i="25"/>
  <x:c r="P26" i="25"/>
  <x:c r="Q26" i="25"/>
  <x:c r="R26" i="25"/>
  <x:c r="S26" i="25"/>
  <x:c r="N27" i="25"/>
  <x:c r="O27" i="25"/>
  <x:c r="P27" i="25"/>
  <x:c r="Q27" i="25"/>
  <x:c r="R27" i="25"/>
  <x:c r="S27" i="25"/>
  <x:c r="Q3" i="3"/>
  <x:c r="Q4" i="3"/>
  <x:c r="Q3" i="23"/>
  <x:c r="Q4" i="23"/>
  <x:c r="Q5" i="23"/>
  <x:c r="Q3" i="22"/>
  <x:c r="Q4" i="22"/>
  <x:c r="Q3" i="24"/>
  <x:c r="Q4" i="24"/>
  <x:c r="Q5" i="24"/>
  <x:c r="C11" i="5"/>
  <x:c r="D11" i="5"/>
  <x:c r="E11" i="5"/>
  <x:c r="F11" i="5"/>
  <x:c r="G11" i="5"/>
  <x:c r="H11" i="5"/>
  <x:c r="I11" i="5"/>
  <x:c r="J11" i="5"/>
  <x:c r="K11" i="5"/>
  <x:c r="L11" i="5"/>
  <x:c r="M11" i="5"/>
  <x:c r="N11" i="5"/>
  <x:c r="O11" i="5"/>
  <x:c r="P11" i="5"/>
  <x:c r="Q11" i="5"/>
  <x:c r="C12" i="5"/>
  <x:c r="D12" i="5"/>
  <x:c r="E12" i="5"/>
  <x:c r="F12" i="5"/>
  <x:c r="G12" i="5"/>
  <x:c r="H12" i="5"/>
  <x:c r="I12" i="5"/>
  <x:c r="J12" i="5"/>
  <x:c r="K12" i="5"/>
  <x:c r="L12" i="5"/>
  <x:c r="M12" i="5"/>
  <x:c r="N12" i="5"/>
  <x:c r="O12" i="5"/>
  <x:c r="P12" i="5"/>
  <x:c r="Q12" i="5"/>
  <x:c r="C13" i="5"/>
  <x:c r="D13" i="5"/>
  <x:c r="E13" i="5"/>
  <x:c r="F13" i="5"/>
  <x:c r="G13" i="5"/>
  <x:c r="H13" i="5"/>
  <x:c r="I13" i="5"/>
  <x:c r="J13" i="5"/>
  <x:c r="K13" i="5"/>
  <x:c r="L13" i="5"/>
  <x:c r="M13" i="5"/>
  <x:c r="N13" i="5"/>
  <x:c r="O13" i="5"/>
  <x:c r="P13" i="5"/>
  <x:c r="Q13" i="5"/>
  <x:c r="C14" i="5"/>
  <x:c r="D14" i="5"/>
  <x:c r="E14" i="5"/>
  <x:c r="F14" i="5"/>
  <x:c r="G14" i="5"/>
  <x:c r="H14" i="5"/>
  <x:c r="I14" i="5"/>
  <x:c r="J14" i="5"/>
  <x:c r="K14" i="5"/>
  <x:c r="L14" i="5"/>
  <x:c r="M14" i="5"/>
  <x:c r="N14" i="5"/>
  <x:c r="O14" i="5"/>
  <x:c r="P14" i="5"/>
  <x:c r="Q14" i="5"/>
  <x:c r="C15" i="5"/>
  <x:c r="D15" i="5"/>
  <x:c r="E15" i="5"/>
  <x:c r="F15" i="5"/>
  <x:c r="G15" i="5"/>
  <x:c r="H15" i="5"/>
  <x:c r="I15" i="5"/>
  <x:c r="J15" i="5"/>
  <x:c r="K15" i="5"/>
  <x:c r="L15" i="5"/>
  <x:c r="M15" i="5"/>
  <x:c r="N15" i="5"/>
  <x:c r="O15" i="5"/>
  <x:c r="P15" i="5"/>
  <x:c r="Q15" i="5"/>
  <x:c r="C16" i="5"/>
  <x:c r="D16" i="5"/>
  <x:c r="E16" i="5"/>
  <x:c r="F16" i="5"/>
  <x:c r="G16" i="5"/>
  <x:c r="H16" i="5"/>
  <x:c r="I16" i="5"/>
  <x:c r="J16" i="5"/>
  <x:c r="K16" i="5"/>
  <x:c r="L16" i="5"/>
  <x:c r="M16" i="5"/>
  <x:c r="N16" i="5"/>
  <x:c r="O16" i="5"/>
  <x:c r="P16" i="5"/>
  <x:c r="Q16" i="5"/>
  <x:c r="C17" i="5"/>
  <x:c r="D17" i="5"/>
  <x:c r="E17" i="5"/>
  <x:c r="F17" i="5"/>
  <x:c r="G17" i="5"/>
  <x:c r="H17" i="5"/>
  <x:c r="I17" i="5"/>
  <x:c r="J17" i="5"/>
  <x:c r="K17" i="5"/>
  <x:c r="L17" i="5"/>
  <x:c r="M17" i="5"/>
  <x:c r="N17" i="5"/>
  <x:c r="O17" i="5"/>
  <x:c r="P17" i="5"/>
  <x:c r="Q17" i="5"/>
  <x:c r="C18" i="5"/>
  <x:c r="D18" i="5"/>
  <x:c r="E18" i="5"/>
  <x:c r="F18" i="5"/>
  <x:c r="G18" i="5"/>
  <x:c r="H18" i="5"/>
  <x:c r="I18" i="5"/>
  <x:c r="J18" i="5"/>
  <x:c r="K18" i="5"/>
  <x:c r="L18" i="5"/>
  <x:c r="M18" i="5"/>
  <x:c r="N18" i="5"/>
  <x:c r="O18" i="5"/>
  <x:c r="P18" i="5"/>
  <x:c r="Q18" i="5"/>
  <x:c r="C19" i="5"/>
  <x:c r="D19" i="5"/>
  <x:c r="E19" i="5"/>
  <x:c r="F19" i="5"/>
  <x:c r="G19" i="5"/>
  <x:c r="H19" i="5"/>
  <x:c r="I19" i="5"/>
  <x:c r="J19" i="5"/>
  <x:c r="K19" i="5"/>
  <x:c r="L19" i="5"/>
  <x:c r="M19" i="5"/>
  <x:c r="N19" i="5"/>
  <x:c r="O19" i="5"/>
  <x:c r="P19" i="5"/>
  <x:c r="Q19" i="5"/>
  <x:c r="C20" i="5"/>
  <x:c r="D20" i="5"/>
  <x:c r="E20" i="5"/>
  <x:c r="F20" i="5"/>
  <x:c r="G20" i="5"/>
  <x:c r="H20" i="5"/>
  <x:c r="I20" i="5"/>
  <x:c r="J20" i="5"/>
  <x:c r="K20" i="5"/>
  <x:c r="L20" i="5"/>
  <x:c r="M20" i="5"/>
  <x:c r="N20" i="5"/>
  <x:c r="O20" i="5"/>
  <x:c r="P20" i="5"/>
  <x:c r="Q20" i="5"/>
  <x:c r="C21" i="5"/>
  <x:c r="D21" i="5"/>
  <x:c r="E21" i="5"/>
  <x:c r="F21" i="5"/>
  <x:c r="G21" i="5"/>
  <x:c r="H21" i="5"/>
  <x:c r="I21" i="5"/>
  <x:c r="J21" i="5"/>
  <x:c r="K21" i="5"/>
  <x:c r="L21" i="5"/>
  <x:c r="M21" i="5"/>
  <x:c r="N21" i="5"/>
  <x:c r="O21" i="5"/>
  <x:c r="P21" i="5"/>
  <x:c r="Q21" i="5"/>
  <x:c r="C22" i="5"/>
  <x:c r="D22" i="5"/>
  <x:c r="E22" i="5"/>
  <x:c r="F22" i="5"/>
  <x:c r="G22" i="5"/>
  <x:c r="H22" i="5"/>
  <x:c r="I22" i="5"/>
  <x:c r="J22" i="5"/>
  <x:c r="K22" i="5"/>
  <x:c r="L22" i="5"/>
  <x:c r="M22" i="5"/>
  <x:c r="N22" i="5"/>
  <x:c r="O22" i="5"/>
  <x:c r="P22" i="5"/>
  <x:c r="Q22" i="5"/>
  <x:c r="D28" i="5"/>
  <x:c r="E28" i="5"/>
  <x:c r="F28" i="5"/>
  <x:c r="G28" i="5"/>
  <x:c r="H28" i="5"/>
  <x:c r="I28" i="5"/>
  <x:c r="J28" i="5"/>
  <x:c r="K28" i="5"/>
  <x:c r="L28" i="5"/>
  <x:c r="M28" i="5"/>
  <x:c r="N28" i="5"/>
  <x:c r="O28" i="5"/>
  <x:c r="P28" i="5"/>
  <x:c r="D29" i="5"/>
  <x:c r="E29" i="5"/>
  <x:c r="F29" i="5"/>
  <x:c r="G29" i="5"/>
  <x:c r="H29" i="5"/>
  <x:c r="I29" i="5"/>
  <x:c r="J29" i="5"/>
  <x:c r="K29" i="5"/>
  <x:c r="L29" i="5"/>
  <x:c r="M29" i="5"/>
  <x:c r="N29" i="5"/>
  <x:c r="O29" i="5"/>
  <x:c r="P29" i="5"/>
  <x:c r="D30" i="5"/>
  <x:c r="E30" i="5"/>
  <x:c r="F30" i="5"/>
  <x:c r="G30" i="5"/>
  <x:c r="H30" i="5"/>
  <x:c r="I30" i="5"/>
  <x:c r="J30" i="5"/>
  <x:c r="K30" i="5"/>
  <x:c r="L30" i="5"/>
  <x:c r="M30" i="5"/>
  <x:c r="N30" i="5"/>
  <x:c r="O30" i="5"/>
  <x:c r="P30" i="5"/>
  <x:c r="D31" i="5"/>
  <x:c r="E31" i="5"/>
  <x:c r="F31" i="5"/>
  <x:c r="G31" i="5"/>
  <x:c r="H31" i="5"/>
  <x:c r="I31" i="5"/>
  <x:c r="J31" i="5"/>
  <x:c r="K31" i="5"/>
  <x:c r="L31" i="5"/>
  <x:c r="M31" i="5"/>
  <x:c r="N31" i="5"/>
  <x:c r="O31" i="5"/>
  <x:c r="P31" i="5"/>
  <x:c r="D32" i="5"/>
  <x:c r="E32" i="5"/>
  <x:c r="F32" i="5"/>
  <x:c r="G32" i="5"/>
  <x:c r="H32" i="5"/>
  <x:c r="I32" i="5"/>
  <x:c r="J32" i="5"/>
  <x:c r="K32" i="5"/>
  <x:c r="L32" i="5"/>
  <x:c r="M32" i="5"/>
  <x:c r="N32" i="5"/>
  <x:c r="O32" i="5"/>
  <x:c r="P32" i="5"/>
  <x:c r="D33" i="5"/>
  <x:c r="E33" i="5"/>
  <x:c r="F33" i="5"/>
  <x:c r="G33" i="5"/>
  <x:c r="H33" i="5"/>
  <x:c r="I33" i="5"/>
  <x:c r="J33" i="5"/>
  <x:c r="K33" i="5"/>
  <x:c r="L33" i="5"/>
  <x:c r="M33" i="5"/>
  <x:c r="N33" i="5"/>
  <x:c r="O33" i="5"/>
  <x:c r="P33" i="5"/>
  <x:c r="D34" i="5"/>
  <x:c r="E34" i="5"/>
  <x:c r="F34" i="5"/>
  <x:c r="G34" i="5"/>
  <x:c r="H34" i="5"/>
  <x:c r="I34" i="5"/>
  <x:c r="J34" i="5"/>
  <x:c r="K34" i="5"/>
  <x:c r="L34" i="5"/>
  <x:c r="M34" i="5"/>
  <x:c r="N34" i="5"/>
  <x:c r="O34" i="5"/>
  <x:c r="P34" i="5"/>
  <x:c r="D35" i="5"/>
  <x:c r="E35" i="5"/>
  <x:c r="F35" i="5"/>
  <x:c r="G35" i="5"/>
  <x:c r="H35" i="5"/>
  <x:c r="I35" i="5"/>
  <x:c r="J35" i="5"/>
  <x:c r="K35" i="5"/>
  <x:c r="L35" i="5"/>
  <x:c r="M35" i="5"/>
  <x:c r="N35" i="5"/>
  <x:c r="O35" i="5"/>
  <x:c r="P35" i="5"/>
  <x:c r="D36" i="5"/>
  <x:c r="E36" i="5"/>
  <x:c r="F36" i="5"/>
  <x:c r="G36" i="5"/>
  <x:c r="H36" i="5"/>
  <x:c r="I36" i="5"/>
  <x:c r="J36" i="5"/>
  <x:c r="K36" i="5"/>
  <x:c r="L36" i="5"/>
  <x:c r="M36" i="5"/>
  <x:c r="N36" i="5"/>
  <x:c r="O36" i="5"/>
  <x:c r="P36" i="5"/>
  <x:c r="D37" i="5"/>
  <x:c r="E37" i="5"/>
  <x:c r="F37" i="5"/>
  <x:c r="G37" i="5"/>
  <x:c r="H37" i="5"/>
  <x:c r="I37" i="5"/>
  <x:c r="J37" i="5"/>
  <x:c r="K37" i="5"/>
  <x:c r="L37" i="5"/>
  <x:c r="M37" i="5"/>
  <x:c r="N37" i="5"/>
  <x:c r="O37" i="5"/>
  <x:c r="P37" i="5"/>
  <x:c r="D38" i="5"/>
  <x:c r="E38" i="5"/>
  <x:c r="F38" i="5"/>
  <x:c r="G38" i="5"/>
  <x:c r="H38" i="5"/>
  <x:c r="I38" i="5"/>
  <x:c r="J38" i="5"/>
  <x:c r="K38" i="5"/>
  <x:c r="L38" i="5"/>
  <x:c r="M38" i="5"/>
  <x:c r="N38" i="5"/>
  <x:c r="O38" i="5"/>
  <x:c r="P38" i="5"/>
  <x:c r="D39" i="5"/>
  <x:c r="E39" i="5"/>
  <x:c r="F39" i="5"/>
  <x:c r="G39" i="5"/>
  <x:c r="H39" i="5"/>
  <x:c r="I39" i="5"/>
  <x:c r="J39" i="5"/>
  <x:c r="K39" i="5"/>
  <x:c r="L39" i="5"/>
  <x:c r="M39" i="5"/>
  <x:c r="N39" i="5"/>
  <x:c r="O39" i="5"/>
  <x:c r="P39" i="5"/>
  <x:c r="D40" i="5"/>
  <x:c r="E40" i="5"/>
  <x:c r="F40" i="5"/>
  <x:c r="G40" i="5"/>
  <x:c r="H40" i="5"/>
  <x:c r="I40" i="5"/>
  <x:c r="J40" i="5"/>
  <x:c r="K40" i="5"/>
  <x:c r="L40" i="5"/>
  <x:c r="M40" i="5"/>
  <x:c r="N40" i="5"/>
  <x:c r="O40" i="5"/>
  <x:c r="P40" i="5"/>
  <x:c r="D41" i="5"/>
  <x:c r="E41" i="5"/>
  <x:c r="F41" i="5"/>
  <x:c r="G41" i="5"/>
  <x:c r="H41" i="5"/>
  <x:c r="I41" i="5"/>
  <x:c r="J41" i="5"/>
  <x:c r="K41" i="5"/>
  <x:c r="L41" i="5"/>
  <x:c r="M41" i="5"/>
  <x:c r="N41" i="5"/>
  <x:c r="O41" i="5"/>
  <x:c r="P41" i="5"/>
  <x:c r="D42" i="5"/>
  <x:c r="E42" i="5"/>
  <x:c r="F42" i="5"/>
  <x:c r="G42" i="5"/>
  <x:c r="H42" i="5"/>
  <x:c r="I42" i="5"/>
  <x:c r="J42" i="5"/>
  <x:c r="K42" i="5"/>
  <x:c r="L42" i="5"/>
  <x:c r="M42" i="5"/>
  <x:c r="N42" i="5"/>
  <x:c r="O42" i="5"/>
  <x:c r="P42" i="5"/>
  <x:c r="D43" i="5"/>
  <x:c r="E43" i="5"/>
  <x:c r="F43" i="5"/>
  <x:c r="G43" i="5"/>
  <x:c r="H43" i="5"/>
  <x:c r="I43" i="5"/>
  <x:c r="J43" i="5"/>
  <x:c r="K43" i="5"/>
  <x:c r="L43" i="5"/>
  <x:c r="M43" i="5"/>
  <x:c r="N43" i="5"/>
  <x:c r="O43" i="5"/>
  <x:c r="P43" i="5"/>
  <x:c r="D44" i="5"/>
  <x:c r="E44" i="5"/>
  <x:c r="F44" i="5"/>
  <x:c r="G44" i="5"/>
  <x:c r="H44" i="5"/>
  <x:c r="I44" i="5"/>
  <x:c r="J44" i="5"/>
  <x:c r="K44" i="5"/>
  <x:c r="L44" i="5"/>
  <x:c r="M44" i="5"/>
  <x:c r="N44" i="5"/>
  <x:c r="O44" i="5"/>
  <x:c r="P44" i="5"/>
  <x:c r="D45" i="5"/>
  <x:c r="E45" i="5"/>
  <x:c r="F45" i="5"/>
  <x:c r="G45" i="5"/>
  <x:c r="H45" i="5"/>
  <x:c r="I45" i="5"/>
  <x:c r="J45" i="5"/>
  <x:c r="K45" i="5"/>
  <x:c r="L45" i="5"/>
  <x:c r="M45" i="5"/>
  <x:c r="N45" i="5"/>
  <x:c r="O45" i="5"/>
  <x:c r="P45" i="5"/>
  <x:c r="D46" i="5"/>
  <x:c r="E46" i="5"/>
  <x:c r="F46" i="5"/>
  <x:c r="G46" i="5"/>
  <x:c r="H46" i="5"/>
  <x:c r="I46" i="5"/>
  <x:c r="J46" i="5"/>
  <x:c r="K46" i="5"/>
  <x:c r="L46" i="5"/>
  <x:c r="M46" i="5"/>
  <x:c r="N46" i="5"/>
  <x:c r="O46" i="5"/>
  <x:c r="P46" i="5"/>
  <x:c r="D47" i="5"/>
  <x:c r="E47" i="5"/>
  <x:c r="F47" i="5"/>
  <x:c r="G47" i="5"/>
  <x:c r="H47" i="5"/>
  <x:c r="I47" i="5"/>
  <x:c r="J47" i="5"/>
  <x:c r="K47" i="5"/>
  <x:c r="L47" i="5"/>
  <x:c r="M47" i="5"/>
  <x:c r="N47" i="5"/>
  <x:c r="O47" i="5"/>
  <x:c r="P47" i="5"/>
  <x:c r="D48" i="5"/>
  <x:c r="E48" i="5"/>
  <x:c r="F48" i="5"/>
  <x:c r="G48" i="5"/>
  <x:c r="H48" i="5"/>
  <x:c r="I48" i="5"/>
  <x:c r="J48" i="5"/>
  <x:c r="K48" i="5"/>
  <x:c r="L48" i="5"/>
  <x:c r="M48" i="5"/>
  <x:c r="N48" i="5"/>
  <x:c r="O48" i="5"/>
  <x:c r="P48" i="5"/>
  <x:c r="D49" i="5"/>
  <x:c r="E49" i="5"/>
  <x:c r="F49" i="5"/>
  <x:c r="G49" i="5"/>
  <x:c r="H49" i="5"/>
  <x:c r="I49" i="5"/>
  <x:c r="J49" i="5"/>
  <x:c r="K49" i="5"/>
  <x:c r="L49" i="5"/>
  <x:c r="M49" i="5"/>
  <x:c r="N49" i="5"/>
  <x:c r="O49" i="5"/>
  <x:c r="P49" i="5"/>
  <x:c r="D50" i="5"/>
  <x:c r="E50" i="5"/>
  <x:c r="F50" i="5"/>
  <x:c r="G50" i="5"/>
  <x:c r="H50" i="5"/>
  <x:c r="I50" i="5"/>
  <x:c r="J50" i="5"/>
  <x:c r="K50" i="5"/>
  <x:c r="L50" i="5"/>
  <x:c r="M50" i="5"/>
  <x:c r="N50" i="5"/>
  <x:c r="O50" i="5"/>
  <x:c r="P50" i="5"/>
  <x:c r="D51" i="5"/>
  <x:c r="E51" i="5"/>
  <x:c r="F51" i="5"/>
  <x:c r="G51" i="5"/>
  <x:c r="H51" i="5"/>
  <x:c r="I51" i="5"/>
  <x:c r="J51" i="5"/>
  <x:c r="K51" i="5"/>
  <x:c r="L51" i="5"/>
  <x:c r="M51" i="5"/>
  <x:c r="N51" i="5"/>
  <x:c r="O51" i="5"/>
  <x:c r="P51" i="5"/>
  <x:c r="D52" i="5"/>
  <x:c r="E52" i="5"/>
  <x:c r="F52" i="5"/>
  <x:c r="G52" i="5"/>
  <x:c r="H52" i="5"/>
  <x:c r="I52" i="5"/>
  <x:c r="J52" i="5"/>
  <x:c r="K52" i="5"/>
  <x:c r="L52" i="5"/>
  <x:c r="M52" i="5"/>
  <x:c r="N52" i="5"/>
  <x:c r="O52" i="5"/>
  <x:c r="P52" i="5"/>
  <x:c r="D53" i="5"/>
  <x:c r="E53" i="5"/>
  <x:c r="F53" i="5"/>
  <x:c r="G53" i="5"/>
  <x:c r="H53" i="5"/>
  <x:c r="I53" i="5"/>
  <x:c r="J53" i="5"/>
  <x:c r="K53" i="5"/>
  <x:c r="L53" i="5"/>
  <x:c r="M53" i="5"/>
  <x:c r="N53" i="5"/>
  <x:c r="O53" i="5"/>
  <x:c r="P53" i="5"/>
  <x:c r="D54" i="5"/>
  <x:c r="E54" i="5"/>
  <x:c r="F54" i="5"/>
  <x:c r="G54" i="5"/>
  <x:c r="H54" i="5"/>
  <x:c r="I54" i="5"/>
  <x:c r="J54" i="5"/>
  <x:c r="K54" i="5"/>
  <x:c r="L54" i="5"/>
  <x:c r="M54" i="5"/>
  <x:c r="N54" i="5"/>
  <x:c r="O54" i="5"/>
  <x:c r="P54" i="5"/>
  <x:c r="D55" i="5"/>
  <x:c r="E55" i="5"/>
  <x:c r="F55" i="5"/>
  <x:c r="G55" i="5"/>
  <x:c r="H55" i="5"/>
  <x:c r="I55" i="5"/>
  <x:c r="J55" i="5"/>
  <x:c r="K55" i="5"/>
  <x:c r="L55" i="5"/>
  <x:c r="M55" i="5"/>
  <x:c r="N55" i="5"/>
  <x:c r="O55" i="5"/>
  <x:c r="P55" i="5"/>
  <x:c r="D56" i="5"/>
  <x:c r="E56" i="5"/>
  <x:c r="F56" i="5"/>
  <x:c r="G56" i="5"/>
  <x:c r="H56" i="5"/>
  <x:c r="I56" i="5"/>
  <x:c r="J56" i="5"/>
  <x:c r="K56" i="5"/>
  <x:c r="L56" i="5"/>
  <x:c r="M56" i="5"/>
  <x:c r="N56" i="5"/>
  <x:c r="O56" i="5"/>
  <x:c r="P56" i="5"/>
  <x:c r="D57" i="5"/>
  <x:c r="E57" i="5"/>
  <x:c r="F57" i="5"/>
  <x:c r="G57" i="5"/>
  <x:c r="H57" i="5"/>
  <x:c r="I57" i="5"/>
  <x:c r="J57" i="5"/>
  <x:c r="K57" i="5"/>
  <x:c r="L57" i="5"/>
  <x:c r="M57" i="5"/>
  <x:c r="N57" i="5"/>
  <x:c r="O57" i="5"/>
  <x:c r="P57" i="5"/>
  <x:c r="D58" i="5"/>
  <x:c r="E58" i="5"/>
  <x:c r="F58" i="5"/>
  <x:c r="G58" i="5"/>
  <x:c r="H58" i="5"/>
  <x:c r="I58" i="5"/>
  <x:c r="J58" i="5"/>
  <x:c r="K58" i="5"/>
  <x:c r="L58" i="5"/>
  <x:c r="M58" i="5"/>
  <x:c r="N58" i="5"/>
  <x:c r="O58" i="5"/>
  <x:c r="P58" i="5"/>
  <x:c r="D59" i="5"/>
  <x:c r="E59" i="5"/>
  <x:c r="F59" i="5"/>
  <x:c r="G59" i="5"/>
  <x:c r="H59" i="5"/>
  <x:c r="I59" i="5"/>
  <x:c r="J59" i="5"/>
  <x:c r="K59" i="5"/>
  <x:c r="L59" i="5"/>
  <x:c r="M59" i="5"/>
  <x:c r="N59" i="5"/>
  <x:c r="O59" i="5"/>
  <x:c r="P59" i="5"/>
  <x:c r="D60" i="5"/>
  <x:c r="E60" i="5"/>
  <x:c r="F60" i="5"/>
  <x:c r="G60" i="5"/>
  <x:c r="H60" i="5"/>
  <x:c r="I60" i="5"/>
  <x:c r="J60" i="5"/>
  <x:c r="K60" i="5"/>
  <x:c r="L60" i="5"/>
  <x:c r="M60" i="5"/>
  <x:c r="N60" i="5"/>
  <x:c r="O60" i="5"/>
  <x:c r="P60" i="5"/>
  <x:c r="D61" i="5"/>
  <x:c r="E61" i="5"/>
  <x:c r="F61" i="5"/>
  <x:c r="G61" i="5"/>
  <x:c r="H61" i="5"/>
  <x:c r="I61" i="5"/>
  <x:c r="J61" i="5"/>
  <x:c r="K61" i="5"/>
  <x:c r="L61" i="5"/>
  <x:c r="M61" i="5"/>
  <x:c r="N61" i="5"/>
  <x:c r="O61" i="5"/>
  <x:c r="P61" i="5"/>
  <x:c r="D62" i="5"/>
  <x:c r="E62" i="5"/>
  <x:c r="F62" i="5"/>
  <x:c r="G62" i="5"/>
  <x:c r="H62" i="5"/>
  <x:c r="I62" i="5"/>
  <x:c r="J62" i="5"/>
  <x:c r="K62" i="5"/>
  <x:c r="L62" i="5"/>
  <x:c r="M62" i="5"/>
  <x:c r="N62" i="5"/>
  <x:c r="O62" i="5"/>
  <x:c r="P62" i="5"/>
  <x:c r="D63" i="5"/>
  <x:c r="E63" i="5"/>
  <x:c r="F63" i="5"/>
  <x:c r="G63" i="5"/>
  <x:c r="H63" i="5"/>
  <x:c r="I63" i="5"/>
  <x:c r="J63" i="5"/>
  <x:c r="K63" i="5"/>
  <x:c r="L63" i="5"/>
  <x:c r="M63" i="5"/>
  <x:c r="N63" i="5"/>
  <x:c r="O63" i="5"/>
  <x:c r="P63" i="5"/>
  <x:c r="D64" i="5"/>
  <x:c r="E64" i="5"/>
  <x:c r="F64" i="5"/>
  <x:c r="G64" i="5"/>
  <x:c r="H64" i="5"/>
  <x:c r="I64" i="5"/>
  <x:c r="J64" i="5"/>
  <x:c r="K64" i="5"/>
  <x:c r="L64" i="5"/>
  <x:c r="M64" i="5"/>
  <x:c r="N64" i="5"/>
  <x:c r="O64" i="5"/>
  <x:c r="P64" i="5"/>
  <x:c r="D65" i="5"/>
  <x:c r="E65" i="5"/>
  <x:c r="F65" i="5"/>
  <x:c r="G65" i="5"/>
  <x:c r="H65" i="5"/>
  <x:c r="I65" i="5"/>
  <x:c r="J65" i="5"/>
  <x:c r="K65" i="5"/>
  <x:c r="L65" i="5"/>
  <x:c r="M65" i="5"/>
  <x:c r="N65" i="5"/>
  <x:c r="O65" i="5"/>
  <x:c r="P65" i="5"/>
  <x:c r="D66" i="5"/>
  <x:c r="E66" i="5"/>
  <x:c r="F66" i="5"/>
  <x:c r="G66" i="5"/>
  <x:c r="H66" i="5"/>
  <x:c r="I66" i="5"/>
  <x:c r="J66" i="5"/>
  <x:c r="K66" i="5"/>
  <x:c r="L66" i="5"/>
  <x:c r="M66" i="5"/>
  <x:c r="N66" i="5"/>
  <x:c r="O66" i="5"/>
  <x:c r="P66" i="5"/>
  <x:c r="D67" i="5"/>
  <x:c r="E67" i="5"/>
  <x:c r="F67" i="5"/>
  <x:c r="G67" i="5"/>
  <x:c r="H67" i="5"/>
  <x:c r="I67" i="5"/>
  <x:c r="J67" i="5"/>
  <x:c r="K67" i="5"/>
  <x:c r="L67" i="5"/>
  <x:c r="M67" i="5"/>
  <x:c r="N67" i="5"/>
  <x:c r="O67" i="5"/>
  <x:c r="P67" i="5"/>
  <x:c r="D68" i="5"/>
  <x:c r="E68" i="5"/>
  <x:c r="F68" i="5"/>
  <x:c r="G68" i="5"/>
  <x:c r="H68" i="5"/>
  <x:c r="I68" i="5"/>
  <x:c r="J68" i="5"/>
  <x:c r="K68" i="5"/>
  <x:c r="L68" i="5"/>
  <x:c r="M68" i="5"/>
  <x:c r="N68" i="5"/>
  <x:c r="O68" i="5"/>
  <x:c r="P68" i="5"/>
  <x:c r="D69" i="5"/>
  <x:c r="E69" i="5"/>
  <x:c r="F69" i="5"/>
  <x:c r="G69" i="5"/>
  <x:c r="H69" i="5"/>
  <x:c r="I69" i="5"/>
  <x:c r="J69" i="5"/>
  <x:c r="K69" i="5"/>
  <x:c r="L69" i="5"/>
  <x:c r="M69" i="5"/>
  <x:c r="N69" i="5"/>
  <x:c r="O69" i="5"/>
  <x:c r="P69" i="5"/>
  <x:c r="D70" i="5"/>
  <x:c r="E70" i="5"/>
  <x:c r="F70" i="5"/>
  <x:c r="G70" i="5"/>
  <x:c r="H70" i="5"/>
  <x:c r="I70" i="5"/>
  <x:c r="J70" i="5"/>
  <x:c r="K70" i="5"/>
  <x:c r="L70" i="5"/>
  <x:c r="M70" i="5"/>
  <x:c r="N70" i="5"/>
  <x:c r="O70" i="5"/>
  <x:c r="P70" i="5"/>
</x:calcChain>
</file>

<file path=xl/sharedStrings.xml><?xml version="1.0" encoding="utf-8"?>
<x:sst xmlns:x="http://schemas.openxmlformats.org/spreadsheetml/2006/main" count="524" uniqueCount="524">
  <x:si>
    <x:t>Gas Budget</x:t>
  </x:si>
  <x:si>
    <x:t>Est. Average Rate (p/kWh)</x:t>
  </x:si>
  <x:si>
    <x:t>Client Logo</x:t>
  </x:si>
  <x:si>
    <x:t>From: 01/09/2018</x:t>
  </x:si>
  <x:si>
    <x:t>Production Date: 16/12/2019</x:t>
  </x:si>
  <x:si>
    <x:t>To: 01/09/2018</x:t>
  </x:si>
  <x:si>
    <x:t>Author: ip-dev-tp2@inspiredenergy.co.uk</x:t>
  </x:si>
  <x:si>
    <x:t>Previous Budget</x:t>
  </x:si>
  <x:si>
    <x:t>Change</x:t>
  </x:si>
  <x:si>
    <x:t>Sites</x:t>
  </x:si>
  <x:si>
    <x:t>Meters</x:t>
  </x:si>
  <x:si>
    <x:t>Est. Consumption (MWh)</x:t>
  </x:si>
  <x:si>
    <x:t>Est. Annual Spend (£K)</x:t>
  </x:si>
  <x:si>
    <x:t>Meters Removed</x:t>
  </x:si>
  <x:si>
    <x:t>`</x:t>
  </x:si>
  <x:si>
    <x:t>Upward Variances (&gt;10%)</x:t>
  </x:si>
  <x:si>
    <x:t>Upward Variances (&lt;10%)</x:t>
  </x:si>
  <x:si>
    <x:t>Downward Variances (&gt;10%)</x:t>
  </x:si>
  <x:si>
    <x:t>Downward Variances (&lt;10%)</x:t>
  </x:si>
  <x:si>
    <x:t>Meters Added</x:t>
  </x:si>
  <x:si>
    <x:t>Total Variance</x:t>
  </x:si>
  <x:si>
    <x:t>Budget Commentry</x:t>
  </x:si>
  <x:si>
    <x:t>New budget from gas re compare</x:t>
  </x:si>
  <x:si>
    <x:t>Energy Budget</x:t>
  </x:si>
  <x:si>
    <x:t xml:space="preserve">Total Site Data </x:t>
  </x:si>
  <x:si>
    <x:t>Analysis</x:t>
  </x:si>
  <x:si>
    <x:t>Consumption Analysis</x:t>
  </x:si>
  <x:si>
    <x:t>Price Analysis</x:t>
  </x:si>
  <x:si>
    <x:t>No. Sites</x:t>
  </x:si>
  <x:si>
    <x:t>Customer Name</x:t>
  </x:si>
  <x:si>
    <x:t>No. Meters</x:t>
  </x:si>
  <x:si>
    <x:t>Customer Location Details</x:t>
  </x:si>
  <x:si>
    <x:t>Total Spend (£)</x:t>
  </x:si>
  <x:si>
    <x:t xml:space="preserve"> % Variance to PY</x:t>
  </x:si>
  <x:si>
    <x:t>Total Consumption (kWh)</x:t>
  </x:si>
  <x:si>
    <x:t>Avg Price (p/kWh)</x:t>
  </x:si>
  <x:si>
    <x:t>gas re</x:t>
  </x:si>
  <x:si>
    <x:t>N/A</x:t>
  </x:si>
  <x:si>
    <x:t>Site Data</x:t>
  </x:si>
  <x:si>
    <x:t>Cost Analysis</x:t>
  </x:si>
  <x:si>
    <x:t>Inspired Reference</x:t>
  </x:si>
  <x:si>
    <x:t>Site Name</x:t>
  </x:si>
  <x:si>
    <x:t>Address 1</x:t>
  </x:si>
  <x:si>
    <x:t>Addresss 2</x:t>
  </x:si>
  <x:si>
    <x:t xml:space="preserve">Town </x:t>
  </x:si>
  <x:si>
    <x:t>Post Code</x:t>
  </x:si>
  <x:si>
    <x:t>Custom 1</x:t>
  </x:si>
  <x:si>
    <x:t>Custom 2</x:t>
  </x:si>
  <x:si>
    <x:t xml:space="preserve">Custom 3 </x:t>
  </x:si>
  <x:si>
    <x:t>Custom 4</x:t>
  </x:si>
  <x:si>
    <x:t>AA001p</x:t>
  </x:si>
  <x:si>
    <x:t>Demo SiteU</x:t>
  </x:si>
  <x:si>
    <x:t>Bedford  ip</x:t>
  </x:si>
  <x:si>
    <x:t xml:space="preserve">Priory </x:t>
  </x:si>
  <x:si>
    <x:t>Bedford</x:t>
  </x:si>
  <x:si>
    <x:t>MK44 post</x:t>
  </x:si>
  <x:si>
    <x:t>testc1</x:t>
  </x:si>
  <x:si>
    <x:t>testc2</x:t>
  </x:si>
  <x:si>
    <x:t>testc3</x:t>
  </x:si>
  <x:si>
    <x:t>testc4</x:t>
  </x:si>
  <x:si>
    <x:t>MPRN</x:t>
  </x:si>
  <x:si>
    <x:t>Previous Spend (£)</x:t>
  </x:si>
  <x:si>
    <x:t>Previous Consumption (kWh)</x:t>
  </x:si>
  <x:si>
    <x:t>Previous Avg. Price (p/kWh)</x:t>
  </x:si>
  <x:si>
    <x:t>New/Removed Meter</x:t>
  </x:si>
  <x:si>
    <x:t>658</x:t>
  </x:si>
  <x:si>
    <x:t>859</x:t>
  </x:si>
  <x:si>
    <x:t>860</x:t>
  </x:si>
  <x:si>
    <x:t>testc1 Data</x:t>
  </x:si>
  <x:si>
    <x:t>Midlands</x:t>
  </x:si>
  <x:si>
    <x:t>AA001p,AA001p</x:t>
  </x:si>
  <x:si>
    <x:t>testc2 Data</x:t>
  </x:si>
  <x:si>
    <x:t>york</x:t>
  </x:si>
  <x:si>
    <x:t>testc3 Data</x:t>
  </x:si>
  <x:si>
    <x:t>redding</x:t>
  </x:si>
  <x:si>
    <x:t>testc4 Data</x:t>
  </x:si>
  <x:si>
    <x:t>mos</x:t>
  </x:si>
  <x:si>
    <x:t>Date</x:t>
  </x:si>
  <x:si>
    <x:t>Period 1</x:t>
  </x:si>
  <x:si>
    <x:t>Period 2</x:t>
  </x:si>
  <x:si>
    <x:t>Period 3</x:t>
  </x:si>
  <x:si>
    <x:t>Period 4</x:t>
  </x:si>
  <x:si>
    <x:t>Period 5</x:t>
  </x:si>
  <x:si>
    <x:t>Period 6</x:t>
  </x:si>
  <x:si>
    <x:t>Period 7</x:t>
  </x:si>
  <x:si>
    <x:t>Period 8</x:t>
  </x:si>
  <x:si>
    <x:t>Period 9</x:t>
  </x:si>
  <x:si>
    <x:t>Period 10</x:t>
  </x:si>
  <x:si>
    <x:t>Period 11</x:t>
  </x:si>
  <x:si>
    <x:t>Period 12</x:t>
  </x:si>
  <x:si>
    <x:t>Totals</x:t>
  </x:si>
  <x:si>
    <x:t>Total Cost</x:t>
  </x:si>
  <x:si>
    <x:t>Previous Cost</x:t>
  </x:si>
  <x:si>
    <x:t>Total Consumption</x:t>
  </x:si>
  <x:si>
    <x:t>Previous Consumption</x:t>
  </x:si>
  <x:si>
    <x:t>ID</x:t>
  </x:si>
  <x:si>
    <x:t>Name</x:t>
  </x:si>
  <x:si>
    <x:t>Location Code</x:t>
  </x:si>
  <x:si>
    <x:t>Building Name</x:t>
  </x:si>
  <x:si>
    <x:t>Total</x:t>
  </x:si>
  <x:si>
    <x:t>New Meter</x:t>
  </x:si>
  <x:si>
    <x:t>Total by Period</x:t>
  </x:si>
  <x:si>
    <x:t>Removed Meter</x:t>
  </x:si>
  <x:si>
    <x:t>01/09/2018</x:t>
  </x:si>
  <x:si>
    <x:t>01/10/2018</x:t>
  </x:si>
  <x:si>
    <x:t>01/11/2018</x:t>
  </x:si>
  <x:si>
    <x:t>01/12/2018</x:t>
  </x:si>
  <x:si>
    <x:t>01/01/2019</x:t>
  </x:si>
  <x:si>
    <x:t>01/02/2019</x:t>
  </x:si>
  <x:si>
    <x:t>01/03/2019</x:t>
  </x:si>
  <x:si>
    <x:t>01/04/2019</x:t>
  </x:si>
  <x:si>
    <x:t>01/05/2019</x:t>
  </x:si>
  <x:si>
    <x:t>01/06/2019</x:t>
  </x:si>
  <x:si>
    <x:t>01/07/2019</x:t>
  </x:si>
  <x:si>
    <x:t>01/08/2019</x:t>
  </x:si>
  <x:si>
    <x:t>EnergyRate1</x:t>
  </x:si>
  <x:si>
    <x:t>CCL</x:t>
  </x:si>
  <x:si>
    <x:t>Administration</x:t>
  </x:si>
  <x:si>
    <x:t>AMRCharge</x:t>
  </x:si>
  <x:si>
    <x:t>ContractManagementFee</x:t>
  </x:si>
  <x:si>
    <x:t>SwingPremium</x:t>
  </x:si>
  <x:si>
    <x:t>Shrinkage</x:t>
  </x:si>
  <x:si>
    <x:t>UnidentifiedGas</x:t>
  </x:si>
  <x:si>
    <x:t>TotalVAT</x:t>
  </x:si>
  <x:si>
    <x:t>TotalCharge</x:t>
  </x:si>
  <x:si>
    <x:t>All Sites Consumption Analysis</x:t>
  </x:si>
  <x:si>
    <x:t>Gas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</x:si>
  <x:si>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</x:si>
  <x:si>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</x:si>
  <x:si>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</x:si>
  <x:si>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</x:si>
  <x:si>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</x:si>
  <x:si>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</x:si>
  <x:si>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</x:si>
  <x:si>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Peak</x:t>
  </x:si>
  <x:si>
    <x:t>Off Peak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</x:si>
  <x:si>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</x:si>
  <x:si>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</x:si>
  <x:si>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</x:si>
  <x:si>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</x:si>
  <x:si>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</x:si>
  <x:si>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</x:si>
  <x:si>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</x:si>
  <x:si>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</x:si>
  <x:si>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</x:si>
  <x:si>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Nov</x:t>
  </x:si>
  <x:si>
    <x:t>Dec</x:t>
  </x:si>
  <x:si>
    <x:t>Meter Ref:</x:t>
  </x:si>
  <x:si>
    <x:t>Select a meter from the dropdown to analyse  further</x:t>
  </x:si>
  <x:si>
    <x:t>Day</x:t>
  </x:si>
  <x:si>
    <x:t>Time Period</x:t>
  </x:si>
  <x:si>
    <x:t>Oct</x:t>
  </x:si>
  <x:si>
    <x:t>Block 1</x:t>
  </x:si>
  <x:si>
    <x:t>Block 2</x:t>
  </x:si>
  <x:si>
    <x:t>Block 3</x:t>
  </x:si>
  <x:si>
    <x:t>Block 4</x:t>
  </x:si>
  <x:si>
    <x:t>Block 5</x:t>
  </x:si>
  <x:si>
    <x:t>Block 6</x:t>
  </x:si>
  <x:si>
    <x:t>MPAN/MPRN</x:t>
  </x:si>
  <x:si>
    <x:t>Commodity</x:t>
  </x:si>
  <x:si>
    <x:t>Month</x:t>
  </x:si>
  <x:si>
    <x:t>Day of Week</x:t>
  </x:si>
  <x:si>
    <x:t>Block 1 (23:00 - 03:00)</x:t>
  </x:si>
  <x:si>
    <x:t>Block 2 (03:00 - 07:00)</x:t>
  </x:si>
  <x:si>
    <x:t>Block 3 (07:00 - 11:00)</x:t>
  </x:si>
  <x:si>
    <x:t>Block 4 (11:00 - 15:00)</x:t>
  </x:si>
  <x:si>
    <x:t>Block 5 (15:00 - 19:00)</x:t>
  </x:si>
  <x:si>
    <x:t>Block 6 (19:00 - 23:00)</x:t>
  </x:si>
  <x:si>
    <x:t>Off  Peak</x:t>
  </x:si>
  <x:si>
    <x:t>31/08/2018</x:t>
  </x:si>
  <x:si>
    <x:t>02/09/2018</x:t>
  </x:si>
  <x:si>
    <x:t>03/09/2018</x:t>
  </x:si>
  <x:si>
    <x:t>04/09/2018</x:t>
  </x:si>
  <x:si>
    <x:t>05/09/2018</x:t>
  </x:si>
  <x:si>
    <x:t>06/09/2018</x:t>
  </x:si>
  <x:si>
    <x:t>07/09/2018</x:t>
  </x:si>
  <x:si>
    <x:t>08/09/2018</x:t>
  </x:si>
  <x:si>
    <x:t>09/09/2018</x:t>
  </x:si>
  <x:si>
    <x:t>10/09/2018</x:t>
  </x:si>
  <x:si>
    <x:t>11/09/2018</x:t>
  </x:si>
  <x:si>
    <x:t>12/09/2018</x:t>
  </x:si>
  <x:si>
    <x:t>13/09/2018</x:t>
  </x:si>
  <x:si>
    <x:t>14/09/2018</x:t>
  </x:si>
  <x:si>
    <x:t>15/09/2018</x:t>
  </x:si>
  <x:si>
    <x:t>16/09/2018</x:t>
  </x:si>
  <x:si>
    <x:t>17/09/2018</x:t>
  </x:si>
  <x:si>
    <x:t>18/09/2018</x:t>
  </x:si>
  <x:si>
    <x:t>19/09/2018</x:t>
  </x:si>
  <x:si>
    <x:t>20/09/2018</x:t>
  </x:si>
  <x:si>
    <x:t>21/09/2018</x:t>
  </x:si>
  <x:si>
    <x:t>22/09/2018</x:t>
  </x:si>
  <x:si>
    <x:t>23/09/2018</x:t>
  </x:si>
  <x:si>
    <x:t>24/09/2018</x:t>
  </x:si>
  <x:si>
    <x:t>25/09/2018</x:t>
  </x:si>
  <x:si>
    <x:t>26/09/2018</x:t>
  </x:si>
  <x:si>
    <x:t>27/09/2018</x:t>
  </x:si>
  <x:si>
    <x:t>28/09/2018</x:t>
  </x:si>
  <x:si>
    <x:t>29/09/2018</x:t>
  </x:si>
  <x:si>
    <x:t>30/09/2018</x:t>
  </x:si>
  <x:si>
    <x:t>02/10/2018</x:t>
  </x:si>
  <x:si>
    <x:t>03/10/2018</x:t>
  </x:si>
  <x:si>
    <x:t>04/10/2018</x:t>
  </x:si>
  <x:si>
    <x:t>05/10/2018</x:t>
  </x:si>
  <x:si>
    <x:t>06/10/2018</x:t>
  </x:si>
  <x:si>
    <x:t>07/10/2018</x:t>
  </x:si>
  <x:si>
    <x:t>08/10/2018</x:t>
  </x:si>
  <x:si>
    <x:t>09/10/2018</x:t>
  </x:si>
  <x:si>
    <x:t>10/10/2018</x:t>
  </x:si>
  <x:si>
    <x:t>11/10/2018</x:t>
  </x:si>
  <x:si>
    <x:t>12/10/2018</x:t>
  </x:si>
  <x:si>
    <x:t>13/10/2018</x:t>
  </x:si>
  <x:si>
    <x:t>14/10/2018</x:t>
  </x:si>
  <x:si>
    <x:t>15/10/2018</x:t>
  </x:si>
  <x:si>
    <x:t>16/10/2018</x:t>
  </x:si>
  <x:si>
    <x:t>17/10/2018</x:t>
  </x:si>
  <x:si>
    <x:t>18/10/2018</x:t>
  </x:si>
  <x:si>
    <x:t>19/10/2018</x:t>
  </x:si>
  <x:si>
    <x:t>20/10/2018</x:t>
  </x:si>
  <x:si>
    <x:t>21/10/2018</x:t>
  </x:si>
  <x:si>
    <x:t>22/10/2018</x:t>
  </x:si>
  <x:si>
    <x:t>23/10/2018</x:t>
  </x:si>
  <x:si>
    <x:t>24/10/2018</x:t>
  </x:si>
  <x:si>
    <x:t>25/10/2018</x:t>
  </x:si>
  <x:si>
    <x:t>26/10/2018</x:t>
  </x:si>
  <x:si>
    <x:t>27/10/2018</x:t>
  </x:si>
  <x:si>
    <x:t>28/10/2018</x:t>
  </x:si>
  <x:si>
    <x:t>29/10/2018</x:t>
  </x:si>
  <x:si>
    <x:t>30/10/2018</x:t>
  </x:si>
  <x:si>
    <x:t>31/10/2018</x:t>
  </x:si>
  <x:si>
    <x:t>02/11/2018</x:t>
  </x:si>
  <x:si>
    <x:t>03/11/2018</x:t>
  </x:si>
  <x:si>
    <x:t>04/11/2018</x:t>
  </x:si>
  <x:si>
    <x:t>05/11/2018</x:t>
  </x:si>
  <x:si>
    <x:t>06/11/2018</x:t>
  </x:si>
  <x:si>
    <x:t>07/11/2018</x:t>
  </x:si>
  <x:si>
    <x:t>08/11/2018</x:t>
  </x:si>
  <x:si>
    <x:t>09/11/2018</x:t>
  </x:si>
  <x:si>
    <x:t>10/11/2018</x:t>
  </x:si>
  <x:si>
    <x:t>11/11/2018</x:t>
  </x:si>
  <x:si>
    <x:t>12/11/2018</x:t>
  </x:si>
  <x:si>
    <x:t>13/11/2018</x:t>
  </x:si>
  <x:si>
    <x:t>14/11/2018</x:t>
  </x:si>
  <x:si>
    <x:t>15/11/2018</x:t>
  </x:si>
  <x:si>
    <x:t>16/11/2018</x:t>
  </x:si>
  <x:si>
    <x:t>17/11/2018</x:t>
  </x:si>
  <x:si>
    <x:t>18/11/2018</x:t>
  </x:si>
  <x:si>
    <x:t>19/11/2018</x:t>
  </x:si>
  <x:si>
    <x:t>20/11/2018</x:t>
  </x:si>
  <x:si>
    <x:t>21/11/2018</x:t>
  </x:si>
  <x:si>
    <x:t>22/11/2018</x:t>
  </x:si>
  <x:si>
    <x:t>23/11/2018</x:t>
  </x:si>
  <x:si>
    <x:t>24/11/2018</x:t>
  </x:si>
  <x:si>
    <x:t>25/11/2018</x:t>
  </x:si>
  <x:si>
    <x:t>26/11/2018</x:t>
  </x:si>
  <x:si>
    <x:t>27/11/2018</x:t>
  </x:si>
  <x:si>
    <x:t>28/11/2018</x:t>
  </x:si>
  <x:si>
    <x:t>29/11/2018</x:t>
  </x:si>
  <x:si>
    <x:t>30/11/2018</x:t>
  </x:si>
  <x:si>
    <x:t>02/12/2018</x:t>
  </x:si>
  <x:si>
    <x:t>03/12/2018</x:t>
  </x:si>
  <x:si>
    <x:t>04/12/2018</x:t>
  </x:si>
  <x:si>
    <x:t>05/12/2018</x:t>
  </x:si>
  <x:si>
    <x:t>06/12/2018</x:t>
  </x:si>
  <x:si>
    <x:t>07/12/2018</x:t>
  </x:si>
  <x:si>
    <x:t>08/12/2018</x:t>
  </x:si>
  <x:si>
    <x:t>09/12/2018</x:t>
  </x:si>
  <x:si>
    <x:t>10/12/2018</x:t>
  </x:si>
  <x:si>
    <x:t>11/12/2018</x:t>
  </x:si>
  <x:si>
    <x:t>12/12/2018</x:t>
  </x:si>
  <x:si>
    <x:t>13/12/2018</x:t>
  </x:si>
  <x:si>
    <x:t>14/12/2018</x:t>
  </x:si>
  <x:si>
    <x:t>15/12/2018</x:t>
  </x:si>
  <x:si>
    <x:t>16/12/2018</x:t>
  </x:si>
  <x:si>
    <x:t>17/12/2018</x:t>
  </x:si>
  <x:si>
    <x:t>18/12/2018</x:t>
  </x:si>
  <x:si>
    <x:t>19/12/2018</x:t>
  </x:si>
  <x:si>
    <x:t>20/12/2018</x:t>
  </x:si>
  <x:si>
    <x:t>21/12/2018</x:t>
  </x:si>
  <x:si>
    <x:t>22/12/2018</x:t>
  </x:si>
  <x:si>
    <x:t>23/12/2018</x:t>
  </x:si>
  <x:si>
    <x:t>24/12/2018</x:t>
  </x:si>
  <x:si>
    <x:t>25/12/2018</x:t>
  </x:si>
  <x:si>
    <x:t>26/12/2018</x:t>
  </x:si>
  <x:si>
    <x:t>27/12/2018</x:t>
  </x:si>
  <x:si>
    <x:t>28/12/2018</x:t>
  </x:si>
  <x:si>
    <x:t>29/12/2018</x:t>
  </x:si>
  <x:si>
    <x:t>30/12/2018</x:t>
  </x:si>
  <x:si>
    <x:t>31/12/2018</x:t>
  </x:si>
  <x:si>
    <x:t>02/01/2019</x:t>
  </x:si>
  <x:si>
    <x:t>03/01/2019</x:t>
  </x:si>
  <x:si>
    <x:t>04/01/2019</x:t>
  </x:si>
  <x:si>
    <x:t>05/01/2019</x:t>
  </x:si>
  <x:si>
    <x:t>06/01/2019</x:t>
  </x:si>
  <x:si>
    <x:t>07/01/2019</x:t>
  </x:si>
  <x:si>
    <x:t>08/01/2019</x:t>
  </x:si>
  <x:si>
    <x:t>09/01/2019</x:t>
  </x:si>
  <x:si>
    <x:t>10/01/2019</x:t>
  </x:si>
  <x:si>
    <x:t>11/01/2019</x:t>
  </x:si>
  <x:si>
    <x:t>12/01/2019</x:t>
  </x:si>
  <x:si>
    <x:t>13/01/2019</x:t>
  </x:si>
  <x:si>
    <x:t>14/01/2019</x:t>
  </x:si>
  <x:si>
    <x:t>15/01/2019</x:t>
  </x:si>
  <x:si>
    <x:t>16/01/2019</x:t>
  </x:si>
  <x:si>
    <x:t>17/01/2019</x:t>
  </x:si>
  <x:si>
    <x:t>18/01/2019</x:t>
  </x:si>
  <x:si>
    <x:t>19/01/2019</x:t>
  </x:si>
  <x:si>
    <x:t>20/01/2019</x:t>
  </x:si>
  <x:si>
    <x:t>21/01/2019</x:t>
  </x:si>
  <x:si>
    <x:t>22/01/2019</x:t>
  </x:si>
  <x:si>
    <x:t>23/01/2019</x:t>
  </x:si>
  <x:si>
    <x:t>24/01/2019</x:t>
  </x:si>
  <x:si>
    <x:t>25/01/2019</x:t>
  </x:si>
  <x:si>
    <x:t>26/01/2019</x:t>
  </x:si>
  <x:si>
    <x:t>27/01/2019</x:t>
  </x:si>
  <x:si>
    <x:t>28/01/2019</x:t>
  </x:si>
  <x:si>
    <x:t>29/01/2019</x:t>
  </x:si>
  <x:si>
    <x:t>30/01/2019</x:t>
  </x:si>
  <x:si>
    <x:t>31/01/2019</x:t>
  </x:si>
  <x:si>
    <x:t>02/02/2019</x:t>
  </x:si>
  <x:si>
    <x:t>03/02/2019</x:t>
  </x:si>
  <x:si>
    <x:t>04/02/2019</x:t>
  </x:si>
  <x:si>
    <x:t>05/02/2019</x:t>
  </x:si>
  <x:si>
    <x:t>06/02/2019</x:t>
  </x:si>
  <x:si>
    <x:t>07/02/2019</x:t>
  </x:si>
  <x:si>
    <x:t>08/02/2019</x:t>
  </x:si>
  <x:si>
    <x:t>09/02/2019</x:t>
  </x:si>
  <x:si>
    <x:t>10/02/2019</x:t>
  </x:si>
  <x:si>
    <x:t>11/02/2019</x:t>
  </x:si>
  <x:si>
    <x:t>12/02/2019</x:t>
  </x:si>
  <x:si>
    <x:t>13/02/2019</x:t>
  </x:si>
  <x:si>
    <x:t>14/02/2019</x:t>
  </x:si>
  <x:si>
    <x:t>15/02/2019</x:t>
  </x:si>
  <x:si>
    <x:t>16/02/2019</x:t>
  </x:si>
  <x:si>
    <x:t>17/02/2019</x:t>
  </x:si>
  <x:si>
    <x:t>18/02/2019</x:t>
  </x:si>
  <x:si>
    <x:t>19/02/2019</x:t>
  </x:si>
  <x:si>
    <x:t>20/02/2019</x:t>
  </x:si>
  <x:si>
    <x:t>21/02/2019</x:t>
  </x:si>
  <x:si>
    <x:t>22/02/2019</x:t>
  </x:si>
  <x:si>
    <x:t>23/02/2019</x:t>
  </x:si>
  <x:si>
    <x:t>24/02/2019</x:t>
  </x:si>
  <x:si>
    <x:t>25/02/2019</x:t>
  </x:si>
  <x:si>
    <x:t>26/02/2019</x:t>
  </x:si>
  <x:si>
    <x:t>27/02/2019</x:t>
  </x:si>
  <x:si>
    <x:t>28/02/2019</x:t>
  </x:si>
  <x:si>
    <x:t>02/03/2019</x:t>
  </x:si>
  <x:si>
    <x:t>03/03/2019</x:t>
  </x:si>
  <x:si>
    <x:t>04/03/2019</x:t>
  </x:si>
  <x:si>
    <x:t>05/03/2019</x:t>
  </x:si>
  <x:si>
    <x:t>06/03/2019</x:t>
  </x:si>
  <x:si>
    <x:t>07/03/2019</x:t>
  </x:si>
  <x:si>
    <x:t>08/03/2019</x:t>
  </x:si>
  <x:si>
    <x:t>09/03/2019</x:t>
  </x:si>
  <x:si>
    <x:t>10/03/2019</x:t>
  </x:si>
  <x:si>
    <x:t>11/03/2019</x:t>
  </x:si>
  <x:si>
    <x:t>12/03/2019</x:t>
  </x:si>
  <x:si>
    <x:t>13/03/2019</x:t>
  </x:si>
  <x:si>
    <x:t>14/03/2019</x:t>
  </x:si>
  <x:si>
    <x:t>15/03/2019</x:t>
  </x:si>
  <x:si>
    <x:t>16/03/2019</x:t>
  </x:si>
  <x:si>
    <x:t>17/03/2019</x:t>
  </x:si>
  <x:si>
    <x:t>18/03/2019</x:t>
  </x:si>
  <x:si>
    <x:t>19/03/2019</x:t>
  </x:si>
  <x:si>
    <x:t>20/03/2019</x:t>
  </x:si>
  <x:si>
    <x:t>21/03/2019</x:t>
  </x:si>
  <x:si>
    <x:t>22/03/2019</x:t>
  </x:si>
  <x:si>
    <x:t>23/03/2019</x:t>
  </x:si>
  <x:si>
    <x:t>24/03/2019</x:t>
  </x:si>
  <x:si>
    <x:t>25/03/2019</x:t>
  </x:si>
  <x:si>
    <x:t>26/03/2019</x:t>
  </x:si>
  <x:si>
    <x:t>27/03/2019</x:t>
  </x:si>
  <x:si>
    <x:t>28/03/2019</x:t>
  </x:si>
  <x:si>
    <x:t>29/03/2019</x:t>
  </x:si>
  <x:si>
    <x:t>30/03/2019</x:t>
  </x:si>
  <x:si>
    <x:t>31/03/2019</x:t>
  </x:si>
  <x:si>
    <x:t>02/04/2019</x:t>
  </x:si>
  <x:si>
    <x:t>03/04/2019</x:t>
  </x:si>
  <x:si>
    <x:t>04/04/2019</x:t>
  </x:si>
  <x:si>
    <x:t>05/04/2019</x:t>
  </x:si>
  <x:si>
    <x:t>06/04/2019</x:t>
  </x:si>
  <x:si>
    <x:t>07/04/2019</x:t>
  </x:si>
  <x:si>
    <x:t>08/04/2019</x:t>
  </x:si>
  <x:si>
    <x:t>09/04/2019</x:t>
  </x:si>
  <x:si>
    <x:t>10/04/2019</x:t>
  </x:si>
  <x:si>
    <x:t>11/04/2019</x:t>
  </x:si>
  <x:si>
    <x:t>12/04/2019</x:t>
  </x:si>
  <x:si>
    <x:t>13/04/2019</x:t>
  </x:si>
  <x:si>
    <x:t>14/04/2019</x:t>
  </x:si>
  <x:si>
    <x:t>15/04/2019</x:t>
  </x:si>
  <x:si>
    <x:t>16/04/2019</x:t>
  </x:si>
  <x:si>
    <x:t>17/04/2019</x:t>
  </x:si>
  <x:si>
    <x:t>18/04/2019</x:t>
  </x:si>
  <x:si>
    <x:t>19/04/2019</x:t>
  </x:si>
  <x:si>
    <x:t>20/04/2019</x:t>
  </x:si>
  <x:si>
    <x:t>21/04/2019</x:t>
  </x:si>
  <x:si>
    <x:t>22/04/2019</x:t>
  </x:si>
  <x:si>
    <x:t>23/04/2019</x:t>
  </x:si>
  <x:si>
    <x:t>24/04/2019</x:t>
  </x:si>
  <x:si>
    <x:t>25/04/2019</x:t>
  </x:si>
  <x:si>
    <x:t>26/04/2019</x:t>
  </x:si>
  <x:si>
    <x:t>27/04/2019</x:t>
  </x:si>
  <x:si>
    <x:t>28/04/2019</x:t>
  </x:si>
  <x:si>
    <x:t>29/04/2019</x:t>
  </x:si>
  <x:si>
    <x:t>30/04/2019</x:t>
  </x:si>
  <x:si>
    <x:t>02/05/2019</x:t>
  </x:si>
  <x:si>
    <x:t>03/05/2019</x:t>
  </x:si>
  <x:si>
    <x:t>04/05/2019</x:t>
  </x:si>
  <x:si>
    <x:t>05/05/2019</x:t>
  </x:si>
  <x:si>
    <x:t>06/05/2019</x:t>
  </x:si>
  <x:si>
    <x:t>07/05/2019</x:t>
  </x:si>
  <x:si>
    <x:t>08/05/2019</x:t>
  </x:si>
  <x:si>
    <x:t>09/05/2019</x:t>
  </x:si>
  <x:si>
    <x:t>10/05/2019</x:t>
  </x:si>
  <x:si>
    <x:t>11/05/2019</x:t>
  </x:si>
  <x:si>
    <x:t>12/05/2019</x:t>
  </x:si>
  <x:si>
    <x:t>13/05/2019</x:t>
  </x:si>
  <x:si>
    <x:t>14/05/2019</x:t>
  </x:si>
  <x:si>
    <x:t>15/05/2019</x:t>
  </x:si>
  <x:si>
    <x:t>16/05/2019</x:t>
  </x:si>
  <x:si>
    <x:t>17/05/2019</x:t>
  </x:si>
  <x:si>
    <x:t>18/05/2019</x:t>
  </x:si>
  <x:si>
    <x:t>19/05/2019</x:t>
  </x:si>
  <x:si>
    <x:t>20/05/2019</x:t>
  </x:si>
  <x:si>
    <x:t>21/05/2019</x:t>
  </x:si>
  <x:si>
    <x:t>22/05/2019</x:t>
  </x:si>
  <x:si>
    <x:t>23/05/2019</x:t>
  </x:si>
  <x:si>
    <x:t>24/05/2019</x:t>
  </x:si>
  <x:si>
    <x:t>25/05/2019</x:t>
  </x:si>
  <x:si>
    <x:t>26/05/2019</x:t>
  </x:si>
  <x:si>
    <x:t>27/05/2019</x:t>
  </x:si>
  <x:si>
    <x:t>28/05/2019</x:t>
  </x:si>
  <x:si>
    <x:t>29/05/2019</x:t>
  </x:si>
  <x:si>
    <x:t>30/05/2019</x:t>
  </x:si>
  <x:si>
    <x:t>31/05/2019</x:t>
  </x:si>
  <x:si>
    <x:t>02/06/2019</x:t>
  </x:si>
  <x:si>
    <x:t>03/06/2019</x:t>
  </x:si>
  <x:si>
    <x:t>04/06/2019</x:t>
  </x:si>
  <x:si>
    <x:t>05/06/2019</x:t>
  </x:si>
  <x:si>
    <x:t>06/06/2019</x:t>
  </x:si>
  <x:si>
    <x:t>07/06/2019</x:t>
  </x:si>
  <x:si>
    <x:t>08/06/2019</x:t>
  </x:si>
  <x:si>
    <x:t>09/06/2019</x:t>
  </x:si>
  <x:si>
    <x:t>10/06/2019</x:t>
  </x:si>
  <x:si>
    <x:t>11/06/2019</x:t>
  </x:si>
  <x:si>
    <x:t>12/06/2019</x:t>
  </x:si>
  <x:si>
    <x:t>13/06/2019</x:t>
  </x:si>
  <x:si>
    <x:t>14/06/2019</x:t>
  </x:si>
  <x:si>
    <x:t>15/06/2019</x:t>
  </x:si>
  <x:si>
    <x:t>16/06/2019</x:t>
  </x:si>
  <x:si>
    <x:t>17/06/2019</x:t>
  </x:si>
  <x:si>
    <x:t>18/06/2019</x:t>
  </x:si>
  <x:si>
    <x:t>19/06/2019</x:t>
  </x:si>
  <x:si>
    <x:t>20/06/2019</x:t>
  </x:si>
  <x:si>
    <x:t>21/06/2019</x:t>
  </x:si>
  <x:si>
    <x:t>22/06/2019</x:t>
  </x:si>
  <x:si>
    <x:t>23/06/2019</x:t>
  </x:si>
  <x:si>
    <x:t>24/06/2019</x:t>
  </x:si>
  <x:si>
    <x:t>25/06/2019</x:t>
  </x:si>
  <x:si>
    <x:t>26/06/2019</x:t>
  </x:si>
  <x:si>
    <x:t>27/06/2019</x:t>
  </x:si>
  <x:si>
    <x:t>28/06/2019</x:t>
  </x:si>
  <x:si>
    <x:t>29/06/2019</x:t>
  </x:si>
  <x:si>
    <x:t>30/06/2019</x:t>
  </x:si>
  <x:si>
    <x:t>02/07/2019</x:t>
  </x:si>
  <x:si>
    <x:t>03/07/2019</x:t>
  </x:si>
  <x:si>
    <x:t>04/07/2019</x:t>
  </x:si>
  <x:si>
    <x:t>05/07/2019</x:t>
  </x:si>
  <x:si>
    <x:t>06/07/2019</x:t>
  </x:si>
  <x:si>
    <x:t>07/07/2019</x:t>
  </x:si>
  <x:si>
    <x:t>08/07/2019</x:t>
  </x:si>
  <x:si>
    <x:t>09/07/2019</x:t>
  </x:si>
  <x:si>
    <x:t>10/07/2019</x:t>
  </x:si>
  <x:si>
    <x:t>11/07/2019</x:t>
  </x:si>
  <x:si>
    <x:t>12/07/2019</x:t>
  </x:si>
  <x:si>
    <x:t>13/07/2019</x:t>
  </x:si>
  <x:si>
    <x:t>14/07/2019</x:t>
  </x:si>
  <x:si>
    <x:t>15/07/2019</x:t>
  </x:si>
  <x:si>
    <x:t>16/07/2019</x:t>
  </x:si>
  <x:si>
    <x:t>17/07/2019</x:t>
  </x:si>
  <x:si>
    <x:t>18/07/2019</x:t>
  </x:si>
  <x:si>
    <x:t>19/07/2019</x:t>
  </x:si>
  <x:si>
    <x:t>20/07/2019</x:t>
  </x:si>
  <x:si>
    <x:t>21/07/2019</x:t>
  </x:si>
  <x:si>
    <x:t>22/07/2019</x:t>
  </x:si>
  <x:si>
    <x:t>23/07/2019</x:t>
  </x:si>
  <x:si>
    <x:t>24/07/2019</x:t>
  </x:si>
  <x:si>
    <x:t>25/07/2019</x:t>
  </x:si>
  <x:si>
    <x:t>26/07/2019</x:t>
  </x:si>
  <x:si>
    <x:t>27/07/2019</x:t>
  </x:si>
  <x:si>
    <x:t>28/07/2019</x:t>
  </x:si>
  <x:si>
    <x:t>29/07/2019</x:t>
  </x:si>
  <x:si>
    <x:t>30/07/2019</x:t>
  </x:si>
  <x:si>
    <x:t>31/07/2019</x:t>
  </x:si>
  <x:si>
    <x:t>02/08/2019</x:t>
  </x:si>
  <x:si>
    <x:t>03/08/2019</x:t>
  </x:si>
  <x:si>
    <x:t>04/08/2019</x:t>
  </x:si>
  <x:si>
    <x:t>05/08/2019</x:t>
  </x:si>
  <x:si>
    <x:t>06/08/2019</x:t>
  </x:si>
  <x:si>
    <x:t>07/08/2019</x:t>
  </x:si>
  <x:si>
    <x:t>08/08/2019</x:t>
  </x:si>
  <x:si>
    <x:t>09/08/2019</x:t>
  </x:si>
  <x:si>
    <x:t>10/08/2019</x:t>
  </x:si>
  <x:si>
    <x:t>11/08/2019</x:t>
  </x:si>
  <x:si>
    <x:t>12/08/2019</x:t>
  </x:si>
  <x:si>
    <x:t>13/08/2019</x:t>
  </x:si>
  <x:si>
    <x:t>14/08/2019</x:t>
  </x:si>
  <x:si>
    <x:t>15/08/2019</x:t>
  </x:si>
  <x:si>
    <x:t>16/08/2019</x:t>
  </x:si>
  <x:si>
    <x:t>17/08/2019</x:t>
  </x:si>
  <x:si>
    <x:t>18/08/2019</x:t>
  </x:si>
  <x:si>
    <x:t>19/08/2019</x:t>
  </x:si>
  <x:si>
    <x:t>20/08/2019</x:t>
  </x:si>
  <x:si>
    <x:t>21/08/2019</x:t>
  </x:si>
  <x:si>
    <x:t>22/08/2019</x:t>
  </x:si>
  <x:si>
    <x:t>23/08/2019</x:t>
  </x:si>
  <x:si>
    <x:t>24/08/2019</x:t>
  </x:si>
  <x:si>
    <x:t>25/08/2019</x:t>
  </x:si>
  <x:si>
    <x:t>26/08/2019</x:t>
  </x:si>
  <x:si>
    <x:t>27/08/2019</x:t>
  </x:si>
  <x:si>
    <x:t>28/08/2019</x:t>
  </x:si>
  <x:si>
    <x:t>29/08/2019</x:t>
  </x:si>
  <x:si>
    <x:t>30/08/2019</x:t>
  </x:si>
  <x:si>
    <x:t>31/08/2019</x:t>
  </x:si>
  <x:si>
    <x:t>01/09/2019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</x:si>
</x:sst>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9">
    <x:numFmt numFmtId="164" formatCode="_-&quot;£&quot;* #,##0.00_-;\-&quot;£&quot;* #,##0.00_-;_-&quot;£&quot;* &quot;-&quot;??_-;_-@_-"/>
    <x:numFmt numFmtId="165" formatCode="_-* #,##0.00_-;\-* #,##0.00_-;_-* &quot;-&quot;??_-;_-@_-"/>
    <x:numFmt numFmtId="166" formatCode="_-* #,##0_-;\-* #,##0_-;_-* &quot;-&quot;??_-;_-@_-"/>
    <x:numFmt numFmtId="167" formatCode="#,##0_ ;\-#,##0\ "/>
    <x:numFmt numFmtId="168" formatCode="_-&quot;£&quot;* #,##0_-;\-&quot;£&quot;* #,##0_-;_-&quot;£&quot;* &quot;-&quot;??_-;_-@_-"/>
    <x:numFmt numFmtId="169" formatCode="#,##0;\(#,##0\)"/>
    <x:numFmt numFmtId="170" formatCode="_-* #,##0.000_-;\-* #,##0.000_-;_-* &quot;-&quot;??_-;_-@_-"/>
    <x:numFmt numFmtId="171" formatCode="#,##0.0;\(#,##0.0\)"/>
    <x:numFmt numFmtId="172" formatCode="0.00&quot;%&quot;"/>
  </x:numFmts>
  <x:fonts count="2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36"/>
      <x:color theme="1"/>
      <x:name val="Calibri"/>
      <x:family val="2"/>
      <x:scheme val="minor"/>
    </x:font>
    <x:font>
      <x:b/>
      <x:sz val="8"/>
      <x:color theme="0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8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26"/>
      <x:color theme="0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3"/>
      <x:color theme="1"/>
      <x:name val="Calibri"/>
      <x:family val="2"/>
      <x:scheme val="minor"/>
    </x:font>
    <x:font>
      <x:sz val="26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18073A"/>
        <x:bgColor indexed="64"/>
      </x:patternFill>
    </x:fill>
    <x:fill>
      <x:patternFill patternType="solid">
        <x:fgColor rgb="FF5C91A9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EA5198"/>
        <x:bgColor indexed="64"/>
      </x:patternFill>
    </x:fill>
    <x:fill>
      <x:patternFill patternType="solid">
        <x:fgColor rgb="FFF59C00"/>
        <x:bgColor indexed="64"/>
      </x:patternFill>
    </x:fill>
    <x:fill>
      <x:patternFill patternType="solid">
        <x:fgColor rgb="FFE6005B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</x:fills>
  <x:borders count="41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/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/>
      <x:right/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9">
    <x:xf numFmtId="0" fontId="0" fillId="0" borderId="0"/>
    <x:xf numFmtId="165" fontId="1" fillId="0" borderId="0" applyFont="0" applyFill="0" applyBorder="0" applyAlignment="0" applyProtection="0"/>
    <x:xf numFmtId="164" fontId="1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11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2" borderId="23" applyNumberFormat="1" applyFill="0" applyBorder="1" applyAlignment="1" applyProtection="1">
      <x:protection locked="1" hidden="0"/>
    </x:xf>
    <x:xf numFmtId="0" fontId="10" fillId="12" borderId="23" applyNumberFormat="1" applyFill="0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2" fontId="12" fillId="12" borderId="28" applyNumberFormat="1" applyFill="0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2" fontId="12" fillId="1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3" fillId="12" borderId="0" applyNumberFormat="1" applyFill="0" applyBorder="0" applyAlignment="1" applyProtection="1">
      <x:protection locked="1" hidden="0"/>
    </x:xf>
    <x:xf numFmtId="0" fontId="6" fillId="12" borderId="0" applyNumberFormat="1" applyFill="0" applyBorder="0" applyAlignment="1" applyProtection="1">
      <x:protection locked="1" hidden="0"/>
    </x:xf>
    <x:xf numFmtId="0" fontId="11" fillId="12" borderId="0" applyNumberFormat="1" applyFill="0" applyBorder="0" applyAlignment="1" applyProtection="1">
      <x:protection locked="1" hidden="0"/>
    </x:xf>
    <x:xf numFmtId="164" fontId="11" fillId="12" borderId="0" applyNumberFormat="1" applyFill="0" applyBorder="0" applyAlignment="1" applyProtection="1">
      <x:protection locked="1" hidden="0"/>
    </x:xf>
    <x:xf numFmtId="10" fontId="11" fillId="12" borderId="0" applyNumberFormat="1" applyFill="0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5" fillId="9" borderId="0" applyNumberFormat="1" applyFill="0" applyBorder="0" applyAlignment="1" applyProtection="1">
      <x:protection locked="1" hidden="0"/>
    </x:xf>
    <x:xf numFmtId="0" fontId="16" fillId="9" borderId="23" applyNumberFormat="1" applyFill="0" applyBorder="1" applyAlignment="1" applyProtection="1">
      <x:protection locked="1" hidden="0"/>
    </x:xf>
    <x:xf numFmtId="0" fontId="14" fillId="9" borderId="23" applyNumberFormat="1" applyFill="0" applyBorder="1" applyAlignment="1" applyProtection="1">
      <x:protection locked="1" hidden="0"/>
    </x:xf>
    <x:xf numFmtId="0" fontId="15" fillId="8" borderId="0" applyNumberFormat="1" applyFill="0" applyBorder="0" applyAlignment="1" applyProtection="1">
      <x:protection locked="1" hidden="0"/>
    </x:xf>
    <x:xf numFmtId="0" fontId="16" fillId="8" borderId="23" applyNumberFormat="1" applyFill="0" applyBorder="1" applyAlignment="1" applyProtection="1">
      <x:protection locked="1" hidden="0"/>
    </x:xf>
    <x:xf numFmtId="0" fontId="14" fillId="8" borderId="23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6" fillId="4" borderId="23" applyNumberFormat="1" applyFill="0" applyBorder="1" applyAlignment="1" applyProtection="1">
      <x:protection locked="1" hidden="0"/>
    </x:xf>
    <x:xf numFmtId="0" fontId="14" fillId="4" borderId="23" applyNumberFormat="1" applyFill="0" applyBorder="1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0" borderId="23" applyNumberFormat="1" applyFill="0" applyBorder="1" applyAlignment="1" applyProtection="1">
      <x:protection locked="1" hidden="0"/>
    </x:xf>
    <x:xf numFmtId="0" fontId="10" fillId="10" borderId="23" applyNumberFormat="1" applyFill="0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2" fillId="9" borderId="22" applyNumberFormat="1" applyFill="0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2" fillId="8" borderId="22" applyNumberFormat="1" applyFill="0" applyBorder="1" applyAlignment="1" applyProtection="1">
      <x:protection locked="1" hidden="0"/>
    </x:xf>
    <x:xf numFmtId="167" fontId="12" fillId="4" borderId="0" applyNumberFormat="1" applyFill="0" applyBorder="0" applyAlignment="1" applyProtection="1">
      <x:protection locked="1" hidden="0"/>
    </x:xf>
    <x:xf numFmtId="3" fontId="12" fillId="10" borderId="0" applyNumberFormat="1" applyFill="0" applyBorder="0" applyAlignment="1" applyProtection="1">
      <x:protection locked="1" hidden="0"/>
    </x:xf>
    <x:xf numFmtId="0" fontId="12" fillId="9" borderId="0" applyNumberFormat="1" applyFill="0" applyBorder="0" applyAlignment="1" applyProtection="1">
      <x:protection locked="1" hidden="0"/>
    </x:xf>
    <x:xf numFmtId="0" fontId="12" fillId="8" borderId="0" applyNumberFormat="1" applyFill="0" applyBorder="0" applyAlignment="1" applyProtection="1">
      <x:protection locked="1" hidden="0"/>
    </x:xf>
    <x:xf numFmtId="0" fontId="13" fillId="9" borderId="0" applyNumberFormat="1" applyFill="0" applyBorder="0" applyAlignment="1" applyProtection="1">
      <x:protection locked="1" hidden="0"/>
    </x:xf>
    <x:xf numFmtId="0" fontId="6" fillId="9" borderId="0" applyNumberFormat="1" applyFill="0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8" borderId="0" applyNumberFormat="1" applyFill="0" applyBorder="0" applyAlignment="1" applyProtection="1">
      <x:protection locked="1" hidden="0"/>
    </x:xf>
    <x:xf numFmtId="0" fontId="6" fillId="8" borderId="0" applyNumberFormat="1" applyFill="0" applyBorder="0" applyAlignment="1" applyProtection="1">
      <x:protection locked="1" hidden="0"/>
    </x:xf>
    <x:xf numFmtId="0" fontId="13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0" fontId="13" fillId="10" borderId="0" applyNumberFormat="1" applyFill="0" applyBorder="0" applyAlignment="1" applyProtection="1">
      <x:protection locked="1" hidden="0"/>
    </x:xf>
    <x:xf numFmtId="0" fontId="6" fillId="10" borderId="0" applyNumberFormat="1" applyFill="0" applyBorder="0" applyAlignment="1" applyProtection="1">
      <x:protection locked="1" hidden="0"/>
    </x:xf>
    <x:xf numFmtId="0" fontId="11" fillId="9" borderId="0" applyNumberFormat="1" applyFill="0" applyBorder="0" applyAlignment="1" applyProtection="1">
      <x:protection locked="1" hidden="0"/>
    </x:xf>
    <x:xf numFmtId="165" fontId="10" fillId="9" borderId="0" applyNumberFormat="1" applyFill="0" applyBorder="0" applyAlignment="1" applyProtection="1">
      <x:protection locked="1" hidden="0"/>
    </x:xf>
    <x:xf numFmtId="10" fontId="10" fillId="9" borderId="0" applyNumberFormat="1" applyFill="0" applyBorder="0" applyAlignment="1" applyProtection="1">
      <x:protection locked="1" hidden="0"/>
    </x:xf>
    <x:xf numFmtId="0" fontId="11" fillId="8" borderId="0" applyNumberFormat="1" applyFill="0" applyBorder="0" applyAlignment="1" applyProtection="1">
      <x:protection locked="1" hidden="0"/>
    </x:xf>
    <x:xf numFmtId="165" fontId="10" fillId="8" borderId="0" applyNumberFormat="1" applyFill="0" applyBorder="0" applyAlignment="1" applyProtection="1">
      <x:protection locked="1" hidden="0"/>
    </x:xf>
    <x:xf numFmtId="10" fontId="10" fillId="8" borderId="0" applyNumberFormat="1" applyFill="0" applyBorder="0" applyAlignment="1" applyProtection="1">
      <x:protection locked="1" hidden="0"/>
    </x:xf>
    <x:xf numFmtId="0" fontId="11" fillId="4" borderId="0" applyNumberFormat="1" applyFill="0" applyBorder="0" applyAlignment="1" applyProtection="1">
      <x:protection locked="1" hidden="0"/>
    </x:xf>
    <x:xf numFmtId="168" fontId="10" fillId="4" borderId="0" applyNumberFormat="1" applyFill="0" applyBorder="0" applyAlignment="1" applyProtection="1">
      <x:protection locked="1" hidden="0"/>
    </x:xf>
    <x:xf numFmtId="10" fontId="10" fillId="4" borderId="0" applyNumberFormat="1" applyFill="0" applyBorder="0" applyAlignment="1" applyProtection="1">
      <x:protection locked="1" hidden="0"/>
    </x:xf>
    <x:xf numFmtId="0" fontId="11" fillId="10" borderId="0" applyNumberFormat="1" applyFill="0" applyBorder="0" applyAlignment="1" applyProtection="1">
      <x:protection locked="1" hidden="0"/>
    </x:xf>
    <x:xf numFmtId="168" fontId="10" fillId="10" borderId="0" applyNumberFormat="1" applyFill="0" applyBorder="0" applyAlignment="1" applyProtection="1">
      <x:protection locked="1" hidden="0"/>
    </x:xf>
    <x:xf numFmtId="10" fontId="10" fillId="10" borderId="0" applyNumberFormat="1" applyFill="0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169" fontId="19" fillId="8" borderId="0" applyNumberFormat="1" applyFill="0" applyBorder="0" applyAlignment="1" applyProtection="1">
      <x:protection locked="1" hidden="0"/>
    </x:xf>
    <x:xf numFmtId="169" fontId="11" fillId="8" borderId="0" applyNumberFormat="1" applyFill="0" applyBorder="0" applyAlignment="1" applyProtection="1">
      <x:protection locked="1" hidden="0"/>
    </x:xf>
    <x:xf numFmtId="169" fontId="11" fillId="0" borderId="0" applyNumberFormat="1" applyFill="1" applyBorder="0" applyAlignment="1" applyProtection="1">
      <x:protection locked="1" hidden="0"/>
    </x:xf>
    <x:xf numFmtId="169" fontId="11" fillId="4" borderId="0" applyNumberFormat="1" applyFill="0" applyBorder="0" applyAlignment="1" applyProtection="1">
      <x:protection locked="1" hidden="0"/>
    </x:xf>
    <x:xf numFmtId="169" fontId="19" fillId="4" borderId="0" applyNumberFormat="1" applyFill="0" applyBorder="0" applyAlignment="1" applyProtection="1">
      <x:protection locked="1" hidden="0"/>
    </x:xf>
    <x:xf numFmtId="169" fontId="11" fillId="10" borderId="0" applyNumberFormat="1" applyFill="0" applyBorder="0" applyAlignment="1" applyProtection="1">
      <x:protection locked="1" hidden="0"/>
    </x:xf>
    <x:xf numFmtId="169" fontId="19" fillId="10" borderId="0" applyNumberFormat="1" applyFill="0" applyBorder="0" applyAlignment="1" applyProtection="1">
      <x:protection locked="1" hidden="0"/>
    </x:xf>
    <x:xf numFmtId="171" fontId="19" fillId="4" borderId="0" applyNumberFormat="1" applyFill="0" applyBorder="0" applyAlignment="1" applyProtection="1">
      <x:protection locked="1" hidden="0"/>
    </x:xf>
    <x:xf numFmtId="171" fontId="19" fillId="10" borderId="0" applyNumberFormat="1" applyFill="0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2" borderId="25" applyNumberFormat="1" applyFill="0" applyBorder="1" applyAlignment="1" applyProtection="1">
      <x:protection locked="1" hidden="0"/>
    </x:xf>
    <x:xf numFmtId="0" fontId="0" fillId="2" borderId="26" applyNumberFormat="1" applyFill="0" applyBorder="1" applyAlignment="1" applyProtection="1">
      <x:protection locked="1" hidden="0"/>
    </x:xf>
    <x:xf numFmtId="0" fontId="0" fillId="2" borderId="27" applyNumberFormat="1" applyFill="0" applyBorder="1" applyAlignment="1" applyProtection="1">
      <x:protection locked="1" hidden="0"/>
    </x:xf>
    <x:xf numFmtId="0" fontId="0" fillId="2" borderId="29" applyNumberFormat="1" applyFill="0" applyBorder="1" applyAlignment="1" applyProtection="1">
      <x:protection locked="1" hidden="0"/>
    </x:xf>
    <x:xf numFmtId="0" fontId="0" fillId="2" borderId="30" applyNumberFormat="1" applyFill="0" applyBorder="1" applyAlignment="1" applyProtection="1">
      <x:protection locked="1" hidden="0"/>
    </x:xf>
    <x:xf numFmtId="0" fontId="0" fillId="2" borderId="31" applyNumberFormat="1" applyFill="0" applyBorder="1" applyAlignment="1" applyProtection="1">
      <x:protection locked="1" hidden="0"/>
    </x:xf>
    <x:xf numFmtId="0" fontId="0" fillId="2" borderId="32" applyNumberFormat="1" applyFill="0" applyBorder="1" applyAlignment="1" applyProtection="1">
      <x:protection locked="1" hidden="0"/>
    </x:xf>
    <x:xf numFmtId="0" fontId="0" fillId="2" borderId="33" applyNumberFormat="1" applyFill="0" applyBorder="1" applyAlignment="1" applyProtection="1">
      <x:protection locked="1" hidden="0"/>
    </x:xf>
    <x:xf numFmtId="0" fontId="4" fillId="4" borderId="9" applyNumberFormat="1" applyFill="0" applyBorder="1" applyAlignment="1" applyProtection="1">
      <x:protection locked="1" hidden="0"/>
    </x:xf>
    <x:xf numFmtId="0" fontId="4" fillId="4" borderId="34" applyNumberFormat="1" applyFill="0" applyBorder="1" applyAlignment="1" applyProtection="1">
      <x:protection locked="1" hidden="0"/>
    </x:xf>
    <x:xf numFmtId="0" fontId="4" fillId="4" borderId="35" applyNumberFormat="1" applyFill="0" applyBorder="1" applyAlignment="1" applyProtection="1">
      <x:protection locked="1" hidden="0"/>
    </x:xf>
    <x:xf numFmtId="0" fontId="4" fillId="4" borderId="36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166" fontId="4" fillId="4" borderId="34" applyNumberFormat="1" applyFill="0" applyBorder="1" applyAlignment="1" applyProtection="1">
      <x:protection locked="1" hidden="0"/>
    </x:xf>
    <x:xf numFmtId="166" fontId="4" fillId="4" borderId="36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34" applyNumberFormat="1" applyFill="0" applyBorder="1" applyAlignment="1" applyProtection="1">
      <x:protection locked="1" hidden="0"/>
    </x:xf>
    <x:xf numFmtId="0" fontId="4" fillId="3" borderId="35" applyNumberFormat="1" applyFill="0" applyBorder="1" applyAlignment="1" applyProtection="1">
      <x:protection locked="1" hidden="0"/>
    </x:xf>
    <x:xf numFmtId="0" fontId="4" fillId="3" borderId="36" applyNumberFormat="1" applyFill="0" applyBorder="1" applyAlignment="1" applyProtection="1">
      <x:protection locked="1" hidden="0"/>
    </x:xf>
    <x:xf numFmtId="166" fontId="4" fillId="3" borderId="9" applyNumberFormat="1" applyFill="0" applyBorder="1" applyAlignment="1" applyProtection="1">
      <x:protection locked="1" hidden="0"/>
    </x:xf>
    <x:xf numFmtId="0" fontId="5" fillId="2" borderId="24" applyNumberFormat="1" applyFill="0" applyBorder="1" applyAlignment="1" applyProtection="1">
      <x:protection locked="1" hidden="0"/>
    </x:xf>
    <x:xf numFmtId="0" fontId="5" fillId="2" borderId="34" applyNumberFormat="1" applyFill="0" applyBorder="1" applyAlignment="1" applyProtection="1">
      <x:protection locked="1" hidden="0"/>
    </x:xf>
    <x:xf numFmtId="0" fontId="5" fillId="2" borderId="35" applyNumberFormat="1" applyFill="0" applyBorder="1" applyAlignment="1" applyProtection="1">
      <x:protection locked="1" hidden="0"/>
    </x:xf>
    <x:xf numFmtId="0" fontId="5" fillId="2" borderId="36" applyNumberFormat="1" applyFill="0" applyBorder="1" applyAlignment="1" applyProtection="1">
      <x:protection locked="1" hidden="0"/>
    </x:xf>
    <x:xf numFmtId="168" fontId="5" fillId="2" borderId="24" applyNumberFormat="1" applyFill="0" applyBorder="1" applyAlignment="1" applyProtection="1">
      <x:protection locked="1" hidden="0"/>
    </x:xf>
    <x:xf numFmtId="10" fontId="5" fillId="0" borderId="24" applyNumberFormat="1" applyFill="1" applyBorder="1" applyAlignment="1" applyProtection="1">
      <x:protection locked="1" hidden="0"/>
    </x:xf>
    <x:xf numFmtId="166" fontId="5" fillId="2" borderId="24" applyNumberFormat="1" applyFill="0" applyBorder="1" applyAlignment="1" applyProtection="1">
      <x:protection locked="1" hidden="0"/>
    </x:xf>
    <x:xf numFmtId="165" fontId="5" fillId="2" borderId="24" applyNumberFormat="1" applyFill="0" applyBorder="1" applyAlignment="1" applyProtection="1">
      <x:protection locked="1" hidden="0"/>
    </x:xf>
    <x:xf numFmtId="168" fontId="5" fillId="2" borderId="0" applyNumberFormat="1" applyFill="0" applyBorder="0" applyAlignment="1" applyProtection="1">
      <x:protection locked="1" hidden="0"/>
    </x:xf>
    <x:xf numFmtId="166" fontId="5" fillId="2" borderId="0" applyNumberFormat="1" applyFill="0" applyBorder="0" applyAlignment="1" applyProtection="1">
      <x:protection locked="1" hidden="0"/>
    </x:xf>
    <x:xf numFmtId="168" fontId="4" fillId="4" borderId="34" applyNumberFormat="1" applyFill="0" applyBorder="1" applyAlignment="1" applyProtection="1">
      <x:protection locked="1" hidden="0"/>
    </x:xf>
    <x:xf numFmtId="168" fontId="4" fillId="4" borderId="36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168" fontId="4" fillId="3" borderId="10" applyNumberFormat="1" applyFill="0" applyBorder="1" applyAlignment="1" applyProtection="1">
      <x:protection locked="1" hidden="0"/>
    </x:xf>
    <x:xf numFmtId="166" fontId="4" fillId="3" borderId="10" applyNumberFormat="1" applyFill="0" applyBorder="1" applyAlignment="1" applyProtection="1">
      <x:protection locked="1" hidden="0"/>
    </x:xf>
    <x:xf numFmtId="10" fontId="5" fillId="2" borderId="24" applyNumberFormat="1" applyFill="0" applyBorder="1" applyAlignment="1" applyProtection="1">
      <x:protection locked="1" hidden="0"/>
    </x:xf>
    <x:xf numFmtId="10" fontId="5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168" fontId="4" fillId="4" borderId="35" applyNumberFormat="1" applyFill="0" applyBorder="1" applyAlignment="1" applyProtection="1">
      <x:protection locked="1" hidden="0"/>
    </x:xf>
    <x:xf numFmtId="166" fontId="4" fillId="4" borderId="35" applyNumberFormat="1" applyFill="0" applyBorder="1" applyAlignment="1" applyProtection="1">
      <x:protection locked="1" hidden="0"/>
    </x:xf>
    <x:xf numFmtId="0" fontId="4" fillId="4" borderId="18" applyNumberFormat="1" applyFill="0" applyBorder="1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170" fontId="5" fillId="2" borderId="24" applyNumberFormat="1" applyFill="0" applyBorder="1" applyAlignment="1" applyProtection="1">
      <x:protection locked="1" hidden="0"/>
    </x:xf>
    <x:xf numFmtId="168" fontId="5" fillId="0" borderId="0" applyNumberFormat="1" applyFill="1" applyBorder="0" applyAlignment="1" applyProtection="1">
      <x:protection locked="1" hidden="0"/>
    </x:xf>
    <x:xf numFmtId="10" fontId="5" fillId="0" borderId="0" applyNumberFormat="1" applyFill="1" applyBorder="0" applyAlignment="1" applyProtection="1">
      <x:protection locked="1" hidden="0"/>
    </x:xf>
    <x:xf numFmtId="170" fontId="5" fillId="0" borderId="0" applyNumberFormat="1" applyFill="1" applyBorder="0" applyAlignment="1" applyProtection="1">
      <x:protection locked="1" hidden="0"/>
    </x:xf>
    <x:xf numFmtId="0" fontId="5" fillId="0" borderId="24" applyNumberFormat="1" applyFill="1" applyBorder="1" applyAlignment="1" applyProtection="1">
      <x:protection locked="1" hidden="0"/>
    </x:xf>
    <x:xf numFmtId="0" fontId="5" fillId="0" borderId="34" applyNumberFormat="1" applyFill="1" applyBorder="1" applyAlignment="1" applyProtection="1">
      <x:protection locked="1" hidden="0"/>
    </x:xf>
    <x:xf numFmtId="0" fontId="5" fillId="0" borderId="35" applyNumberFormat="1" applyFill="1" applyBorder="1" applyAlignment="1" applyProtection="1">
      <x:protection locked="1" hidden="0"/>
    </x:xf>
    <x:xf numFmtId="0" fontId="5" fillId="0" borderId="36" applyNumberFormat="1" applyFill="1" applyBorder="1" applyAlignment="1" applyProtection="1">
      <x:protection locked="1" hidden="0"/>
    </x:xf>
    <x:xf numFmtId="168" fontId="5" fillId="0" borderId="24" applyNumberFormat="1" applyFill="1" applyBorder="1" applyAlignment="1" applyProtection="1">
      <x:protection locked="1" hidden="0"/>
    </x:xf>
    <x:xf numFmtId="172" fontId="5" fillId="0" borderId="24" applyNumberFormat="1" applyFill="1" applyBorder="1" applyAlignment="1" applyProtection="1">
      <x:protection locked="1" hidden="0"/>
    </x:xf>
    <x:xf numFmtId="2" fontId="5" fillId="0" borderId="24" applyNumberFormat="1" applyFill="1" applyBorder="1" applyAlignment="1" applyProtection="1">
      <x:protection locked="1" hidden="0"/>
    </x:xf>
    <x:xf numFmtId="0" fontId="4" fillId="3" borderId="37" applyNumberFormat="1" applyFill="0" applyBorder="1" applyAlignment="1" applyProtection="1">
      <x:protection locked="1" hidden="0"/>
    </x:xf>
    <x:xf numFmtId="0" fontId="4" fillId="3" borderId="28" applyNumberFormat="1" applyFill="0" applyBorder="1" applyAlignment="1" applyProtection="1">
      <x:protection locked="1" hidden="0"/>
    </x:xf>
    <x:xf numFmtId="0" fontId="4" fillId="3" borderId="38" applyNumberFormat="1" applyFill="0" applyBorder="1" applyAlignment="1" applyProtection="1">
      <x:protection locked="1" hidden="0"/>
    </x:xf>
    <x:xf numFmtId="0" fontId="6" fillId="4" borderId="9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14" fontId="11" fillId="3" borderId="9" applyNumberFormat="1" applyFill="0" applyBorder="1" applyAlignment="1" applyProtection="1">
      <x:protection locked="1" hidden="0"/>
    </x:xf>
    <x:xf numFmtId="0" fontId="6" fillId="3" borderId="9" applyNumberFormat="1" applyFill="0" applyBorder="1" applyAlignment="1" applyProtection="1">
      <x:protection locked="1" hidden="0"/>
    </x:xf>
    <x:xf numFmtId="14" fontId="0" fillId="0" borderId="9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4" fontId="0" fillId="11" borderId="9" applyNumberFormat="1" applyFill="0" applyBorder="1" applyAlignment="1" applyProtection="1">
      <x:protection locked="1" hidden="0"/>
    </x:xf>
    <x:xf numFmtId="164" fontId="0" fillId="11" borderId="9" applyNumberFormat="1" applyFill="0" applyBorder="1" applyAlignment="1" applyProtection="1">
      <x:protection locked="1" hidden="0"/>
    </x:xf>
    <x:xf numFmtId="4" fontId="0" fillId="2" borderId="9" applyNumberFormat="1" applyFill="0" applyBorder="1" applyAlignment="1" applyProtection="1">
      <x:protection locked="1" hidden="0"/>
    </x:xf>
    <x:xf numFmtId="4" fontId="0" fillId="11" borderId="9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7" fontId="4" fillId="3" borderId="10" applyNumberFormat="1" applyFill="0" applyBorder="1" applyAlignment="1" applyProtection="1">
      <x:protection locked="1" hidden="0"/>
    </x:xf>
    <x:xf numFmtId="164" fontId="5" fillId="0" borderId="24" applyNumberFormat="1" applyFill="1" applyBorder="1" applyAlignment="1" applyProtection="1">
      <x:protection locked="1" hidden="0"/>
    </x:xf>
    <x:xf numFmtId="164" fontId="9" fillId="0" borderId="24" applyNumberFormat="1" applyFill="1" applyBorder="1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6" fontId="5" fillId="0" borderId="24" applyNumberFormat="1" applyFill="1" applyBorder="1" applyAlignment="1" applyProtection="1">
      <x:protection locked="1" hidden="0"/>
    </x:xf>
    <x:xf numFmtId="166" fontId="9" fillId="0" borderId="24" applyNumberFormat="1" applyFill="1" applyBorder="1" applyAlignment="1" applyProtection="1">
      <x:protection locked="1" hidden="0"/>
    </x:xf>
    <x:xf numFmtId="0" fontId="6" fillId="4" borderId="24" applyNumberFormat="1" applyFill="0" applyBorder="1" applyAlignment="1" applyProtection="1">
      <x:protection locked="1" hidden="0"/>
    </x:xf>
    <x:xf numFmtId="14" fontId="6" fillId="0" borderId="0" applyNumberFormat="1" applyFill="1" applyBorder="0" applyAlignment="1" applyProtection="1">
      <x:protection locked="1" hidden="0"/>
    </x:xf>
    <x:xf numFmtId="0" fontId="4" fillId="3" borderId="24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17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" fillId="0" borderId="34" applyNumberFormat="1" applyFill="1" applyBorder="1" applyAlignment="1" applyProtection="1">
      <x:protection locked="1" hidden="0"/>
    </x:xf>
    <x:xf numFmtId="0" fontId="2" fillId="0" borderId="35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4" fillId="4" borderId="39" applyNumberFormat="1" applyFill="0" applyBorder="1" applyAlignment="1" applyProtection="1">
      <x:protection locked="1" hidden="0"/>
    </x:xf>
    <x:xf numFmtId="0" fontId="4" fillId="4" borderId="40" applyNumberFormat="1" applyFill="0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166" fontId="5" fillId="0" borderId="9" applyNumberFormat="1" applyFill="1" applyBorder="1" applyAlignment="1" applyProtection="1">
      <x:protection locked="1" hidden="0"/>
    </x:xf>
    <x:xf numFmtId="0" fontId="5" fillId="5" borderId="9" applyNumberFormat="1" applyFill="0" applyBorder="1" applyAlignment="1" applyProtection="1">
      <x:protection locked="1" hidden="0"/>
    </x:xf>
    <x:xf numFmtId="166" fontId="9" fillId="5" borderId="9" applyNumberFormat="1" applyFill="0" applyBorder="1" applyAlignment="1" applyProtection="1">
      <x:protection locked="1" hidden="0"/>
    </x:xf>
    <x:xf numFmtId="1" fontId="5" fillId="2" borderId="34" applyNumberFormat="1" applyFill="0" applyBorder="1" applyAlignment="1" applyProtection="1">
      <x:protection locked="1" hidden="0"/>
    </x:xf>
    <x:xf numFmtId="1" fontId="5" fillId="2" borderId="36" applyNumberFormat="1" applyFill="0" applyBorder="1" applyAlignment="1" applyProtection="1">
      <x:protection locked="1" hidden="0"/>
    </x:xf>
    <x:xf numFmtId="0" fontId="9" fillId="2" borderId="0" applyNumberFormat="1" applyFill="0" applyBorder="0" applyAlignment="1" applyProtection="1">
      <x:protection locked="1" hidden="0"/>
    </x:xf>
    <x:xf numFmtId="20" fontId="4" fillId="3" borderId="9" applyNumberFormat="1" applyFill="0" applyBorder="1" applyAlignment="1" applyProtection="1">
      <x:protection locked="1" hidden="0"/>
    </x:xf>
    <x:xf numFmtId="20" fontId="4" fillId="3" borderId="11" applyNumberFormat="1" applyFill="0" applyBorder="1" applyAlignment="1" applyProtection="1">
      <x:protection locked="1" hidden="0"/>
    </x:xf>
    <x:xf numFmtId="20" fontId="8" fillId="7" borderId="9" applyNumberFormat="1" applyFill="0" applyBorder="1" applyAlignment="1" applyProtection="1">
      <x:protection locked="1" hidden="0"/>
    </x:xf>
    <x:xf numFmtId="20" fontId="4" fillId="0" borderId="0" applyNumberFormat="1" applyFill="1" applyBorder="0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20" fontId="8" fillId="0" borderId="9" applyNumberFormat="1" applyFill="1" applyBorder="1" applyAlignment="1" applyProtection="1">
      <x:protection locked="1" hidden="0"/>
    </x:xf>
    <x:xf numFmtId="166" fontId="5" fillId="2" borderId="9" applyNumberFormat="1" applyFill="0" applyBorder="1" applyAlignment="1" applyProtection="1">
      <x:protection locked="1" hidden="0"/>
    </x:xf>
    <x:xf numFmtId="0" fontId="8" fillId="5" borderId="34" applyNumberFormat="1" applyFill="0" applyBorder="1" applyAlignment="1" applyProtection="1">
      <x:protection locked="1" hidden="0"/>
    </x:xf>
    <x:xf numFmtId="0" fontId="8" fillId="5" borderId="36" applyNumberFormat="1" applyFill="0" applyBorder="1" applyAlignment="1" applyProtection="1">
      <x:protection locked="1" hidden="0"/>
    </x:xf>
    <x:xf numFmtId="166" fontId="8" fillId="5" borderId="9" applyNumberFormat="1" applyFill="0" applyBorder="1" applyAlignment="1" applyProtection="1">
      <x:protection locked="1" hidden="0"/>
    </x:xf>
    <x:xf numFmtId="1" fontId="4" fillId="6" borderId="10" applyNumberFormat="1" applyFill="0" applyBorder="1" applyAlignment="1" applyProtection="1">
      <x:protection locked="1" hidden="0"/>
    </x:xf>
    <x:xf numFmtId="14" fontId="4" fillId="6" borderId="10" applyNumberFormat="1" applyFill="0" applyBorder="1" applyAlignment="1" applyProtection="1">
      <x:protection locked="1" hidden="0"/>
    </x:xf>
    <x:xf numFmtId="20" fontId="4" fillId="13" borderId="10" applyNumberFormat="1" applyFill="0" applyBorder="1" applyAlignment="1" applyProtection="1">
      <x:protection locked="1" hidden="0"/>
    </x:xf>
    <x:xf numFmtId="20" fontId="4" fillId="14" borderId="10" applyNumberFormat="1" applyFill="0" applyBorder="1" applyAlignment="1" applyProtection="1">
      <x:protection locked="1" hidden="0"/>
    </x:xf>
    <x:xf numFmtId="0" fontId="9" fillId="5" borderId="10" applyNumberFormat="1" applyFill="0" applyBorder="1" applyAlignment="1" applyProtection="1">
      <x:protection locked="1" hidden="0"/>
    </x:xf>
    <x:xf numFmtId="49" fontId="5" fillId="0" borderId="24" applyNumberFormat="1" applyFill="1" applyBorder="1" applyAlignment="1" applyProtection="1">
      <x:protection locked="1" hidden="0"/>
    </x:xf>
  </x:cellStyleXfs>
  <x:cellXfs count="452">
    <x:xf numFmtId="0" fontId="0" fillId="0" borderId="0" xfId="0"/>
    <x:xf numFmtId="0" fontId="3" fillId="2" borderId="0" xfId="0" applyFont="1" applyFill="1" applyBorder="1" applyAlignment="1">
      <x:alignment horizontal="center" vertical="center"/>
    </x:xf>
    <x:xf numFmtId="0" fontId="0" fillId="2" borderId="0" xfId="0" applyFill="1" applyBorder="1" applyAlignment="1">
      <x:alignment horizontal="left" vertical="center" wrapText="1"/>
    </x:xf>
    <x:xf numFmtId="0" fontId="5" fillId="2" borderId="0" xfId="0" applyFont="1" applyFill="1"/>
    <x:xf numFmtId="0" fontId="4" fillId="3" borderId="9" xfId="0" applyFont="1" applyFill="1" applyBorder="1" applyAlignment="1">
      <x:alignment horizontal="center" vertical="center" wrapText="1"/>
    </x:xf>
    <x:xf numFmtId="0" fontId="4" fillId="3" borderId="9" xfId="0" applyFont="1" applyFill="1" applyBorder="1" applyAlignment="1">
      <x:alignment vertical="center"/>
    </x:xf>
    <x:xf numFmtId="0" fontId="4" fillId="4" borderId="9" xfId="0" applyFont="1" applyFill="1" applyBorder="1" applyAlignment="1"/>
    <x:xf numFmtId="0" fontId="5" fillId="0" borderId="0" xfId="0" applyFont="1"/>
    <x:xf numFmtId="0" fontId="5" fillId="2" borderId="0" xfId="0" applyFont="1" applyFill="1" applyAlignment="1"/>
    <x:xf numFmtId="0" fontId="5" fillId="0" borderId="9" xfId="0" applyFont="1" applyBorder="1"/>
    <x:xf numFmtId="0" fontId="5" fillId="0" borderId="0" xfId="0" applyFont="1" applyBorder="1" applyAlignment="1">
      <x:alignment horizontal="center"/>
    </x:xf>
    <x:xf numFmtId="0" fontId="5" fillId="0" borderId="0" xfId="0" applyFont="1" applyBorder="1"/>
    <x:xf numFmtId="0" fontId="6" fillId="4" borderId="9" xfId="0" applyFont="1" applyFill="1" applyBorder="1" applyAlignment="1">
      <x:alignment horizontal="center"/>
    </x:xf>
    <x:xf numFmtId="0" fontId="4" fillId="4" borderId="9" xfId="0" applyFont="1" applyFill="1" applyBorder="1"/>
    <x:xf numFmtId="0" fontId="7" fillId="0" borderId="0" xfId="0" applyFont="1" applyBorder="1"/>
    <x:xf numFmtId="0" fontId="0" fillId="2" borderId="0" xfId="0" applyFill="1" applyBorder="1" applyAlignment="1">
      <x:alignment horizontal="left" vertical="center" wrapText="1"/>
    </x:xf>
    <x:xf numFmtId="0" fontId="0" fillId="2" borderId="0" xfId="0" applyFill="1" applyBorder="1" applyAlignment="1">
      <x:alignment horizontal="left" vertical="center" wrapText="1"/>
    </x:xf>
    <x:xf numFmtId="0" fontId="5" fillId="0" borderId="0" xfId="0" applyFont="1" applyAlignment="1">
      <x:alignment horizontal="center"/>
    </x:xf>
    <x:xf numFmtId="20" fontId="4" fillId="3" borderId="9" xfId="0" applyNumberFormat="1" applyFont="1" applyFill="1" applyBorder="1"/>
    <x:xf numFmtId="0" fontId="8" fillId="0" borderId="9" xfId="0" applyFont="1" applyFill="1" applyBorder="1"/>
    <x:xf numFmtId="20" fontId="4" fillId="0" borderId="0" xfId="0" applyNumberFormat="1" applyFont="1" applyFill="1" applyBorder="1"/>
    <x:xf numFmtId="20" fontId="4" fillId="3" borderId="11" xfId="0" applyNumberFormat="1" applyFont="1" applyFill="1" applyBorder="1"/>
    <x:xf numFmtId="20" fontId="8" fillId="7" borderId="9" xfId="0" applyNumberFormat="1" applyFont="1" applyFill="1" applyBorder="1"/>
    <x:xf numFmtId="166" fontId="5" fillId="0" borderId="9" xfId="1" applyNumberFormat="1" applyFont="1" applyBorder="1"/>
    <x:xf numFmtId="0" fontId="5" fillId="5" borderId="9" xfId="0" applyFont="1" applyFill="1" applyBorder="1"/>
    <x:xf numFmtId="166" fontId="9" fillId="5" borderId="9" xfId="0" applyNumberFormat="1" applyFont="1" applyFill="1" applyBorder="1"/>
    <x:xf numFmtId="0" fontId="6" fillId="4" borderId="9" xfId="0" applyFont="1" applyFill="1" applyBorder="1"/>
    <x:xf numFmtId="0" fontId="6" fillId="3" borderId="9" xfId="0" applyFont="1" applyFill="1" applyBorder="1" applyAlignment="1">
      <x:alignment vertical="center"/>
    </x:xf>
    <x:xf numFmtId="0" fontId="5" fillId="0" borderId="0" xfId="0" applyFont="1" applyFill="1" applyBorder="1"/>
    <x:xf numFmtId="166" fontId="5" fillId="2" borderId="9" xfId="1" applyNumberFormat="1" applyFont="1" applyFill="1" applyBorder="1" applyAlignment="1">
      <x:alignment horizontal="center"/>
    </x:xf>
    <x:xf numFmtId="166" fontId="5" fillId="0" borderId="9" xfId="1" applyNumberFormat="1" applyFont="1" applyFill="1" applyBorder="1" applyAlignment="1">
      <x:alignment horizontal="center"/>
    </x:xf>
    <x:xf numFmtId="166" fontId="8" fillId="5" borderId="9" xfId="1" applyNumberFormat="1" applyFont="1" applyFill="1" applyBorder="1" applyAlignment="1">
      <x:alignment horizontal="center"/>
    </x:xf>
    <x:xf numFmtId="20" fontId="8" fillId="0" borderId="9" xfId="0" applyNumberFormat="1" applyFont="1" applyFill="1" applyBorder="1" applyAlignment="1">
      <x:alignment horizontal="center"/>
    </x:xf>
    <x:xf numFmtId="0" fontId="9" fillId="2" borderId="0" xfId="0" applyFont="1" applyFill="1"/>
    <x:xf numFmtId="0" fontId="0" fillId="0" borderId="0" xfId="0" applyBorder="1" applyAlignment="1">
      <x:alignment vertical="top"/>
    </x:xf>
    <x:xf numFmtId="0" fontId="0" fillId="0" borderId="16" xfId="0" applyBorder="1" applyAlignment="1">
      <x:alignment vertical="top"/>
    </x:xf>
    <x:xf numFmtId="0" fontId="0" fillId="0" borderId="14" xfId="0" applyBorder="1" applyAlignment="1">
      <x:alignment vertical="top"/>
    </x:xf>
    <x:xf numFmtId="0" fontId="0" fillId="0" borderId="17" xfId="0" applyBorder="1" applyAlignment="1">
      <x:alignment vertical="top"/>
    </x:xf>
    <x:xf numFmtId="0" fontId="0" fillId="0" borderId="18" xfId="0" applyBorder="1" applyAlignment="1">
      <x:alignment vertical="top"/>
    </x:xf>
    <x:xf numFmtId="0" fontId="0" fillId="0" borderId="19" xfId="0" applyBorder="1" applyAlignment="1">
      <x:alignment vertical="top"/>
    </x:xf>
    <x:xf numFmtId="0" fontId="0" fillId="0" borderId="18" xfId="0" applyBorder="1"/>
    <x:xf numFmtId="0" fontId="0" fillId="0" borderId="0" xfId="0" applyBorder="1"/>
    <x:xf numFmtId="0" fontId="0" fillId="0" borderId="19" xfId="0" applyBorder="1"/>
    <x:xf numFmtId="0" fontId="0" fillId="0" borderId="20" xfId="0" applyBorder="1"/>
    <x:xf numFmtId="0" fontId="0" fillId="0" borderId="15" xfId="0" applyBorder="1"/>
    <x:xf numFmtId="0" fontId="0" fillId="0" borderId="21" xfId="0" applyBorder="1"/>
    <x:xf numFmtId="1" fontId="5" fillId="0" borderId="0" xfId="0" applyNumberFormat="1" applyFont="1" applyAlignment="1"/>
    <x:xf numFmtId="14" fontId="5" fillId="0" borderId="0" xfId="0" applyNumberFormat="1" applyFont="1" applyAlignment="1"/>
    <x:xf numFmtId="10" fontId="5" fillId="0" borderId="0" xfId="3" applyNumberFormat="1" applyFont="1"/>
    <x:xf numFmtId="0" fontId="0" fillId="2" borderId="0" xfId="0" applyFill="1" applyBorder="1" applyAlignment="1">
      <x:alignment horizontal="left" vertical="center" wrapText="1"/>
    </x:xf>
    <x:xf numFmtId="0" fontId="13" fillId="0" borderId="0" xfId="0" applyFont="1"/>
    <x:xf numFmtId="0" fontId="0" fillId="0" borderId="0" xfId="0" applyFill="1" applyBorder="1"/>
    <x:xf numFmtId="0" fontId="13" fillId="0" borderId="0" xfId="0" applyFont="1" applyFill="1" applyBorder="1"/>
    <x:xf numFmtId="0" fontId="0" fillId="0" borderId="0" xfId="0" applyFill="1"/>
    <x:xf numFmtId="0" fontId="3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 horizontal="left" vertical="center" wrapText="1"/>
    </x:xf>
    <x:xf numFmtId="0" fontId="0" fillId="0" borderId="14" xfId="0" applyFill="1" applyBorder="1" applyAlignment="1">
      <x:alignment vertical="top"/>
    </x:xf>
    <x:xf numFmtId="0" fontId="0" fillId="0" borderId="0" xfId="0" applyFill="1" applyBorder="1" applyAlignment="1">
      <x:alignment vertical="top"/>
    </x:xf>
    <x:xf numFmtId="0" fontId="0" fillId="0" borderId="15" xfId="0" applyFill="1" applyBorder="1"/>
    <x:xf numFmtId="0" fontId="13" fillId="4" borderId="0" xfId="0" applyFont="1" applyFill="1"/>
    <x:xf numFmtId="0" fontId="13" fillId="8" borderId="0" xfId="0" applyFont="1" applyFill="1"/>
    <x:xf numFmtId="0" fontId="6" fillId="8" borderId="0" xfId="0" applyFont="1" applyFill="1" applyBorder="1" applyAlignment="1">
      <x:alignment horizontal="center"/>
    </x:xf>
    <x:xf numFmtId="0" fontId="13" fillId="8" borderId="0" xfId="0" applyFont="1" applyFill="1" applyBorder="1"/>
    <x:xf numFmtId="0" fontId="0" fillId="9" borderId="0" xfId="0" applyFill="1"/>
    <x:xf numFmtId="0" fontId="0" fillId="9" borderId="0" xfId="0" applyFill="1" applyBorder="1"/>
    <x:xf numFmtId="0" fontId="13" fillId="9" borderId="0" xfId="0" applyFont="1" applyFill="1"/>
    <x:xf numFmtId="0" fontId="6" fillId="9" borderId="0" xfId="0" applyFont="1" applyFill="1" applyBorder="1" applyAlignment="1">
      <x:alignment horizontal="center"/>
    </x:xf>
    <x:xf numFmtId="0" fontId="13" fillId="9" borderId="0" xfId="0" applyFont="1" applyFill="1" applyBorder="1"/>
    <x:xf numFmtId="0" fontId="14" fillId="8" borderId="23" xfId="0" applyFont="1" applyFill="1" applyBorder="1" applyAlignment="1">
      <x:alignment horizontal="center"/>
    </x:xf>
    <x:xf numFmtId="0" fontId="14" fillId="9" borderId="23" xfId="0" applyFont="1" applyFill="1" applyBorder="1" applyAlignment="1">
      <x:alignment horizontal="center"/>
    </x:xf>
    <x:xf numFmtId="0" fontId="15" fillId="9" borderId="0" xfId="0" applyFont="1" applyFill="1"/>
    <x:xf numFmtId="0" fontId="16" fillId="9" borderId="23" xfId="0" applyFont="1" applyFill="1" applyBorder="1"/>
    <x:xf numFmtId="0" fontId="15" fillId="9" borderId="0" xfId="0" applyFont="1" applyFill="1" applyBorder="1"/>
    <x:xf numFmtId="0" fontId="15" fillId="8" borderId="0" xfId="0" applyFont="1" applyFill="1"/>
    <x:xf numFmtId="0" fontId="16" fillId="8" borderId="23" xfId="0" applyFont="1" applyFill="1" applyBorder="1"/>
    <x:xf numFmtId="0" fontId="15" fillId="8" borderId="0" xfId="0" applyFont="1" applyFill="1" applyBorder="1"/>
    <x:xf numFmtId="0" fontId="6" fillId="4" borderId="0" xfId="0" applyFont="1" applyFill="1" applyBorder="1" applyAlignment="1">
      <x:alignment horizontal="center"/>
    </x:xf>
    <x:xf numFmtId="0" fontId="13" fillId="4" borderId="0" xfId="0" applyFont="1" applyFill="1" applyBorder="1"/>
    <x:xf numFmtId="0" fontId="0" fillId="10" borderId="0" xfId="0" applyFill="1"/>
    <x:xf numFmtId="0" fontId="0" fillId="10" borderId="23" xfId="0" applyFill="1" applyBorder="1"/>
    <x:xf numFmtId="0" fontId="10" fillId="10" borderId="23" xfId="0" applyFont="1" applyFill="1" applyBorder="1" applyAlignment="1">
      <x:alignment horizontal="center"/>
    </x:xf>
    <x:xf numFmtId="0" fontId="13" fillId="10" borderId="0" xfId="0" applyFont="1" applyFill="1"/>
    <x:xf numFmtId="0" fontId="6" fillId="10" borderId="0" xfId="0" applyFont="1" applyFill="1" applyBorder="1" applyAlignment="1">
      <x:alignment horizontal="center"/>
    </x:xf>
    <x:xf numFmtId="0" fontId="13" fillId="10" borderId="0" xfId="0" applyFont="1" applyFill="1" applyBorder="1"/>
    <x:xf numFmtId="0" fontId="0" fillId="2" borderId="0" xfId="0" applyFill="1" applyBorder="1" applyAlignment="1">
      <x:alignment horizontal="left" vertical="center" wrapText="1"/>
    </x:xf>
    <x:xf numFmtId="0" fontId="11" fillId="0" borderId="0" xfId="0" applyFont="1" applyFill="1"/>
    <x:xf numFmtId="0" fontId="11" fillId="9" borderId="0" xfId="0" applyFont="1" applyFill="1"/>
    <x:xf numFmtId="0" fontId="11" fillId="9" borderId="0" xfId="0" applyFont="1" applyFill="1" applyBorder="1"/>
    <x:xf numFmtId="0" fontId="11" fillId="0" borderId="0" xfId="0" applyFont="1" applyFill="1" applyBorder="1"/>
    <x:xf numFmtId="0" fontId="11" fillId="8" borderId="0" xfId="0" applyFont="1" applyFill="1"/>
    <x:xf numFmtId="0" fontId="11" fillId="8" borderId="0" xfId="0" applyFont="1" applyFill="1" applyBorder="1"/>
    <x:xf numFmtId="0" fontId="11" fillId="4" borderId="0" xfId="0" applyFont="1" applyFill="1"/>
    <x:xf numFmtId="0" fontId="11" fillId="0" borderId="0" xfId="0" applyFont="1"/>
    <x:xf numFmtId="0" fontId="11" fillId="10" borderId="0" xfId="0" applyFont="1" applyFill="1"/>
    <x:xf numFmtId="168" fontId="5" fillId="2" borderId="0" xfId="2" applyNumberFormat="1" applyFont="1" applyFill="1"/>
    <x:xf numFmtId="166" fontId="5" fillId="0" borderId="0" xfId="1" applyNumberFormat="1" applyFont="1"/>
    <x:xf numFmtId="166" fontId="4" fillId="3" borderId="9" xfId="1" applyNumberFormat="1" applyFont="1" applyFill="1" applyBorder="1" applyAlignment="1">
      <x:alignment horizontal="center" vertical="center" wrapText="1"/>
    </x:xf>
    <x:xf numFmtId="166" fontId="5" fillId="2" borderId="0" xfId="1" applyNumberFormat="1" applyFont="1" applyFill="1"/>
    <x:xf numFmtId="0" fontId="0" fillId="0" borderId="0" xfId="0" applyAlignment="1">
      <x:alignment horizontal="center"/>
    </x:xf>
    <x:xf numFmtId="0" fontId="11" fillId="3" borderId="9" xfId="0" applyFont="1" applyFill="1" applyBorder="1" applyAlignment="1">
      <x:alignment horizontal="center"/>
    </x:xf>
    <x:xf numFmtId="14" fontId="0" fillId="0" borderId="9" xfId="0" applyNumberFormat="1" applyBorder="1" applyAlignment="1">
      <x:alignment horizontal="center"/>
    </x:xf>
    <x:xf numFmtId="164" fontId="0" fillId="0" borderId="9" xfId="2" applyFont="1" applyBorder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0" borderId="0" xfId="2" applyFont="1" applyAlignment="1">
      <x:alignment horizontal="center"/>
    </x:xf>
    <x:xf numFmtId="14" fontId="11" fillId="3" borderId="9" xfId="0" applyNumberFormat="1" applyFont="1" applyFill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164" fontId="0" fillId="0" borderId="0" xfId="2" applyFont="1" applyBorder="1" applyAlignment="1">
      <x:alignment horizontal="center"/>
    </x:xf>
    <x:xf numFmtId="14" fontId="0" fillId="11" borderId="9" xfId="0" applyNumberFormat="1" applyFill="1" applyBorder="1" applyAlignment="1">
      <x:alignment horizontal="center"/>
    </x:xf>
    <x:xf numFmtId="164" fontId="0" fillId="11" borderId="9" xfId="2" applyFont="1" applyFill="1" applyBorder="1" applyAlignment="1">
      <x:alignment horizontal="center"/>
    </x:xf>
    <x:xf numFmtId="164" fontId="17" fillId="0" borderId="0" xfId="2" applyFont="1" applyFill="1" applyBorder="1" applyAlignment="1">
      <x:alignment horizontal="center"/>
    </x:xf>
    <x:xf numFmtId="0" fontId="6" fillId="3" borderId="9" xfId="0" applyFont="1" applyFill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12" borderId="0" xfId="0" applyFill="1"/>
    <x:xf numFmtId="0" fontId="0" fillId="12" borderId="23" xfId="0" applyFill="1" applyBorder="1"/>
    <x:xf numFmtId="0" fontId="10" fillId="12" borderId="23" xfId="0" applyFont="1" applyFill="1" applyBorder="1" applyAlignment="1">
      <x:alignment horizontal="center"/>
    </x:xf>
    <x:xf numFmtId="0" fontId="13" fillId="12" borderId="0" xfId="0" applyFont="1" applyFill="1"/>
    <x:xf numFmtId="0" fontId="6" fillId="12" borderId="0" xfId="0" applyFont="1" applyFill="1" applyBorder="1" applyAlignment="1">
      <x:alignment horizontal="center"/>
    </x:xf>
    <x:xf numFmtId="0" fontId="13" fillId="12" borderId="0" xfId="0" applyFont="1" applyFill="1" applyBorder="1"/>
    <x:xf numFmtId="0" fontId="11" fillId="12" borderId="0" xfId="0" applyFont="1" applyFill="1"/>
    <x:xf numFmtId="0" fontId="15" fillId="4" borderId="0" xfId="0" applyFont="1" applyFill="1"/>
    <x:xf numFmtId="0" fontId="16" fillId="4" borderId="23" xfId="0" applyFont="1" applyFill="1" applyBorder="1"/>
    <x:xf numFmtId="0" fontId="14" fillId="4" borderId="23" xfId="0" applyFont="1" applyFill="1" applyBorder="1" applyAlignment="1">
      <x:alignment horizontal="center"/>
    </x:xf>
    <x:xf numFmtId="0" fontId="15" fillId="4" borderId="0" xfId="0" applyFont="1" applyFill="1" applyBorder="1"/>
    <x:xf numFmtId="0" fontId="11" fillId="4" borderId="0" xfId="0" applyFont="1" applyFill="1" applyBorder="1"/>
    <x:xf numFmtId="0" fontId="0" fillId="8" borderId="0" xfId="0" applyFill="1"/>
    <x:xf numFmtId="0" fontId="0" fillId="8" borderId="0" xfId="0" applyFill="1" applyBorder="1"/>
    <x:xf numFmtId="0" fontId="11" fillId="0" borderId="0" xfId="0" applyFont="1" applyFill="1" applyAlignment="1">
      <x:alignment vertical="center"/>
    </x:xf>
    <x:xf numFmtId="0" fontId="11" fillId="10" borderId="0" xfId="0" applyFont="1" applyFill="1" applyAlignment="1">
      <x:alignment vertical="center"/>
    </x:xf>
    <x:xf numFmtId="169" fontId="11" fillId="8" borderId="0" xfId="0" applyNumberFormat="1" applyFont="1" applyFill="1" applyAlignment="1">
      <x:alignment vertical="center"/>
    </x:xf>
    <x:xf numFmtId="169" fontId="11" fillId="0" borderId="0" xfId="0" applyNumberFormat="1" applyFont="1" applyFill="1" applyAlignment="1">
      <x:alignment vertical="center"/>
    </x:xf>
    <x:xf numFmtId="169" fontId="11" fillId="4" borderId="0" xfId="0" applyNumberFormat="1" applyFont="1" applyFill="1" applyAlignment="1">
      <x:alignment vertical="center"/>
    </x:xf>
    <x:xf numFmtId="169" fontId="11" fillId="10" borderId="0" xfId="0" applyNumberFormat="1" applyFont="1" applyFill="1" applyAlignment="1">
      <x:alignment vertical="center"/>
    </x:xf>
    <x:xf numFmtId="169" fontId="11" fillId="0" borderId="0" xfId="0" applyNumberFormat="1" applyFont="1" applyFill="1"/>
    <x:xf numFmtId="0" fontId="0" fillId="2" borderId="0" xfId="0" applyFill="1" applyBorder="1" applyAlignment="1">
      <x:alignment horizontal="center" vertical="center" wrapText="1"/>
    </x:xf>
    <x:xf numFmtId="0" fontId="11" fillId="0" borderId="0" xfId="0" applyFont="1" applyFill="1" applyBorder="1" applyAlignment="1">
      <x:alignment horizontal="center"/>
    </x:xf>
    <x:xf numFmtId="0" fontId="11" fillId="0" borderId="0" xfId="0" applyFont="1" applyFill="1" applyBorder="1" applyAlignment="1">
      <x:alignment horizontal="right"/>
    </x:xf>
    <x:xf numFmtId="168" fontId="5" fillId="0" borderId="0" xfId="0" applyNumberFormat="1" applyFont="1"/>
    <x:xf numFmtId="0" fontId="20" fillId="0" borderId="0" xfId="0" applyFont="1" applyFill="1"/>
    <x:xf numFmtId="168" fontId="10" fillId="10" borderId="0" xfId="0" applyNumberFormat="1" applyFont="1" applyFill="1"/>
    <x:xf numFmtId="168" fontId="10" fillId="4" borderId="0" xfId="0" applyNumberFormat="1" applyFont="1" applyFill="1" applyBorder="1" applyAlignment="1">
      <x:alignment horizontal="center"/>
    </x:xf>
    <x:xf numFmtId="164" fontId="11" fillId="12" borderId="0" xfId="0" applyNumberFormat="1" applyFont="1" applyFill="1"/>
    <x:xf numFmtId="165" fontId="10" fillId="9" borderId="0" xfId="1" applyFont="1" applyFill="1" applyBorder="1" applyAlignment="1">
      <x:alignment horizontal="center"/>
    </x:xf>
    <x:xf numFmtId="165" fontId="10" fillId="8" borderId="0" xfId="1" applyFont="1" applyFill="1" applyBorder="1" applyAlignment="1">
      <x:alignment horizontal="center"/>
    </x:xf>
    <x:xf numFmtId="0" fontId="5" fillId="0" borderId="0" xfId="0" applyFont="1" applyFill="1"/>
    <x:xf numFmtId="164" fontId="5" fillId="0" borderId="0" xfId="2" applyFont="1" applyFill="1" applyBorder="1" applyAlignment="1">
      <x:alignment horizontal="center"/>
    </x:xf>
    <x:xf numFmtId="164" fontId="5" fillId="0" borderId="0" xfId="2" applyFont="1" applyFill="1" applyBorder="1"/>
    <x:xf numFmtId="164" fontId="17" fillId="0" borderId="0" xfId="2" applyFont="1" applyFill="1" applyBorder="1"/>
    <x:xf numFmtId="0" fontId="5" fillId="2" borderId="24" xfId="0" applyFont="1" applyFill="1" applyBorder="1" applyAlignment="1">
      <x:alignment horizontal="center" vertical="center" wrapText="1"/>
    </x:xf>
    <x:xf numFmtId="0" fontId="5" fillId="2" borderId="24" xfId="0" applyFont="1" applyFill="1" applyBorder="1" applyAlignment="1">
      <x:alignment horizontal="center" vertical="center"/>
    </x:xf>
    <x:xf numFmtId="168" fontId="5" fillId="2" borderId="24" xfId="2" applyNumberFormat="1" applyFont="1" applyFill="1" applyBorder="1" applyAlignment="1">
      <x:alignment horizontal="center" vertical="center" wrapText="1"/>
    </x:xf>
    <x:xf numFmtId="10" fontId="5" fillId="0" borderId="24" xfId="3" applyNumberFormat="1" applyFont="1" applyFill="1" applyBorder="1"/>
    <x:xf numFmtId="166" fontId="5" fillId="2" borderId="24" xfId="1" applyNumberFormat="1" applyFont="1" applyFill="1" applyBorder="1" applyAlignment="1">
      <x:alignment horizontal="center" vertical="center" wrapText="1"/>
    </x:xf>
    <x:xf numFmtId="165" fontId="5" fillId="2" borderId="24" xfId="0" applyNumberFormat="1" applyFont="1" applyFill="1" applyBorder="1"/>
    <x:xf numFmtId="0" fontId="4" fillId="3" borderId="10" xfId="0" applyFont="1" applyFill="1" applyBorder="1" applyAlignment="1">
      <x:alignment horizontal="center" vertical="center" wrapText="1"/>
    </x:xf>
    <x:xf numFmtId="168" fontId="4" fillId="3" borderId="10" xfId="2" applyNumberFormat="1" applyFont="1" applyFill="1" applyBorder="1" applyAlignment="1">
      <x:alignment horizontal="center" vertical="center" wrapText="1"/>
    </x:xf>
    <x:xf numFmtId="166" fontId="4" fillId="3" borderId="10" xfId="1" applyNumberFormat="1" applyFont="1" applyFill="1" applyBorder="1" applyAlignment="1">
      <x:alignment horizontal="center" vertical="center" wrapText="1"/>
    </x:xf>
    <x:xf numFmtId="0" fontId="5" fillId="2" borderId="24" xfId="0" applyFont="1" applyFill="1" applyBorder="1"/>
    <x:xf numFmtId="168" fontId="5" fillId="2" borderId="24" xfId="2" applyNumberFormat="1" applyFont="1" applyFill="1" applyBorder="1"/>
    <x:xf numFmtId="10" fontId="5" fillId="2" borderId="24" xfId="3" applyNumberFormat="1" applyFont="1" applyFill="1" applyBorder="1"/>
    <x:xf numFmtId="166" fontId="5" fillId="2" borderId="24" xfId="1" applyNumberFormat="1" applyFont="1" applyFill="1" applyBorder="1"/>
    <x:xf numFmtId="0" fontId="5" fillId="2" borderId="0" xfId="0" applyFont="1" applyFill="1" applyBorder="1"/>
    <x:xf numFmtId="168" fontId="5" fillId="2" borderId="0" xfId="2" applyNumberFormat="1" applyFont="1" applyFill="1" applyBorder="1"/>
    <x:xf numFmtId="10" fontId="5" fillId="2" borderId="0" xfId="3" applyNumberFormat="1" applyFont="1" applyFill="1" applyBorder="1"/>
    <x:xf numFmtId="166" fontId="5" fillId="2" borderId="0" xfId="1" applyNumberFormat="1" applyFont="1" applyFill="1" applyBorder="1"/>
    <x:xf numFmtId="165" fontId="5" fillId="2" borderId="0" xfId="0" applyNumberFormat="1" applyFont="1" applyFill="1" applyBorder="1"/>
    <x:xf numFmtId="166" fontId="5" fillId="0" borderId="0" xfId="1" applyNumberFormat="1" applyFont="1" applyBorder="1"/>
    <x:xf numFmtId="170" fontId="5" fillId="2" borderId="24" xfId="0" applyNumberFormat="1" applyFont="1" applyFill="1" applyBorder="1"/>
    <x:xf numFmtId="168" fontId="5" fillId="0" borderId="0" xfId="2" applyNumberFormat="1" applyFont="1" applyFill="1" applyBorder="1"/>
    <x:xf numFmtId="10" fontId="5" fillId="0" borderId="0" xfId="3" applyNumberFormat="1" applyFont="1" applyFill="1" applyBorder="1"/>
    <x:xf numFmtId="166" fontId="5" fillId="0" borderId="0" xfId="1" applyNumberFormat="1" applyFont="1" applyFill="1" applyBorder="1"/>
    <x:xf numFmtId="170" fontId="5" fillId="0" borderId="0" xfId="0" applyNumberFormat="1" applyFont="1" applyFill="1" applyBorder="1"/>
    <x:xf numFmtId="0" fontId="5" fillId="0" borderId="0" xfId="0" applyFont="1" applyFill="1" applyBorder="1" applyAlignment="1">
      <x:alignment horizontal="center"/>
    </x:xf>
    <x:xf numFmtId="0" fontId="5" fillId="0" borderId="24" xfId="0" applyFont="1" applyFill="1" applyBorder="1" applyAlignment="1">
      <x:alignment horizontal="center" vertical="center" wrapText="1"/>
    </x:xf>
    <x:xf numFmtId="0" fontId="5" fillId="0" borderId="24" xfId="0" applyFont="1" applyFill="1" applyBorder="1" applyAlignment="1">
      <x:alignment horizontal="center" vertical="center"/>
    </x:xf>
    <x:xf numFmtId="0" fontId="5" fillId="2" borderId="0" xfId="0" applyFont="1" applyFill="1" applyBorder="1" applyAlignment="1"/>
    <x:xf numFmtId="0" fontId="5" fillId="0" borderId="0" xfId="0" applyFont="1" applyFill="1" applyBorder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/>
    </x:xf>
    <x:xf numFmtId="0" fontId="5" fillId="0" borderId="0" xfId="0" applyFont="1" applyFill="1" applyBorder="1" applyAlignment="1"/>
    <x:xf numFmtId="0" fontId="5" fillId="0" borderId="0" xfId="0" applyFont="1" applyFill="1" applyAlignment="1">
      <x:alignment horizontal="center"/>
    </x:xf>
    <x:xf numFmtId="0" fontId="4" fillId="3" borderId="10" xfId="0" applyFont="1" applyFill="1" applyBorder="1" applyAlignment="1">
      <x:alignment vertical="center"/>
    </x:xf>
    <x:xf numFmtId="0" fontId="4" fillId="3" borderId="10" xfId="0" applyFont="1" applyFill="1" applyBorder="1" applyAlignment="1">
      <x:alignment horizontal="center"/>
    </x:xf>
    <x:xf numFmtId="17" fontId="4" fillId="3" borderId="10" xfId="0" applyNumberFormat="1" applyFont="1" applyFill="1" applyBorder="1" applyAlignment="1">
      <x:alignment horizontal="center"/>
    </x:xf>
    <x:xf numFmtId="164" fontId="9" fillId="0" borderId="0" xfId="2" applyFont="1" applyFill="1" applyBorder="1" applyAlignment="1">
      <x:alignment horizontal="center"/>
    </x:xf>
    <x:xf numFmtId="0" fontId="5" fillId="0" borderId="24" xfId="0" applyFont="1" applyFill="1" applyBorder="1" applyAlignment="1">
      <x:alignment horizontal="center"/>
    </x:xf>
    <x:xf numFmtId="164" fontId="5" fillId="0" borderId="24" xfId="2" applyFont="1" applyFill="1" applyBorder="1" applyAlignment="1">
      <x:alignment horizontal="center"/>
    </x:xf>
    <x:xf numFmtId="164" fontId="9" fillId="0" borderId="24" xfId="2" applyFont="1" applyFill="1" applyBorder="1" applyAlignment="1">
      <x:alignment horizontal="center"/>
    </x:xf>
    <x:xf numFmtId="166" fontId="5" fillId="0" borderId="24" xfId="1" applyNumberFormat="1" applyFont="1" applyFill="1" applyBorder="1" applyAlignment="1">
      <x:alignment horizontal="center"/>
    </x:xf>
    <x:xf numFmtId="166" fontId="9" fillId="0" borderId="24" xfId="1" applyNumberFormat="1" applyFont="1" applyFill="1" applyBorder="1" applyAlignment="1">
      <x:alignment horizontal="center"/>
    </x:xf>
    <x:xf numFmtId="0" fontId="6" fillId="4" borderId="24" xfId="0" applyFont="1" applyFill="1" applyBorder="1" applyAlignment="1">
      <x:alignment horizontal="center"/>
    </x:xf>
    <x:xf numFmtId="0" fontId="4" fillId="3" borderId="24" xfId="0" applyFont="1" applyFill="1" applyBorder="1" applyAlignment="1">
      <x:alignment horizontal="center"/>
    </x:xf>
    <x:xf numFmtId="1" fontId="4" fillId="6" borderId="10" xfId="0" applyNumberFormat="1" applyFont="1" applyFill="1" applyBorder="1" applyAlignment="1"/>
    <x:xf numFmtId="14" fontId="4" fillId="6" borderId="10" xfId="0" applyNumberFormat="1" applyFont="1" applyFill="1" applyBorder="1" applyAlignment="1"/>
    <x:xf numFmtId="20" fontId="4" fillId="13" borderId="10" xfId="0" applyNumberFormat="1" applyFont="1" applyFill="1" applyBorder="1" applyAlignment="1">
      <x:alignment horizontal="center"/>
    </x:xf>
    <x:xf numFmtId="20" fontId="4" fillId="14" borderId="10" xfId="0" applyNumberFormat="1" applyFont="1" applyFill="1" applyBorder="1" applyAlignment="1">
      <x:alignment horizontal="center"/>
    </x:xf>
    <x:xf numFmtId="0" fontId="9" fillId="5" borderId="10" xfId="0" applyFont="1" applyFill="1" applyBorder="1" applyAlignment="1">
      <x:alignment horizontal="center"/>
    </x:xf>
    <x:xf numFmtId="0" fontId="4" fillId="4" borderId="9" xfId="0" applyFont="1" applyFill="1" applyBorder="1" applyAlignment="1">
      <x:alignment horizontal="center"/>
    </x:xf>
    <x:xf numFmtId="4" fontId="0" fillId="11" borderId="9" xfId="2" applyNumberFormat="1" applyFont="1" applyFill="1" applyBorder="1" applyAlignment="1">
      <x:alignment horizontal="center"/>
    </x:xf>
    <x:xf numFmtId="4" fontId="0" fillId="2" borderId="9" xfId="2" applyNumberFormat="1" applyFont="1" applyFill="1" applyBorder="1" applyAlignment="1">
      <x:alignment horizontal="center"/>
    </x:xf>
    <x:xf numFmtId="49" fontId="5" fillId="0" borderId="24" xfId="0" applyNumberFormat="1" applyFont="1" applyFill="1" applyBorder="1" applyAlignment="1">
      <x:alignment horizontal="center"/>
    </x:xf>
    <x:xf numFmtId="0" fontId="5" fillId="0" borderId="24" xfId="0" applyFont="1" applyFill="1" applyBorder="1" applyAlignment="1">
      <x:alignment horizontal="center" vertical="center"/>
    </x:xf>
    <x:xf numFmtId="172" fontId="5" fillId="0" borderId="24" xfId="0" applyNumberFormat="1" applyFont="1" applyFill="1" applyBorder="1"/>
    <x:xf numFmtId="10" fontId="10" fillId="9" borderId="0" xfId="3" applyNumberFormat="1" applyFont="1" applyFill="1" applyBorder="1" applyAlignment="1">
      <x:alignment horizontal="right"/>
    </x:xf>
    <x:xf numFmtId="10" fontId="10" fillId="8" borderId="0" xfId="3" applyNumberFormat="1" applyFont="1" applyFill="1" applyBorder="1" applyAlignment="1">
      <x:alignment horizontal="right"/>
    </x:xf>
    <x:xf numFmtId="10" fontId="10" fillId="4" borderId="0" xfId="3" applyNumberFormat="1" applyFont="1" applyFill="1" applyBorder="1" applyAlignment="1">
      <x:alignment horizontal="right"/>
    </x:xf>
    <x:xf numFmtId="10" fontId="10" fillId="10" borderId="0" xfId="3" applyNumberFormat="1" applyFont="1" applyFill="1"/>
    <x:xf numFmtId="10" fontId="11" fillId="12" borderId="0" xfId="3" applyNumberFormat="1" applyFont="1" applyFill="1"/>
    <x:xf numFmtId="14" fontId="6" fillId="0" borderId="0" xfId="0" applyNumberFormat="1" applyFont="1" applyAlignment="1">
      <x:alignment horizontal="center"/>
    </x:xf>
    <x:xf numFmtId="0" fontId="4" fillId="0" borderId="0" xfId="0" applyFont="1" applyAlignment="1">
      <x:alignment horizontal="center"/>
    </x:xf>
    <x:xf numFmtId="0" fontId="5" fillId="0" borderId="24" xfId="0" applyFont="1" applyBorder="1" applyAlignment="1">
      <x:alignment horizontal="center"/>
    </x:xf>
    <x:xf numFmtId="0" fontId="17" fillId="0" borderId="0" xfId="0" applyFont="1"/>
    <x:xf numFmtId="0" fontId="8" fillId="0" borderId="0" xfId="0" applyFont="1" applyAlignment="1">
      <x:alignment horizontal="center"/>
    </x:xf>
    <x:xf numFmtId="168" fontId="5" fillId="0" borderId="24" xfId="0" applyNumberFormat="1" applyFont="1" applyFill="1" applyBorder="1" applyAlignment="1">
      <x:alignment horizontal="center" vertical="center" wrapText="1"/>
    </x:xf>
    <x:xf numFmtId="2" fontId="5" fillId="0" borderId="24" xfId="0" applyNumberFormat="1" applyFont="1" applyFill="1" applyBorder="1" applyAlignment="1">
      <x:alignment horizontal="center" vertical="center" wrapText="1"/>
    </x:xf>
    <x:xf numFmtId="169" fontId="19" fillId="10" borderId="0" xfId="0" applyNumberFormat="1" applyFont="1" applyFill="1" applyAlignment="1">
      <x:alignment horizontal="center" vertical="center"/>
    </x:xf>
    <x:xf numFmtId="0" fontId="18" fillId="0" borderId="0" xfId="0" applyFont="1" applyFill="1" applyAlignment="1">
      <x:alignment horizontal="center" vertical="center"/>
    </x:xf>
    <x:xf numFmtId="169" fontId="19" fillId="8" borderId="0" xfId="0" applyNumberFormat="1" applyFont="1" applyFill="1" applyAlignment="1">
      <x:alignment horizontal="center" vertical="center"/>
    </x:xf>
    <x:xf numFmtId="171" fontId="19" fillId="4" borderId="0" xfId="0" applyNumberFormat="1" applyFont="1" applyFill="1" applyAlignment="1">
      <x:alignment horizontal="center" vertical="center"/>
    </x:xf>
    <x:xf numFmtId="171" fontId="19" fillId="10" borderId="0" xfId="0" applyNumberFormat="1" applyFont="1" applyFill="1" applyAlignment="1">
      <x:alignment horizontal="center" vertical="center"/>
    </x:xf>
    <x:xf numFmtId="169" fontId="19" fillId="4" borderId="0" xfId="0" applyNumberFormat="1" applyFont="1" applyFill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167" fontId="12" fillId="4" borderId="0" xfId="1" applyNumberFormat="1" applyFont="1" applyFill="1" applyBorder="1" applyAlignment="1">
      <x:alignment horizontal="center" vertical="center"/>
    </x:xf>
    <x:xf numFmtId="0" fontId="12" fillId="9" borderId="22" xfId="0" applyFont="1" applyFill="1" applyBorder="1" applyAlignment="1">
      <x:alignment horizontal="center" vertical="center"/>
    </x:xf>
    <x:xf numFmtId="0" fontId="12" fillId="9" borderId="0" xfId="0" applyFont="1" applyFill="1" applyBorder="1" applyAlignment="1">
      <x:alignment horizontal="center" vertical="center"/>
    </x:xf>
    <x:xf numFmtId="2" fontId="12" fillId="12" borderId="22" xfId="0" applyNumberFormat="1" applyFont="1" applyFill="1" applyBorder="1" applyAlignment="1">
      <x:alignment horizontal="center" vertical="center"/>
    </x:xf>
    <x:xf numFmtId="2" fontId="12" fillId="12" borderId="0" xfId="0" applyNumberFormat="1" applyFont="1" applyFill="1" applyBorder="1" applyAlignment="1">
      <x:alignment horizontal="center" vertical="center"/>
    </x:xf>
    <x:xf numFmtId="3" fontId="12" fillId="10" borderId="0" xfId="1" applyNumberFormat="1" applyFont="1" applyFill="1" applyBorder="1" applyAlignment="1">
      <x:alignment horizontal="center" vertical="center"/>
    </x:xf>
    <x:xf numFmtId="0" fontId="3" fillId="2" borderId="0" xfId="0" applyFont="1" applyFill="1" applyBorder="1" applyAlignment="1">
      <x:alignment horizontal="left" vertical="center"/>
    </x:xf>
    <x:xf numFmtId="0" fontId="0" fillId="2" borderId="0" xfId="0" applyFill="1" applyBorder="1" applyAlignment="1">
      <x:alignment horizontal="left" vertical="center" wrapText="1"/>
    </x:xf>
    <x:xf numFmtId="0" fontId="12" fillId="8" borderId="22" xfId="0" applyFont="1" applyFill="1" applyBorder="1" applyAlignment="1">
      <x:alignment horizontal="center" vertical="center"/>
    </x:xf>
    <x:xf numFmtId="0" fontId="12" fillId="8" borderId="0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/>
    </x:xf>
    <x:xf numFmtId="168" fontId="4" fillId="4" borderId="9" xfId="2" applyNumberFormat="1" applyFont="1" applyFill="1" applyBorder="1" applyAlignment="1">
      <x:alignment horizontal="center"/>
    </x:xf>
    <x:xf numFmtId="166" fontId="4" fillId="4" borderId="9" xfId="1" applyNumberFormat="1" applyFont="1" applyFill="1" applyBorder="1" applyAlignment="1">
      <x:alignment horizontal="center"/>
    </x:xf>
    <x:xf numFmtId="0" fontId="0" fillId="2" borderId="1" xfId="0" applyFill="1" applyBorder="1" applyAlignment="1">
      <x:alignment horizontal="center" vertical="center" wrapText="1"/>
    </x:xf>
    <x:xf numFmtId="0" fontId="0" fillId="2" borderId="2" xfId="0" applyFill="1" applyBorder="1" applyAlignment="1">
      <x:alignment horizontal="center" vertical="center" wrapText="1"/>
    </x:xf>
    <x:xf numFmtId="0" fontId="0" fillId="2" borderId="3" xfId="0" applyFill="1" applyBorder="1" applyAlignment="1">
      <x:alignment horizontal="center" vertical="center" wrapText="1"/>
    </x:xf>
    <x:xf numFmtId="0" fontId="0" fillId="2" borderId="4" xfId="0" applyFill="1" applyBorder="1" applyAlignment="1">
      <x:alignment horizontal="center" vertical="center" wrapText="1"/>
    </x:xf>
    <x:xf numFmtId="0" fontId="0" fillId="2" borderId="0" xfId="0" applyFill="1" applyBorder="1" applyAlignment="1">
      <x:alignment horizontal="center" vertical="center" wrapText="1"/>
    </x:xf>
    <x:xf numFmtId="0" fontId="0" fillId="2" borderId="5" xfId="0" applyFill="1" applyBorder="1" applyAlignment="1">
      <x:alignment horizontal="center" vertical="center" wrapText="1"/>
    </x:xf>
    <x:xf numFmtId="0" fontId="0" fillId="2" borderId="6" xfId="0" applyFill="1" applyBorder="1" applyAlignment="1">
      <x:alignment horizontal="center" vertical="center" wrapText="1"/>
    </x:xf>
    <x:xf numFmtId="0" fontId="0" fillId="2" borderId="7" xfId="0" applyFill="1" applyBorder="1" applyAlignment="1">
      <x:alignment horizontal="center" vertical="center" wrapText="1"/>
    </x:xf>
    <x:xf numFmtId="0" fontId="0" fillId="2" borderId="8" xfId="0" applyFill="1" applyBorder="1" applyAlignment="1">
      <x:alignment horizontal="center" vertical="center" wrapText="1"/>
    </x:xf>
    <x:xf numFmtId="0" fontId="4" fillId="4" borderId="11" xfId="0" applyFont="1" applyFill="1" applyBorder="1" applyAlignment="1">
      <x:alignment horizontal="center"/>
    </x:xf>
    <x:xf numFmtId="0" fontId="4" fillId="4" borderId="13" xfId="0" applyFont="1" applyFill="1" applyBorder="1" applyAlignment="1">
      <x:alignment horizontal="center"/>
    </x:xf>
    <x:xf numFmtId="0" fontId="4" fillId="4" borderId="12" xfId="0" applyFont="1" applyFill="1" applyBorder="1" applyAlignment="1">
      <x:alignment horizontal="center"/>
    </x:xf>
    <x:xf numFmtId="166" fontId="4" fillId="4" borderId="11" xfId="1" applyNumberFormat="1" applyFont="1" applyFill="1" applyBorder="1" applyAlignment="1">
      <x:alignment horizontal="center"/>
    </x:xf>
    <x:xf numFmtId="166" fontId="4" fillId="4" borderId="12" xfId="1" applyNumberFormat="1" applyFont="1" applyFill="1" applyBorder="1" applyAlignment="1">
      <x:alignment horizontal="center"/>
    </x:xf>
    <x:xf numFmtId="0" fontId="4" fillId="3" borderId="11" xfId="0" applyFont="1" applyFill="1" applyBorder="1" applyAlignment="1">
      <x:alignment horizontal="center" vertical="center"/>
    </x:xf>
    <x:xf numFmtId="0" fontId="4" fillId="3" borderId="13" xfId="0" applyFont="1" applyFill="1" applyBorder="1" applyAlignment="1">
      <x:alignment horizontal="center" vertical="center"/>
    </x:xf>
    <x:xf numFmtId="0" fontId="4" fillId="3" borderId="12" xfId="0" applyFont="1" applyFill="1" applyBorder="1" applyAlignment="1">
      <x:alignment horizontal="center" vertical="center"/>
    </x:xf>
    <x:xf numFmtId="0" fontId="5" fillId="2" borderId="24" xfId="0" applyFont="1" applyFill="1" applyBorder="1" applyAlignment="1">
      <x:alignment horizontal="center" vertical="center"/>
    </x:xf>
    <x:xf numFmtId="0" fontId="4" fillId="4" borderId="18" xfId="0" applyFont="1" applyFill="1" applyBorder="1" applyAlignment="1">
      <x:alignment horizontal="center"/>
    </x:xf>
    <x:xf numFmtId="0" fontId="4" fillId="4" borderId="0" xfId="0" applyFont="1" applyFill="1" applyBorder="1" applyAlignment="1">
      <x:alignment horizontal="center"/>
    </x:xf>
    <x:xf numFmtId="0" fontId="5" fillId="0" borderId="24" xfId="0" applyFont="1" applyFill="1" applyBorder="1" applyAlignment="1">
      <x:alignment horizontal="center" vertical="center"/>
    </x:xf>
    <x:xf numFmtId="0" fontId="5" fillId="0" borderId="0" xfId="0" applyFont="1" applyFill="1" applyBorder="1" applyAlignment="1">
      <x:alignment horizontal="center" vertical="center"/>
    </x:xf>
    <x:xf numFmtId="0" fontId="4" fillId="3" borderId="9" xfId="0" applyFont="1" applyFill="1" applyBorder="1" applyAlignment="1">
      <x:alignment horizontal="center" vertical="center"/>
    </x:xf>
    <x:xf numFmtId="0" fontId="4" fillId="3" borderId="16" xfId="0" applyFont="1" applyFill="1" applyBorder="1" applyAlignment="1">
      <x:alignment horizontal="center" vertical="center"/>
    </x:xf>
    <x:xf numFmtId="0" fontId="4" fillId="3" borderId="14" xfId="0" applyFont="1" applyFill="1" applyBorder="1" applyAlignment="1">
      <x:alignment horizontal="center" vertical="center"/>
    </x:xf>
    <x:xf numFmtId="0" fontId="4" fillId="3" borderId="17" xfId="0" applyFont="1" applyFill="1" applyBorder="1" applyAlignment="1">
      <x:alignment horizontal="center" vertical="center"/>
    </x:xf>
    <x:xf numFmtId="0" fontId="4" fillId="3" borderId="10" xfId="0" applyFont="1" applyFill="1" applyBorder="1" applyAlignment="1">
      <x:alignment horizontal="center" vertical="center"/>
    </x:xf>
    <x:xf numFmtId="0" fontId="4" fillId="3" borderId="9" xfId="0" applyFont="1" applyFill="1" applyBorder="1" applyAlignment="1">
      <x:alignment horizontal="center"/>
    </x:xf>
    <x:xf numFmtId="1" fontId="5" fillId="2" borderId="11" xfId="0" applyNumberFormat="1" applyFont="1" applyFill="1" applyBorder="1" applyAlignment="1">
      <x:alignment horizontal="center"/>
    </x:xf>
    <x:xf numFmtId="1" fontId="5" fillId="2" borderId="12" xfId="0" applyNumberFormat="1" applyFont="1" applyFill="1" applyBorder="1" applyAlignment="1">
      <x:alignment horizontal="center"/>
    </x:xf>
    <x:xf numFmtId="0" fontId="8" fillId="5" borderId="11" xfId="0" applyFont="1" applyFill="1" applyBorder="1" applyAlignment="1">
      <x:alignment horizontal="center"/>
    </x:xf>
    <x:xf numFmtId="0" fontId="8" fillId="5" borderId="12" xfId="0" applyFont="1" applyFill="1" applyBorder="1" applyAlignment="1">
      <x:alignment horizontal="center"/>
    </x:xf>
    <x:xf numFmtId="0" fontId="2" fillId="0" borderId="11" xfId="0" applyFont="1" applyBorder="1" applyAlignment="1">
      <x:alignment horizontal="center"/>
    </x:xf>
    <x:xf numFmtId="0" fontId="2" fillId="0" borderId="13" xfId="0" applyFont="1" applyBorder="1" applyAlignment="1">
      <x:alignment horizontal="center"/>
    </x:xf>
    <x:xf numFmtId="0" fontId="2" fillId="0" borderId="12" xfId="0" applyFont="1" applyBorder="1" applyAlignment="1">
      <x:alignment horizontal="center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2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2" fillId="1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2" fillId="1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1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1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1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9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9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4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4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9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8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2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12" fillId="10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9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10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0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10" fillId="9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10" fillId="8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1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9" fontId="19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11" fillId="8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11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19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11" fillId="1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19" fillId="10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1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19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1" fontId="19" fillId="10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4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4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3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3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5" fillId="2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2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4" fillId="4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4" fillId="4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4" fillId="4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4" borderId="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0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1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11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11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11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4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4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9" fillId="5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2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2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0" fontId="4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8" fillId="7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5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3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8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4" fillId="6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6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1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1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4">
    <x:cellStyle name="Comma" xfId="1" builtinId="3"/>
    <x:cellStyle name="Currency" xfId="2" builtinId="4"/>
    <x:cellStyle name="Normal" xfId="0" builtinId="0"/>
    <x:cellStyle name="Percent" xfId="3" builtinId="5"/>
  </x:cellStyles>
  <x:tableStyles count="0" defaultTableStyle="TableStyleMedium2" defaultPivotStyle="PivotStyleLight16"/>
  <x:colors>
    <x:mruColors>
      <x:color rgb="FFF59C00"/>
      <x:color rgb="FF18073A"/>
      <x:color rgb="FF5C91A9"/>
      <x:color rgb="FFEA5198"/>
      <x:color rgb="FFE6005B"/>
      <x:color rgb="FFFF33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Gas Overview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[0]!GraphDate</c:f>
              <c:numCache>
                <c:formatCode>m/d/yyyy</c:formatCode>
                <c:ptCount val="1"/>
              </c:numCache>
            </c:numRef>
          </c:cat>
          <c:val>
            <c:numRef>
              <c:f>[0]!GraphTotalCost</c:f>
              <c:numCache>
                <c:formatCode>_-"£"* #,##0.00_-;\-"£"* #,##0.00_-;_-"£"*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8-4542-8AEA-0C328B7952A9}"/>
            </c:ext>
          </c:extLst>
        </c:ser>
        <c:ser>
          <c:idx val="2"/>
          <c:order val="1"/>
          <c:tx>
            <c:v>Previous Cost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[0]!GraphDate</c:f>
              <c:numCache>
                <c:formatCode>m/d/yyyy</c:formatCode>
                <c:ptCount val="1"/>
              </c:numCache>
            </c:numRef>
          </c:cat>
          <c:val>
            <c:numRef>
              <c:f>[0]!GraphPreviousCost</c:f>
              <c:numCache>
                <c:formatCode>_-"£"* #,##0.00_-;\-"£"* #,##0.00_-;_-"£"*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8-4542-8AEA-0C328B79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371776"/>
        <c:axId val="936370792"/>
      </c:barChart>
      <c:lineChart>
        <c:grouping val="standard"/>
        <c:varyColors val="0"/>
        <c:ser>
          <c:idx val="1"/>
          <c:order val="2"/>
          <c:tx>
            <c:v>TotalConsumption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'Period Totals Breakdown'!$B$2:$B$2</c:f>
              <c:numCache>
                <c:formatCode>m/d/yyyy</c:formatCode>
                <c:ptCount val="1"/>
              </c:numCache>
            </c:numRef>
          </c:cat>
          <c:val>
            <c:numRef>
              <c:f>[0]!GraphTotalConsumption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9BD-481B-8614-68CF6510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69472"/>
        <c:axId val="369643768"/>
      </c:lineChart>
      <c:catAx>
        <c:axId val="936371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70792"/>
        <c:crosses val="autoZero"/>
        <c:auto val="0"/>
        <c:lblAlgn val="ctr"/>
        <c:lblOffset val="100"/>
        <c:noMultiLvlLbl val="1"/>
      </c:catAx>
      <c:valAx>
        <c:axId val="93637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£&quot;* #,##0.00_-;\-&quot;£&quot;* #,##0.00_-;_-&quot;£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71776"/>
        <c:crosses val="autoZero"/>
        <c:crossBetween val="between"/>
      </c:valAx>
      <c:valAx>
        <c:axId val="369643768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69472"/>
        <c:crosses val="max"/>
        <c:crossBetween val="between"/>
      </c:valAx>
      <c:catAx>
        <c:axId val="676369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6964376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38</xdr:row>
      <xdr:rowOff>9525</xdr:rowOff>
    </xdr:from>
    <xdr:to>
      <xdr:col>23</xdr:col>
      <xdr:colOff>114150</xdr:colOff>
      <xdr:row>53</xdr:row>
      <xdr:rowOff>57225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CAA450-879C-4A28-9776-5A46E3BF8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425D6F-3F56-48CE-AB1D-13E24B01E40D}" mc:Ignorable="x14ac xr xr2 xr3">
  <x:sheetPr codeName="Sheet1">
    <x:outlinePr summaryBelow="1" summaryRight="1"/>
    <x:pageSetUpPr fitToPage="1"/>
  </x:sheetPr>
  <x:dimension ref="A1:XFC138"/>
  <x:sheetViews>
    <x:sheetView showGridLines="0" tabSelected="1" workbookViewId="0"/>
  </x:sheetViews>
  <x:sheetFormatPr defaultColWidth="71.570312" defaultRowHeight="15" customHeight="1" zeroHeight="1" x14ac:dyDescent="0.25"/>
  <x:cols>
    <x:col min="1" max="1" width="7.140625" style="0" customWidth="1"/>
    <x:col min="2" max="2" width="1.710938" style="0" customWidth="1"/>
    <x:col min="3" max="5" width="10" style="0" customWidth="1"/>
    <x:col min="6" max="8" width="1.710938" style="0" customWidth="1"/>
    <x:col min="9" max="9" width="11.855469" style="0" bestFit="1" customWidth="1"/>
    <x:col min="10" max="10" width="7.855469" style="0" customWidth="1"/>
    <x:col min="11" max="11" width="7.710938" style="0" customWidth="1"/>
    <x:col min="12" max="14" width="1.710938" style="0" customWidth="1"/>
    <x:col min="15" max="15" width="9.570312" style="0" customWidth="1"/>
    <x:col min="16" max="17" width="7.710938" style="0" customWidth="1"/>
    <x:col min="18" max="20" width="1.710938" style="0" customWidth="1"/>
    <x:col min="21" max="21" width="9.285156" style="0" customWidth="1"/>
    <x:col min="22" max="23" width="7.710938" style="0" customWidth="1"/>
    <x:col min="24" max="24" width="1.710938" style="0" customWidth="1"/>
    <x:col min="25" max="25" width="5.710938" style="0" customWidth="1"/>
    <x:col min="26" max="16381" width="5.710938" style="0" hidden="1" customWidth="1"/>
    <x:col min="16382" max="16382" width="30.710938" style="0" hidden="1" customWidth="1"/>
    <x:col min="16383" max="16383" width="19.140625" style="0" hidden="1" customWidth="1"/>
    <x:col min="16384" max="16384" width="71.570312" style="0" hidden="1" customWidth="1"/>
  </x:cols>
  <x:sheetData>
    <x:row r="1" spans="1:16383" customFormat="1" ht="15.75" customHeight="1" thickBot="1" x14ac:dyDescent="0.3"/>
    <x:row r="2" spans="1:16383" customFormat="1" ht="20.45" customHeight="1" x14ac:dyDescent="0.25">
      <x:c r="B2" s="275" t="s">
        <x:v>0</x:v>
      </x:c>
      <x:c r="C2" s="275" t="s"/>
      <x:c r="D2" s="275" t="s"/>
      <x:c r="E2" s="275" t="s"/>
      <x:c r="F2" s="275" t="s"/>
      <x:c r="G2" s="275" t="s"/>
      <x:c r="H2" s="275" t="s"/>
      <x:c r="I2" s="275" t="s"/>
      <x:c r="J2" s="275" t="s"/>
      <x:c r="K2" s="276" t="s"/>
      <x:c r="L2" s="276" t="s"/>
      <x:c r="M2" s="277" t="s"/>
      <x:c r="N2" s="278" t="s"/>
      <x:c r="O2" s="279" t="s"/>
      <x:c r="P2" s="280" t="s">
        <x:v>1</x:v>
      </x:c>
      <x:c r="Q2" s="279" t="s"/>
      <x:c r="R2" s="278" t="s"/>
      <x:c r="T2" s="281" t="s">
        <x:v>2</x:v>
      </x:c>
      <x:c r="U2" s="282" t="s"/>
      <x:c r="V2" s="282" t="s"/>
      <x:c r="W2" s="282" t="s"/>
      <x:c r="X2" s="283" t="s"/>
    </x:row>
    <x:row r="3" spans="1:16383" customFormat="1" ht="20.45" customHeight="1" x14ac:dyDescent="0.25">
      <x:c r="B3" s="275" t="s"/>
      <x:c r="C3" s="275" t="s"/>
      <x:c r="D3" s="275" t="s"/>
      <x:c r="E3" s="275" t="s"/>
      <x:c r="F3" s="275" t="s"/>
      <x:c r="G3" s="275" t="s"/>
      <x:c r="H3" s="275" t="s"/>
      <x:c r="I3" s="275" t="s"/>
      <x:c r="J3" s="275" t="s"/>
      <x:c r="K3" s="276" t="s"/>
      <x:c r="L3" s="276" t="s"/>
      <x:c r="M3" s="277" t="s"/>
      <x:c r="N3" s="278" t="s"/>
      <x:c r="O3" s="284" t="str">
        <x:f>'Site Analysis'!R12</x:f>
      </x:c>
      <x:c r="P3" s="284" t="s"/>
      <x:c r="Q3" s="284" t="s"/>
      <x:c r="R3" s="278" t="s"/>
      <x:c r="T3" s="285" t="s"/>
      <x:c r="U3" s="286" t="s"/>
      <x:c r="V3" s="286" t="s"/>
      <x:c r="W3" s="286" t="s"/>
      <x:c r="X3" s="287" t="s"/>
    </x:row>
    <x:row r="4" spans="1:16383" customFormat="1" ht="20.45" customHeight="1" x14ac:dyDescent="0.25">
      <x:c r="B4" s="276" t="s"/>
      <x:c r="C4" s="276" t="s"/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276" t="s"/>
      <x:c r="M4" s="277" t="s"/>
      <x:c r="N4" s="278" t="s"/>
      <x:c r="O4" s="288" t="s"/>
      <x:c r="P4" s="288" t="s"/>
      <x:c r="Q4" s="288" t="s"/>
      <x:c r="R4" s="278" t="s"/>
      <x:c r="T4" s="285" t="s"/>
      <x:c r="U4" s="286" t="s"/>
      <x:c r="V4" s="286" t="s"/>
      <x:c r="W4" s="286" t="s"/>
      <x:c r="X4" s="287" t="s"/>
    </x:row>
    <x:row r="5" spans="1:16383" customFormat="1" ht="14.45" customHeight="1" x14ac:dyDescent="0.25">
      <x:c r="B5" s="289" t="s">
        <x:v>3</x:v>
      </x:c>
      <x:c r="C5" s="289" t="s"/>
      <x:c r="D5" s="289" t="s"/>
      <x:c r="E5" s="289" t="s"/>
      <x:c r="F5" s="289" t="s"/>
      <x:c r="G5" s="289" t="s"/>
      <x:c r="H5" s="289" t="s">
        <x:v>4</x:v>
      </x:c>
      <x:c r="I5" s="289" t="s"/>
      <x:c r="J5" s="289" t="s"/>
      <x:c r="K5" s="289" t="s"/>
      <x:c r="L5" s="289" t="s"/>
      <x:c r="M5" s="290" t="s"/>
      <x:c r="N5" s="278" t="s"/>
      <x:c r="O5" s="288" t="s"/>
      <x:c r="P5" s="288" t="s"/>
      <x:c r="Q5" s="288" t="s"/>
      <x:c r="R5" s="278" t="s"/>
      <x:c r="T5" s="285" t="s"/>
      <x:c r="U5" s="286" t="s"/>
      <x:c r="V5" s="286" t="s"/>
      <x:c r="W5" s="286" t="s"/>
      <x:c r="X5" s="287" t="s"/>
    </x:row>
    <x:row r="6" spans="1:16383" x14ac:dyDescent="0.25">
      <x:c r="B6" s="289" t="s">
        <x:v>5</x:v>
      </x:c>
      <x:c r="C6" s="289" t="s"/>
      <x:c r="D6" s="289" t="s"/>
      <x:c r="E6" s="289" t="s"/>
      <x:c r="F6" s="289" t="s"/>
      <x:c r="G6" s="289" t="s"/>
      <x:c r="H6" s="289" t="s">
        <x:v>6</x:v>
      </x:c>
      <x:c r="I6" s="289" t="s"/>
      <x:c r="J6" s="289" t="s"/>
      <x:c r="K6" s="289" t="s"/>
      <x:c r="L6" s="289" t="s"/>
      <x:c r="M6" s="290" t="s"/>
      <x:c r="N6" s="291" t="s"/>
      <x:c r="O6" s="292" t="s">
        <x:v>7</x:v>
      </x:c>
      <x:c r="P6" s="291" t="s"/>
      <x:c r="Q6" s="292" t="s">
        <x:v>8</x:v>
      </x:c>
      <x:c r="R6" s="291" t="s"/>
      <x:c r="T6" s="285" t="s"/>
      <x:c r="U6" s="286" t="s"/>
      <x:c r="V6" s="286" t="s"/>
      <x:c r="W6" s="286" t="s"/>
      <x:c r="X6" s="287" t="s"/>
    </x:row>
    <x:row r="7" spans="1:16383" customFormat="1" ht="15.75" customHeight="1" thickBot="1" x14ac:dyDescent="0.3">
      <x:c r="B7" s="290" t="s"/>
      <x:c r="C7" s="290" t="s"/>
      <x:c r="D7" s="290" t="s"/>
      <x:c r="E7" s="290" t="s"/>
      <x:c r="F7" s="290" t="s"/>
      <x:c r="G7" s="290" t="s"/>
      <x:c r="H7" s="290" t="s"/>
      <x:c r="I7" s="290" t="s"/>
      <x:c r="N7" s="293" t="s"/>
      <x:c r="O7" s="294">
        <x:f>IFERROR(SUM('Period Totals Breakdown'!N4/'Period Totals Breakdown'!N6),0)</x:f>
      </x:c>
      <x:c r="P7" s="293" t="s"/>
      <x:c r="Q7" s="295">
        <x:f>IFERROR((O3-O7)/O7,0)</x:f>
      </x:c>
      <x:c r="R7" s="293" t="s"/>
      <x:c r="T7" s="111" t="s"/>
      <x:c r="U7" s="112" t="s"/>
      <x:c r="V7" s="112" t="s"/>
      <x:c r="W7" s="112" t="s"/>
      <x:c r="X7" s="113" t="s"/>
    </x:row>
    <x:row r="8" spans="1:16383" customFormat="1" ht="15" customHeight="1" x14ac:dyDescent="0.25"/>
    <x:row r="9" spans="1:16383" customFormat="1" ht="15" customHeight="1" x14ac:dyDescent="0.25">
      <x:c r="B9" s="296" t="s"/>
      <x:c r="C9" s="297" t="s"/>
      <x:c r="D9" s="298" t="s">
        <x:v>9</x:v>
      </x:c>
      <x:c r="E9" s="297" t="s"/>
      <x:c r="F9" s="296" t="s"/>
      <x:c r="G9" s="0" t="s"/>
      <x:c r="H9" s="299" t="s"/>
      <x:c r="I9" s="300" t="s"/>
      <x:c r="J9" s="301" t="s">
        <x:v>10</x:v>
      </x:c>
      <x:c r="K9" s="300" t="s"/>
      <x:c r="L9" s="299" t="s"/>
      <x:c r="N9" s="302" t="s"/>
      <x:c r="O9" s="303" t="s"/>
      <x:c r="P9" s="304" t="s">
        <x:v>11</x:v>
      </x:c>
      <x:c r="Q9" s="303" t="s"/>
      <x:c r="R9" s="302" t="s"/>
      <x:c r="T9" s="305" t="s"/>
      <x:c r="U9" s="306" t="s"/>
      <x:c r="V9" s="307" t="s">
        <x:v>12</x:v>
      </x:c>
      <x:c r="W9" s="306" t="s"/>
      <x:c r="X9" s="305" t="s"/>
    </x:row>
    <x:row r="10" spans="1:16383" customFormat="1" ht="15" customHeight="1" x14ac:dyDescent="0.25">
      <x:c r="B10" s="308" t="s"/>
      <x:c r="C10" s="308" t="s"/>
      <x:c r="D10" s="309">
        <x:f>'Site Analysis'!B12</x:f>
      </x:c>
      <x:c r="E10" s="308" t="s"/>
      <x:c r="F10" s="308" t="s"/>
      <x:c r="G10" s="0" t="s"/>
      <x:c r="H10" s="310" t="s"/>
      <x:c r="I10" s="310" t="s"/>
      <x:c r="J10" s="311">
        <x:f>COUNTIFS('Meter Analysis'!S12:S50001,"&lt;&gt;"&amp;"Removed",'Meter Analysis'!B12:B50001,"&lt;&gt;"&amp;"")</x:f>
      </x:c>
      <x:c r="K10" s="310" t="s"/>
      <x:c r="L10" s="310" t="s"/>
      <x:c r="N10" s="312">
        <x:f>'Site Analysis'!P12/1000</x:f>
      </x:c>
      <x:c r="O10" s="312" t="s"/>
      <x:c r="P10" s="312" t="s"/>
      <x:c r="Q10" s="312" t="s"/>
      <x:c r="R10" s="312" t="s"/>
      <x:c r="T10" s="313">
        <x:f>'Site Analysis'!N12/1000</x:f>
      </x:c>
      <x:c r="U10" s="313" t="s"/>
      <x:c r="V10" s="313" t="s"/>
      <x:c r="W10" s="313" t="s"/>
      <x:c r="X10" s="313" t="s"/>
    </x:row>
    <x:row r="11" spans="1:16383" customFormat="1" ht="15" customHeight="1" x14ac:dyDescent="0.25">
      <x:c r="B11" s="308" t="s"/>
      <x:c r="C11" s="308" t="s"/>
      <x:c r="D11" s="314" t="s"/>
      <x:c r="E11" s="308" t="s"/>
      <x:c r="F11" s="308" t="s"/>
      <x:c r="G11" s="0" t="s"/>
      <x:c r="H11" s="310" t="s"/>
      <x:c r="I11" s="310" t="s"/>
      <x:c r="J11" s="315" t="s"/>
      <x:c r="K11" s="310" t="s"/>
      <x:c r="L11" s="310" t="s"/>
      <x:c r="N11" s="312" t="s"/>
      <x:c r="O11" s="312" t="s"/>
      <x:c r="P11" s="312" t="s"/>
      <x:c r="Q11" s="312" t="s"/>
      <x:c r="R11" s="312" t="s"/>
      <x:c r="T11" s="313" t="s"/>
      <x:c r="U11" s="313" t="s"/>
      <x:c r="V11" s="313" t="s"/>
      <x:c r="W11" s="313" t="s"/>
      <x:c r="X11" s="313" t="s"/>
    </x:row>
    <x:row r="12" spans="1:16383" customFormat="1" ht="15" customHeight="1" x14ac:dyDescent="0.25">
      <x:c r="B12" s="308" t="s"/>
      <x:c r="C12" s="308" t="s"/>
      <x:c r="D12" s="314" t="s"/>
      <x:c r="E12" s="308" t="s"/>
      <x:c r="F12" s="308" t="s"/>
      <x:c r="G12" s="0" t="s"/>
      <x:c r="H12" s="310" t="s"/>
      <x:c r="I12" s="310" t="s"/>
      <x:c r="J12" s="315" t="s"/>
      <x:c r="K12" s="310" t="s"/>
      <x:c r="L12" s="310" t="s"/>
      <x:c r="N12" s="312" t="s"/>
      <x:c r="O12" s="312" t="s"/>
      <x:c r="P12" s="312" t="s"/>
      <x:c r="Q12" s="312" t="s"/>
      <x:c r="R12" s="312" t="s"/>
      <x:c r="T12" s="313" t="s"/>
      <x:c r="U12" s="313" t="s"/>
      <x:c r="V12" s="313" t="s"/>
      <x:c r="W12" s="313" t="s"/>
      <x:c r="X12" s="313" t="s"/>
    </x:row>
    <x:row r="13" spans="1:16383" x14ac:dyDescent="0.25">
      <x:c r="B13" s="316" t="s"/>
      <x:c r="C13" s="317" t="s">
        <x:v>7</x:v>
      </x:c>
      <x:c r="D13" s="316" t="s"/>
      <x:c r="E13" s="317" t="s">
        <x:v>8</x:v>
      </x:c>
      <x:c r="F13" s="316" t="s"/>
      <x:c r="G13" s="50" t="s"/>
      <x:c r="H13" s="318" t="s"/>
      <x:c r="I13" s="319" t="s">
        <x:v>7</x:v>
      </x:c>
      <x:c r="J13" s="318" t="s"/>
      <x:c r="K13" s="319" t="s">
        <x:v>8</x:v>
      </x:c>
      <x:c r="L13" s="318" t="s"/>
      <x:c r="M13" s="50" t="s"/>
      <x:c r="N13" s="320" t="s"/>
      <x:c r="O13" s="321" t="s">
        <x:v>7</x:v>
      </x:c>
      <x:c r="P13" s="320" t="s"/>
      <x:c r="Q13" s="321" t="s">
        <x:v>8</x:v>
      </x:c>
      <x:c r="R13" s="320" t="s"/>
      <x:c r="S13" s="50" t="s"/>
      <x:c r="T13" s="322" t="s"/>
      <x:c r="U13" s="323" t="s">
        <x:v>7</x:v>
      </x:c>
      <x:c r="V13" s="322" t="s"/>
      <x:c r="W13" s="323" t="s">
        <x:v>8</x:v>
      </x:c>
      <x:c r="X13" s="322" t="s"/>
    </x:row>
    <x:row r="14" spans="1:16383" s="85" customFormat="1" x14ac:dyDescent="0.25">
      <x:c r="A14" s="85" t="s"/>
      <x:c r="B14" s="324" t="s"/>
      <x:c r="C14" s="325">
        <x:f t="array" ref="C14:C14">SUM(IF('Comparison MPRN Cost by Period'!$A$3:$A$50001&lt;&gt;"",1/COUNTIF('Comparison MPRN Cost by Period'!$A$3:$A$50001, 'Comparison MPRN Cost by Period'!$A$3:$A$50001), 0))</x:f>
      </x:c>
      <x:c r="D14" s="324" t="s"/>
      <x:c r="E14" s="326">
        <x:f>IFERROR((D10-C14)/C14,0)</x:f>
      </x:c>
      <x:c r="F14" s="324" t="s"/>
      <x:c r="G14" s="85" t="s"/>
      <x:c r="H14" s="327" t="s"/>
      <x:c r="I14" s="328">
        <x:f>COUNTA('Comparison MPRN Cost by Period'!A3:A50001)</x:f>
      </x:c>
      <x:c r="J14" s="327" t="s"/>
      <x:c r="K14" s="329">
        <x:f>IFERROR((J10-I14)/I14,0)</x:f>
      </x:c>
      <x:c r="L14" s="327" t="s"/>
      <x:c r="M14" s="85" t="s"/>
      <x:c r="N14" s="330" t="s"/>
      <x:c r="O14" s="331">
        <x:f>'Period Totals Breakdown'!N6/1000</x:f>
      </x:c>
      <x:c r="P14" s="330" t="s"/>
      <x:c r="Q14" s="332">
        <x:f>IFERROR((N10-O14)/O14,0)</x:f>
      </x:c>
      <x:c r="R14" s="330" t="s"/>
      <x:c r="T14" s="333" t="s"/>
      <x:c r="U14" s="334">
        <x:f>'Period Totals Breakdown'!N4/1000</x:f>
      </x:c>
      <x:c r="V14" s="333" t="s"/>
      <x:c r="W14" s="335">
        <x:f>'Site Analysis'!O12</x:f>
      </x:c>
      <x:c r="X14" s="333" t="s"/>
    </x:row>
    <x:row r="15" spans="1:16383" s="85" customFormat="1" x14ac:dyDescent="0.25">
      <x:c r="C15" s="336" t="s"/>
      <x:c r="D15" s="85" t="s"/>
      <x:c r="E15" s="337" t="s"/>
      <x:c r="F15" s="85" t="s"/>
      <x:c r="G15" s="85" t="s"/>
      <x:c r="I15" s="336" t="s"/>
      <x:c r="J15" s="85" t="s"/>
      <x:c r="K15" s="337" t="s"/>
      <x:c r="L15" s="85" t="s"/>
      <x:c r="M15" s="85" t="s"/>
      <x:c r="O15" s="336" t="s"/>
      <x:c r="P15" s="85" t="s"/>
      <x:c r="Q15" s="337" t="s"/>
      <x:c r="R15" s="85" t="s"/>
    </x:row>
    <x:row r="16" spans="1:16383" s="85" customFormat="1" ht="5.65" customHeight="1" x14ac:dyDescent="0.25">
      <x:c r="A16" s="85" t="s"/>
      <x:c r="B16" s="85" t="s"/>
      <x:c r="C16" s="85" t="s"/>
      <x:c r="D16" s="85" t="s"/>
      <x:c r="E16" s="85" t="s"/>
      <x:c r="F16" s="85" t="s"/>
      <x:c r="G16" s="85" t="s"/>
      <x:c r="H16" s="85" t="s"/>
      <x:c r="I16" s="85" t="s"/>
      <x:c r="J16" s="85" t="s"/>
      <x:c r="K16" s="85" t="s"/>
      <x:c r="L16" s="85" t="s"/>
      <x:c r="M16" s="85" t="s"/>
      <x:c r="N16" s="85" t="s"/>
      <x:c r="O16" s="85" t="s"/>
      <x:c r="P16" s="85" t="s"/>
      <x:c r="Q16" s="85" t="s"/>
      <x:c r="R16" s="85" t="s"/>
      <x:c r="S16" s="85" t="s"/>
      <x:c r="T16" s="85" t="s"/>
      <x:c r="U16" s="85" t="s"/>
      <x:c r="V16" s="85" t="s"/>
      <x:c r="W16" s="85" t="s"/>
      <x:c r="X16" s="85" t="s"/>
      <x:c r="Y16" s="85" t="s"/>
    </x:row>
    <x:row r="17" spans="1:16383" s="85" customFormat="1" ht="15" customHeight="1" x14ac:dyDescent="0.25">
      <x:c r="A17" s="85" t="s"/>
      <x:c r="B17" s="216" t="s">
        <x:v>13</x:v>
      </x:c>
      <x:c r="C17" s="216" t="s"/>
      <x:c r="D17" s="216" t="s"/>
      <x:c r="E17" s="216" t="s"/>
      <x:c r="F17" s="216" t="s"/>
      <x:c r="G17" s="85" t="s"/>
      <x:c r="H17" s="327" t="s"/>
      <x:c r="I17" s="338">
        <x:f>COUNTIF('Meter Analysis'!$S$12:$S$50001,"Removed")</x:f>
      </x:c>
      <x:c r="J17" s="338" t="s"/>
      <x:c r="K17" s="338" t="s"/>
      <x:c r="L17" s="339" t="s"/>
      <x:c r="M17" s="131" t="s"/>
      <x:c r="N17" s="340" t="s"/>
      <x:c r="O17" s="341">
        <x:f>SUM(SUMIFS('Meter Analysis'!$N$12:$N$50001,'Meter Analysis'!$S$12:$S$50001,"Removed")/1000)</x:f>
      </x:c>
      <x:c r="P17" s="341" t="s"/>
      <x:c r="Q17" s="341" t="s"/>
      <x:c r="R17" s="340" t="s"/>
      <x:c r="S17" s="131" t="s"/>
      <x:c r="T17" s="342" t="s"/>
      <x:c r="U17" s="343">
        <x:f>SUMIFS('Meter Analysis'!$K$12:$K$50001,'Meter Analysis'!$S$12:$S$50001,"Removed")/1000</x:f>
      </x:c>
      <x:c r="V17" s="343" t="s"/>
      <x:c r="W17" s="343" t="s"/>
      <x:c r="X17" s="344" t="s"/>
      <x:c r="Y17" s="85" t="s"/>
    </x:row>
    <x:row r="18" spans="1:16383" s="85" customFormat="1" ht="15" customHeight="1" x14ac:dyDescent="0.25">
      <x:c r="A18" s="85" t="s"/>
      <x:c r="B18" s="216" t="s"/>
      <x:c r="C18" s="216" t="s"/>
      <x:c r="D18" s="216" t="s"/>
      <x:c r="E18" s="216" t="s"/>
      <x:c r="F18" s="216" t="s"/>
      <x:c r="G18" s="85" t="s"/>
      <x:c r="H18" s="327" t="s"/>
      <x:c r="I18" s="338" t="s"/>
      <x:c r="J18" s="338" t="s"/>
      <x:c r="K18" s="338" t="s"/>
      <x:c r="L18" s="339" t="s"/>
      <x:c r="M18" s="131" t="s"/>
      <x:c r="N18" s="340" t="s"/>
      <x:c r="O18" s="341" t="s"/>
      <x:c r="P18" s="341" t="s"/>
      <x:c r="Q18" s="341" t="s"/>
      <x:c r="R18" s="340" t="s"/>
      <x:c r="S18" s="131" t="s"/>
      <x:c r="T18" s="342" t="s"/>
      <x:c r="U18" s="343" t="s"/>
      <x:c r="V18" s="343" t="s"/>
      <x:c r="W18" s="343" t="s"/>
      <x:c r="X18" s="344" t="s"/>
      <x:c r="Y18" s="85" t="s"/>
    </x:row>
    <x:row r="19" spans="1:16383" s="85" customFormat="1" ht="5.65" customHeight="1" x14ac:dyDescent="0.25">
      <x:c r="A19" s="85" t="s"/>
      <x:c r="B19" s="85" t="s">
        <x:v>14</x:v>
      </x:c>
      <x:c r="C19" s="85" t="s"/>
      <x:c r="D19" s="85" t="s"/>
      <x:c r="E19" s="85" t="s"/>
      <x:c r="F19" s="85" t="s"/>
      <x:c r="G19" s="85" t="s"/>
      <x:c r="H19" s="85" t="s"/>
      <x:c r="I19" s="131" t="s"/>
      <x:c r="J19" s="131" t="s"/>
      <x:c r="K19" s="131" t="s"/>
      <x:c r="L19" s="131" t="s"/>
      <x:c r="M19" s="131" t="s"/>
      <x:c r="N19" s="131" t="s"/>
      <x:c r="O19" s="131" t="s"/>
      <x:c r="P19" s="131" t="s"/>
      <x:c r="Q19" s="131" t="s"/>
      <x:c r="R19" s="131" t="s"/>
      <x:c r="S19" s="131" t="s"/>
      <x:c r="T19" s="131" t="s"/>
      <x:c r="U19" s="131" t="s"/>
      <x:c r="V19" s="131" t="s"/>
      <x:c r="W19" s="131" t="s"/>
      <x:c r="X19" s="128" t="s"/>
      <x:c r="Y19" s="85" t="s"/>
    </x:row>
    <x:row r="20" spans="1:16383" s="85" customFormat="1" x14ac:dyDescent="0.25">
      <x:c r="A20" s="85" t="s"/>
      <x:c r="B20" s="216" t="s">
        <x:v>15</x:v>
      </x:c>
      <x:c r="C20" s="216" t="s"/>
      <x:c r="D20" s="216" t="s"/>
      <x:c r="E20" s="216" t="s"/>
      <x:c r="F20" s="216" t="s"/>
      <x:c r="G20" s="85" t="s"/>
      <x:c r="H20" s="327" t="s"/>
      <x:c r="I20" s="338" t="s"/>
      <x:c r="J20" s="338" t="s"/>
      <x:c r="K20" s="338" t="s"/>
      <x:c r="L20" s="339" t="s"/>
      <x:c r="M20" s="131" t="s"/>
      <x:c r="N20" s="340" t="s"/>
      <x:c r="O20" s="341" t="s"/>
      <x:c r="P20" s="341" t="s"/>
      <x:c r="Q20" s="341" t="s"/>
      <x:c r="R20" s="340" t="s"/>
      <x:c r="S20" s="131" t="s"/>
      <x:c r="T20" s="342" t="s"/>
      <x:c r="U20" s="343" t="s"/>
      <x:c r="V20" s="343" t="s"/>
      <x:c r="W20" s="343" t="s"/>
      <x:c r="X20" s="344" t="s"/>
      <x:c r="Y20" s="85" t="s"/>
    </x:row>
    <x:row r="21" spans="1:16383" s="85" customFormat="1" x14ac:dyDescent="0.25">
      <x:c r="A21" s="85" t="s"/>
      <x:c r="B21" s="216" t="s"/>
      <x:c r="C21" s="216" t="s"/>
      <x:c r="D21" s="216" t="s"/>
      <x:c r="E21" s="216" t="s"/>
      <x:c r="F21" s="216" t="s"/>
      <x:c r="G21" s="85" t="s"/>
      <x:c r="H21" s="327" t="s"/>
      <x:c r="I21" s="338" t="s"/>
      <x:c r="J21" s="338" t="s"/>
      <x:c r="K21" s="338" t="s"/>
      <x:c r="L21" s="339" t="s"/>
      <x:c r="M21" s="131" t="s"/>
      <x:c r="N21" s="340" t="s"/>
      <x:c r="O21" s="341" t="s"/>
      <x:c r="P21" s="341" t="s"/>
      <x:c r="Q21" s="341" t="s"/>
      <x:c r="R21" s="340" t="s"/>
      <x:c r="S21" s="131" t="s"/>
      <x:c r="T21" s="342" t="s"/>
      <x:c r="U21" s="343" t="s"/>
      <x:c r="V21" s="343" t="s"/>
      <x:c r="W21" s="343" t="s"/>
      <x:c r="X21" s="344" t="s"/>
      <x:c r="Y21" s="85" t="s"/>
    </x:row>
    <x:row r="22" spans="1:16383" s="85" customFormat="1" ht="5.65" customHeight="1" x14ac:dyDescent="0.25">
      <x:c r="A22" s="85" t="s"/>
      <x:c r="B22" s="85" t="s">
        <x:v>14</x:v>
      </x:c>
      <x:c r="C22" s="85" t="s"/>
      <x:c r="D22" s="85" t="s"/>
      <x:c r="E22" s="85" t="s"/>
      <x:c r="F22" s="85" t="s"/>
      <x:c r="G22" s="85" t="s"/>
      <x:c r="H22" s="85" t="s"/>
      <x:c r="I22" s="131" t="s"/>
      <x:c r="J22" s="131" t="s"/>
      <x:c r="K22" s="131" t="s"/>
      <x:c r="L22" s="131" t="s"/>
      <x:c r="M22" s="131" t="s"/>
      <x:c r="N22" s="131" t="s"/>
      <x:c r="O22" s="131" t="s"/>
      <x:c r="P22" s="131" t="s"/>
      <x:c r="Q22" s="131" t="s"/>
      <x:c r="R22" s="131" t="s"/>
      <x:c r="S22" s="131" t="s"/>
      <x:c r="T22" s="131" t="s"/>
      <x:c r="U22" s="131" t="s"/>
      <x:c r="V22" s="131" t="s"/>
      <x:c r="W22" s="131" t="s"/>
      <x:c r="X22" s="128" t="s"/>
      <x:c r="Y22" s="85" t="s"/>
    </x:row>
    <x:row r="23" spans="1:16383" s="85" customFormat="1" ht="15" customHeight="1" x14ac:dyDescent="0.25">
      <x:c r="A23" s="85" t="s"/>
      <x:c r="B23" s="216" t="s">
        <x:v>16</x:v>
      </x:c>
      <x:c r="C23" s="216" t="s"/>
      <x:c r="D23" s="216" t="s"/>
      <x:c r="E23" s="216" t="s"/>
      <x:c r="F23" s="216" t="s"/>
      <x:c r="G23" s="85" t="s"/>
      <x:c r="H23" s="327" t="s"/>
      <x:c r="I23" s="338" t="s"/>
      <x:c r="J23" s="338" t="s"/>
      <x:c r="K23" s="338" t="s"/>
      <x:c r="L23" s="339" t="s"/>
      <x:c r="M23" s="131" t="s"/>
      <x:c r="N23" s="340" t="s"/>
      <x:c r="O23" s="341" t="s"/>
      <x:c r="P23" s="341" t="s"/>
      <x:c r="Q23" s="341" t="s"/>
      <x:c r="R23" s="340" t="s"/>
      <x:c r="S23" s="131" t="s"/>
      <x:c r="T23" s="342" t="s"/>
      <x:c r="U23" s="343" t="s"/>
      <x:c r="V23" s="343" t="s"/>
      <x:c r="W23" s="343" t="s"/>
      <x:c r="X23" s="344" t="s"/>
      <x:c r="Y23" s="85" t="s"/>
    </x:row>
    <x:row r="24" spans="1:16383" s="85" customFormat="1" ht="15" customHeight="1" x14ac:dyDescent="0.25">
      <x:c r="A24" s="85" t="s"/>
      <x:c r="B24" s="216" t="s"/>
      <x:c r="C24" s="216" t="s"/>
      <x:c r="D24" s="216" t="s"/>
      <x:c r="E24" s="216" t="s"/>
      <x:c r="F24" s="216" t="s"/>
      <x:c r="G24" s="85" t="s"/>
      <x:c r="H24" s="327" t="s"/>
      <x:c r="I24" s="338" t="s"/>
      <x:c r="J24" s="338" t="s"/>
      <x:c r="K24" s="338" t="s"/>
      <x:c r="L24" s="339" t="s"/>
      <x:c r="M24" s="131" t="s"/>
      <x:c r="N24" s="340" t="s"/>
      <x:c r="O24" s="341" t="s"/>
      <x:c r="P24" s="341" t="s"/>
      <x:c r="Q24" s="341" t="s"/>
      <x:c r="R24" s="340" t="s"/>
      <x:c r="S24" s="131" t="s"/>
      <x:c r="T24" s="342" t="s"/>
      <x:c r="U24" s="343" t="s"/>
      <x:c r="V24" s="343" t="s"/>
      <x:c r="W24" s="343" t="s"/>
      <x:c r="X24" s="344" t="s"/>
      <x:c r="Y24" s="85" t="s"/>
    </x:row>
    <x:row r="25" spans="1:16383" s="85" customFormat="1" ht="5.65" customHeight="1" x14ac:dyDescent="0.25">
      <x:c r="A25" s="85" t="s"/>
      <x:c r="B25" s="85" t="s"/>
      <x:c r="C25" s="85" t="s"/>
      <x:c r="D25" s="85" t="s"/>
      <x:c r="E25" s="85" t="s"/>
      <x:c r="F25" s="85" t="s"/>
      <x:c r="G25" s="85" t="s"/>
      <x:c r="H25" s="85" t="s"/>
      <x:c r="I25" s="131" t="s"/>
      <x:c r="J25" s="131" t="s"/>
      <x:c r="K25" s="131" t="s"/>
      <x:c r="L25" s="131" t="s"/>
      <x:c r="M25" s="131" t="s"/>
      <x:c r="N25" s="131" t="s"/>
      <x:c r="O25" s="131" t="s"/>
      <x:c r="P25" s="131" t="s"/>
      <x:c r="Q25" s="131" t="s"/>
      <x:c r="R25" s="131" t="s"/>
      <x:c r="S25" s="131" t="s"/>
      <x:c r="T25" s="131" t="s"/>
      <x:c r="U25" s="131" t="s"/>
      <x:c r="V25" s="131" t="s"/>
      <x:c r="W25" s="131" t="s"/>
      <x:c r="X25" s="128" t="s"/>
      <x:c r="Y25" s="85" t="s"/>
    </x:row>
    <x:row r="26" spans="1:16383" s="85" customFormat="1" ht="15" customHeight="1" x14ac:dyDescent="0.25">
      <x:c r="A26" s="85" t="s"/>
      <x:c r="B26" s="216" t="s">
        <x:v>17</x:v>
      </x:c>
      <x:c r="C26" s="216" t="s"/>
      <x:c r="D26" s="216" t="s"/>
      <x:c r="E26" s="216" t="s"/>
      <x:c r="F26" s="216" t="s"/>
      <x:c r="G26" s="85" t="s"/>
      <x:c r="H26" s="327" t="s"/>
      <x:c r="I26" s="338" t="s"/>
      <x:c r="J26" s="338" t="s"/>
      <x:c r="K26" s="338" t="s"/>
      <x:c r="L26" s="339" t="s"/>
      <x:c r="M26" s="131" t="s"/>
      <x:c r="N26" s="340" t="s"/>
      <x:c r="O26" s="341" t="s"/>
      <x:c r="P26" s="341" t="s"/>
      <x:c r="Q26" s="341" t="s"/>
      <x:c r="R26" s="340" t="s"/>
      <x:c r="S26" s="131" t="s"/>
      <x:c r="T26" s="342" t="s"/>
      <x:c r="U26" s="343" t="s"/>
      <x:c r="V26" s="343" t="s"/>
      <x:c r="W26" s="343" t="s"/>
      <x:c r="X26" s="344" t="s"/>
      <x:c r="Y26" s="85" t="s"/>
    </x:row>
    <x:row r="27" spans="1:16383" s="85" customFormat="1" ht="15" customHeight="1" x14ac:dyDescent="0.25">
      <x:c r="A27" s="85" t="s"/>
      <x:c r="B27" s="216" t="s"/>
      <x:c r="C27" s="216" t="s"/>
      <x:c r="D27" s="216" t="s"/>
      <x:c r="E27" s="216" t="s"/>
      <x:c r="F27" s="216" t="s"/>
      <x:c r="G27" s="85" t="s"/>
      <x:c r="H27" s="327" t="s"/>
      <x:c r="I27" s="338" t="s"/>
      <x:c r="J27" s="338" t="s"/>
      <x:c r="K27" s="338" t="s"/>
      <x:c r="L27" s="339" t="s"/>
      <x:c r="M27" s="131" t="s"/>
      <x:c r="N27" s="340" t="s"/>
      <x:c r="O27" s="341" t="s"/>
      <x:c r="P27" s="341" t="s"/>
      <x:c r="Q27" s="341" t="s"/>
      <x:c r="R27" s="340" t="s"/>
      <x:c r="S27" s="131" t="s"/>
      <x:c r="T27" s="342" t="s"/>
      <x:c r="U27" s="343" t="s"/>
      <x:c r="V27" s="343" t="s"/>
      <x:c r="W27" s="343" t="s"/>
      <x:c r="X27" s="344" t="s"/>
      <x:c r="Y27" s="85" t="s"/>
    </x:row>
    <x:row r="28" spans="1:16383" s="85" customFormat="1" ht="4.9" customHeight="1" x14ac:dyDescent="0.25">
      <x:c r="A28" s="85" t="s"/>
      <x:c r="B28" s="85" t="s"/>
      <x:c r="C28" s="85" t="s"/>
      <x:c r="D28" s="85" t="s"/>
      <x:c r="E28" s="85" t="s"/>
      <x:c r="F28" s="85" t="s"/>
      <x:c r="G28" s="85" t="s"/>
      <x:c r="H28" s="85" t="s"/>
      <x:c r="I28" s="131" t="s"/>
      <x:c r="J28" s="131" t="s"/>
      <x:c r="K28" s="131" t="s"/>
      <x:c r="L28" s="131" t="s"/>
      <x:c r="M28" s="131" t="s"/>
      <x:c r="N28" s="131" t="s"/>
      <x:c r="O28" s="131" t="s"/>
      <x:c r="P28" s="131" t="s"/>
      <x:c r="Q28" s="131" t="s"/>
      <x:c r="R28" s="131" t="s"/>
      <x:c r="S28" s="131" t="s"/>
      <x:c r="T28" s="131" t="s"/>
      <x:c r="U28" s="131" t="s"/>
      <x:c r="V28" s="131" t="s"/>
      <x:c r="W28" s="131" t="s"/>
      <x:c r="X28" s="128" t="s"/>
      <x:c r="Y28" s="85" t="s"/>
    </x:row>
    <x:row r="29" spans="1:16383" s="85" customFormat="1" ht="14.25" customHeight="1" x14ac:dyDescent="0.25">
      <x:c r="A29" s="85" t="s"/>
      <x:c r="B29" s="216" t="s">
        <x:v>18</x:v>
      </x:c>
      <x:c r="C29" s="216" t="s"/>
      <x:c r="D29" s="216" t="s"/>
      <x:c r="E29" s="216" t="s"/>
      <x:c r="F29" s="216" t="s"/>
      <x:c r="G29" s="85" t="s"/>
      <x:c r="H29" s="327" t="s"/>
      <x:c r="I29" s="338" t="s"/>
      <x:c r="J29" s="338" t="s"/>
      <x:c r="K29" s="338" t="s"/>
      <x:c r="L29" s="339" t="s"/>
      <x:c r="M29" s="131" t="s"/>
      <x:c r="N29" s="340" t="s"/>
      <x:c r="O29" s="341" t="s"/>
      <x:c r="P29" s="341" t="s"/>
      <x:c r="Q29" s="341" t="s"/>
      <x:c r="R29" s="340" t="s"/>
      <x:c r="S29" s="131" t="s"/>
      <x:c r="T29" s="342" t="s"/>
      <x:c r="U29" s="343" t="s"/>
      <x:c r="V29" s="343" t="s"/>
      <x:c r="W29" s="343" t="s"/>
      <x:c r="X29" s="344" t="s"/>
      <x:c r="Y29" s="85" t="s"/>
    </x:row>
    <x:row r="30" spans="1:16383" customFormat="1" ht="14.25" customHeight="1" x14ac:dyDescent="0.25">
      <x:c r="A30" s="85" t="s"/>
      <x:c r="B30" s="216" t="s"/>
      <x:c r="C30" s="216" t="s"/>
      <x:c r="D30" s="216" t="s"/>
      <x:c r="E30" s="216" t="s"/>
      <x:c r="F30" s="216" t="s"/>
      <x:c r="G30" s="85" t="s"/>
      <x:c r="H30" s="327" t="s"/>
      <x:c r="I30" s="338" t="s"/>
      <x:c r="J30" s="338" t="s"/>
      <x:c r="K30" s="338" t="s"/>
      <x:c r="L30" s="339" t="s"/>
      <x:c r="M30" s="131" t="s"/>
      <x:c r="N30" s="340" t="s"/>
      <x:c r="O30" s="341" t="s"/>
      <x:c r="P30" s="341" t="s"/>
      <x:c r="Q30" s="341" t="s"/>
      <x:c r="R30" s="340" t="s"/>
      <x:c r="S30" s="131" t="s"/>
      <x:c r="T30" s="342" t="s"/>
      <x:c r="U30" s="343" t="s"/>
      <x:c r="V30" s="343" t="s"/>
      <x:c r="W30" s="343" t="s"/>
      <x:c r="X30" s="344" t="s"/>
      <x:c r="Y30" s="85" t="s"/>
    </x:row>
    <x:row r="31" spans="1:16383" customFormat="1" ht="4.9" customHeight="1" x14ac:dyDescent="0.25">
      <x:c r="A31" s="85" t="s"/>
      <x:c r="B31" s="85" t="s"/>
      <x:c r="C31" s="85" t="s"/>
      <x:c r="D31" s="85" t="s"/>
      <x:c r="E31" s="85" t="s"/>
      <x:c r="F31" s="85" t="s"/>
      <x:c r="G31" s="85" t="s"/>
      <x:c r="H31" s="85" t="s"/>
      <x:c r="I31" s="134" t="s"/>
      <x:c r="J31" s="134" t="s"/>
      <x:c r="K31" s="134" t="s"/>
      <x:c r="L31" s="134" t="s"/>
      <x:c r="M31" s="134" t="s"/>
      <x:c r="N31" s="134" t="s"/>
      <x:c r="O31" s="134" t="s"/>
      <x:c r="P31" s="134" t="s"/>
      <x:c r="Q31" s="134" t="s"/>
      <x:c r="R31" s="134" t="s"/>
      <x:c r="S31" s="134" t="s"/>
      <x:c r="T31" s="134" t="s"/>
      <x:c r="U31" s="134" t="s"/>
      <x:c r="V31" s="134" t="s"/>
      <x:c r="W31" s="134" t="s"/>
      <x:c r="X31" s="85" t="s"/>
      <x:c r="Y31" s="85" t="s"/>
    </x:row>
    <x:row r="32" spans="1:16383" customFormat="1" ht="14.25" customHeight="1" x14ac:dyDescent="0.25">
      <x:c r="A32" s="85" t="s"/>
      <x:c r="B32" s="216" t="s">
        <x:v>19</x:v>
      </x:c>
      <x:c r="C32" s="216" t="s"/>
      <x:c r="D32" s="216" t="s"/>
      <x:c r="E32" s="216" t="s"/>
      <x:c r="F32" s="216" t="s"/>
      <x:c r="G32" s="85" t="s"/>
      <x:c r="H32" s="327" t="s"/>
      <x:c r="I32" s="338">
        <x:f>COUNTIF('Meter Analysis'!$S$12:$S$50001,"New")</x:f>
      </x:c>
      <x:c r="J32" s="338" t="s"/>
      <x:c r="K32" s="338" t="s"/>
      <x:c r="L32" s="339" t="s"/>
      <x:c r="M32" s="131" t="s"/>
      <x:c r="N32" s="340" t="s"/>
      <x:c r="O32" s="341">
        <x:f>SUM(SUMIFS('Meter Analysis'!$M$12:$M$50001,'Meter Analysis'!$S$12:$S$50001,"New")/1000)</x:f>
      </x:c>
      <x:c r="P32" s="341" t="s"/>
      <x:c r="Q32" s="341" t="s"/>
      <x:c r="R32" s="340" t="s"/>
      <x:c r="S32" s="131" t="s"/>
      <x:c r="T32" s="342" t="s"/>
      <x:c r="U32" s="343">
        <x:f>SUMIFS('Meter Analysis'!$J$12:$J$50001,'Meter Analysis'!$S$12:$S$50001,"New")/1000</x:f>
      </x:c>
      <x:c r="V32" s="343" t="s"/>
      <x:c r="W32" s="343" t="s"/>
      <x:c r="X32" s="344" t="s"/>
      <x:c r="Y32" s="85" t="s"/>
    </x:row>
    <x:row r="33" spans="1:16383" customFormat="1" ht="14.25" customHeight="1" x14ac:dyDescent="0.25">
      <x:c r="A33" s="85" t="s"/>
      <x:c r="B33" s="216" t="s"/>
      <x:c r="C33" s="216" t="s"/>
      <x:c r="D33" s="216" t="s"/>
      <x:c r="E33" s="216" t="s"/>
      <x:c r="F33" s="216" t="s"/>
      <x:c r="G33" s="85" t="s"/>
      <x:c r="H33" s="327" t="s"/>
      <x:c r="I33" s="338" t="s"/>
      <x:c r="J33" s="338" t="s"/>
      <x:c r="K33" s="338" t="s"/>
      <x:c r="L33" s="339" t="s"/>
      <x:c r="M33" s="131" t="s"/>
      <x:c r="N33" s="340" t="s"/>
      <x:c r="O33" s="341" t="s"/>
      <x:c r="P33" s="341" t="s"/>
      <x:c r="Q33" s="341" t="s"/>
      <x:c r="R33" s="340" t="s"/>
      <x:c r="S33" s="131" t="s"/>
      <x:c r="T33" s="342" t="s"/>
      <x:c r="U33" s="343" t="s"/>
      <x:c r="V33" s="343" t="s"/>
      <x:c r="W33" s="343" t="s"/>
      <x:c r="X33" s="344" t="s"/>
      <x:c r="Y33" s="85" t="s"/>
    </x:row>
    <x:row r="34" spans="1:16383" customFormat="1" ht="4.9" customHeight="1" x14ac:dyDescent="0.25">
      <x:c r="A34" s="85" t="s"/>
      <x:c r="B34" s="85" t="s"/>
      <x:c r="C34" s="85" t="s"/>
      <x:c r="D34" s="85" t="s"/>
      <x:c r="E34" s="85" t="s"/>
      <x:c r="F34" s="85" t="s"/>
      <x:c r="G34" s="85" t="s"/>
      <x:c r="H34" s="85" t="s"/>
      <x:c r="I34" s="134" t="s"/>
      <x:c r="J34" s="134" t="s"/>
      <x:c r="K34" s="134" t="s"/>
      <x:c r="L34" s="134" t="s"/>
      <x:c r="M34" s="134" t="s"/>
      <x:c r="N34" s="134" t="s"/>
      <x:c r="O34" s="134" t="s"/>
      <x:c r="P34" s="134" t="s"/>
      <x:c r="Q34" s="134" t="s"/>
      <x:c r="R34" s="134" t="s"/>
      <x:c r="S34" s="134" t="s"/>
      <x:c r="T34" s="134" t="s"/>
      <x:c r="U34" s="134" t="s"/>
      <x:c r="V34" s="134" t="s"/>
      <x:c r="W34" s="134" t="s"/>
      <x:c r="X34" s="85" t="s"/>
      <x:c r="Y34" s="85" t="s"/>
    </x:row>
    <x:row r="35" spans="1:16383" customFormat="1" ht="14.25" customHeight="1" x14ac:dyDescent="0.25">
      <x:c r="A35" s="85" t="s"/>
      <x:c r="B35" s="216" t="s">
        <x:v>20</x:v>
      </x:c>
      <x:c r="C35" s="216" t="s"/>
      <x:c r="D35" s="216" t="s"/>
      <x:c r="E35" s="216" t="s"/>
      <x:c r="F35" s="216" t="s"/>
      <x:c r="G35" s="85" t="s"/>
      <x:c r="H35" s="327" t="s"/>
      <x:c r="I35" s="338">
        <x:f>I32-I17</x:f>
      </x:c>
      <x:c r="J35" s="338" t="s"/>
      <x:c r="K35" s="338" t="s"/>
      <x:c r="L35" s="339" t="s"/>
      <x:c r="M35" s="131" t="s"/>
      <x:c r="N35" s="340" t="s"/>
      <x:c r="O35" s="345">
        <x:f>-O17+O20+O23+O26+O29+O32</x:f>
      </x:c>
      <x:c r="P35" s="345" t="s"/>
      <x:c r="Q35" s="345" t="s"/>
      <x:c r="R35" s="340" t="s"/>
      <x:c r="S35" s="131" t="s"/>
      <x:c r="T35" s="342" t="s"/>
      <x:c r="U35" s="346">
        <x:f>-U17+U20+U23+U26+U29+U32</x:f>
      </x:c>
      <x:c r="V35" s="346" t="s"/>
      <x:c r="W35" s="346" t="s"/>
      <x:c r="X35" s="344" t="s"/>
      <x:c r="Y35" s="85" t="s"/>
    </x:row>
    <x:row r="36" spans="1:16383" customFormat="1" ht="14.25" customHeight="1" x14ac:dyDescent="0.25">
      <x:c r="A36" s="85" t="s"/>
      <x:c r="B36" s="216" t="s"/>
      <x:c r="C36" s="216" t="s"/>
      <x:c r="D36" s="216" t="s"/>
      <x:c r="E36" s="216" t="s"/>
      <x:c r="F36" s="216" t="s"/>
      <x:c r="G36" s="85" t="s"/>
      <x:c r="H36" s="327" t="s"/>
      <x:c r="I36" s="338" t="s"/>
      <x:c r="J36" s="338" t="s"/>
      <x:c r="K36" s="338" t="s"/>
      <x:c r="L36" s="339" t="s"/>
      <x:c r="M36" s="131" t="s"/>
      <x:c r="N36" s="340" t="s"/>
      <x:c r="O36" s="345" t="s"/>
      <x:c r="P36" s="345" t="s"/>
      <x:c r="Q36" s="345" t="s"/>
      <x:c r="R36" s="340" t="s"/>
      <x:c r="S36" s="131" t="s"/>
      <x:c r="T36" s="342" t="s"/>
      <x:c r="U36" s="346" t="s"/>
      <x:c r="V36" s="346" t="s"/>
      <x:c r="W36" s="346" t="s"/>
      <x:c r="X36" s="344" t="s"/>
      <x:c r="Y36" s="85" t="s"/>
    </x:row>
    <x:row r="37" spans="1:16383" customFormat="1" ht="14.25" customHeight="1" x14ac:dyDescent="0.25">
      <x:c r="A37" s="85" t="s"/>
      <x:c r="B37" s="85" t="s"/>
      <x:c r="C37" s="85" t="s"/>
      <x:c r="D37" s="85" t="s"/>
      <x:c r="E37" s="85" t="s"/>
      <x:c r="F37" s="85" t="s"/>
      <x:c r="G37" s="85" t="s"/>
      <x:c r="H37" s="85" t="s"/>
      <x:c r="I37" s="85" t="s"/>
      <x:c r="J37" s="85" t="s"/>
      <x:c r="K37" s="85" t="s"/>
      <x:c r="L37" s="85" t="s"/>
      <x:c r="M37" s="85" t="s"/>
      <x:c r="N37" s="85" t="s"/>
      <x:c r="O37" s="134" t="s"/>
      <x:c r="P37" s="139" t="s"/>
      <x:c r="Q37" s="85" t="s"/>
      <x:c r="R37" s="85" t="s"/>
      <x:c r="S37" s="85" t="s"/>
      <x:c r="T37" s="85" t="s"/>
      <x:c r="U37" s="85" t="s"/>
      <x:c r="V37" s="85" t="s"/>
      <x:c r="W37" s="85" t="s"/>
      <x:c r="X37" s="85" t="s"/>
      <x:c r="Y37" s="85" t="s"/>
    </x:row>
    <x:row r="38" spans="1:16383" x14ac:dyDescent="0.25">
      <x:c r="A38" s="85" t="s"/>
      <x:c r="B38" s="85" t="s"/>
      <x:c r="C38" s="85" t="s"/>
      <x:c r="D38" s="85" t="s"/>
      <x:c r="E38" s="85" t="s"/>
      <x:c r="F38" s="85" t="s"/>
      <x:c r="G38" s="85" t="s"/>
      <x:c r="H38" s="85" t="s"/>
      <x:c r="I38" s="85" t="s"/>
      <x:c r="J38" s="85" t="s"/>
      <x:c r="K38" s="85" t="s"/>
      <x:c r="L38" s="85" t="s"/>
      <x:c r="M38" s="85" t="s"/>
      <x:c r="N38" s="85" t="s"/>
      <x:c r="O38" s="85" t="s"/>
      <x:c r="P38" s="85" t="s"/>
      <x:c r="Q38" s="85" t="s"/>
      <x:c r="R38" s="85" t="s"/>
      <x:c r="S38" s="85" t="s"/>
      <x:c r="T38" s="85" t="s"/>
      <x:c r="U38" s="85" t="s"/>
      <x:c r="V38" s="85" t="s"/>
      <x:c r="W38" s="85" t="s"/>
      <x:c r="X38" s="85" t="s"/>
      <x:c r="Y38" s="85" t="s"/>
    </x:row>
    <x:row r="39" spans="1:16383" x14ac:dyDescent="0.25"/>
    <x:row r="40" spans="1:16383" x14ac:dyDescent="0.25"/>
    <x:row r="41" spans="1:16383" x14ac:dyDescent="0.25"/>
    <x:row r="42" spans="1:16383" x14ac:dyDescent="0.25"/>
    <x:row r="43" spans="1:16383" x14ac:dyDescent="0.25"/>
    <x:row r="44" spans="1:16383" x14ac:dyDescent="0.25"/>
    <x:row r="45" spans="1:16383" x14ac:dyDescent="0.25"/>
    <x:row r="46" spans="1:16383" x14ac:dyDescent="0.25"/>
    <x:row r="47" spans="1:16383" x14ac:dyDescent="0.25"/>
    <x:row r="48" spans="1:16383" x14ac:dyDescent="0.25"/>
    <x:row r="49" spans="1:16383" x14ac:dyDescent="0.25"/>
    <x:row r="50" spans="1:16383" x14ac:dyDescent="0.25"/>
    <x:row r="51" spans="1:16383" x14ac:dyDescent="0.25"/>
    <x:row r="52" spans="1:16383" x14ac:dyDescent="0.25"/>
    <x:row r="53" spans="1:16383" x14ac:dyDescent="0.25"/>
    <x:row r="54" spans="1:16383" x14ac:dyDescent="0.25"/>
    <x:row r="55" spans="1:16383" x14ac:dyDescent="0.25">
      <x:c r="U55" s="347" t="s"/>
    </x:row>
    <x:row r="56" spans="1:16383" x14ac:dyDescent="0.25">
      <x:c r="B56" s="348" t="s">
        <x:v>21</x:v>
      </x:c>
      <x:c r="C56" s="348" t="s"/>
      <x:c r="U56" s="347" t="s"/>
    </x:row>
    <x:row r="57" spans="1:16383" x14ac:dyDescent="0.25">
      <x:c r="B57" s="35" t="s">
        <x:v>22</x:v>
      </x:c>
      <x:c r="C57" s="36" t="s"/>
      <x:c r="D57" s="36" t="s"/>
      <x:c r="E57" s="36" t="s"/>
      <x:c r="F57" s="36" t="s"/>
      <x:c r="G57" s="36" t="s"/>
      <x:c r="H57" s="36" t="s"/>
      <x:c r="I57" s="36" t="s"/>
      <x:c r="J57" s="36" t="s"/>
      <x:c r="K57" s="36" t="s"/>
      <x:c r="L57" s="36" t="s"/>
      <x:c r="M57" s="36" t="s"/>
      <x:c r="N57" s="36" t="s"/>
      <x:c r="O57" s="36" t="s"/>
      <x:c r="P57" s="36" t="s"/>
      <x:c r="Q57" s="36" t="s"/>
      <x:c r="R57" s="36" t="s"/>
      <x:c r="S57" s="36" t="s"/>
      <x:c r="T57" s="36" t="s"/>
      <x:c r="U57" s="36" t="s"/>
      <x:c r="V57" s="36" t="s"/>
      <x:c r="W57" s="36" t="s"/>
      <x:c r="X57" s="37" t="s"/>
    </x:row>
    <x:row r="58" spans="1:16383" x14ac:dyDescent="0.25">
      <x:c r="B58" s="38" t="s"/>
      <x:c r="C58" s="347" t="s"/>
      <x:c r="D58" s="347" t="s"/>
      <x:c r="E58" s="347" t="s"/>
      <x:c r="F58" s="347" t="s"/>
      <x:c r="G58" s="347" t="s"/>
      <x:c r="H58" s="347" t="s"/>
      <x:c r="I58" s="347" t="s"/>
      <x:c r="J58" s="347" t="s"/>
      <x:c r="K58" s="347" t="s"/>
      <x:c r="L58" s="347" t="s"/>
      <x:c r="M58" s="347" t="s"/>
      <x:c r="N58" s="347" t="s"/>
      <x:c r="O58" s="347" t="s"/>
      <x:c r="P58" s="347" t="s"/>
      <x:c r="Q58" s="347" t="s"/>
      <x:c r="R58" s="347" t="s"/>
      <x:c r="S58" s="347" t="s"/>
      <x:c r="T58" s="347" t="s"/>
      <x:c r="U58" s="347" t="s"/>
      <x:c r="V58" s="347" t="s"/>
      <x:c r="W58" s="347" t="s"/>
      <x:c r="X58" s="39" t="s"/>
    </x:row>
    <x:row r="59" spans="1:16383" x14ac:dyDescent="0.25">
      <x:c r="B59" s="38" t="s"/>
      <x:c r="C59" s="347" t="s"/>
      <x:c r="D59" s="347" t="s"/>
      <x:c r="E59" s="347" t="s"/>
      <x:c r="F59" s="347" t="s"/>
      <x:c r="G59" s="347" t="s"/>
      <x:c r="H59" s="347" t="s"/>
      <x:c r="I59" s="347" t="s"/>
      <x:c r="J59" s="347" t="s"/>
      <x:c r="K59" s="347" t="s"/>
      <x:c r="L59" s="347" t="s"/>
      <x:c r="M59" s="347" t="s"/>
      <x:c r="N59" s="347" t="s"/>
      <x:c r="O59" s="347" t="s"/>
      <x:c r="P59" s="347" t="s"/>
      <x:c r="Q59" s="347" t="s"/>
      <x:c r="R59" s="347" t="s"/>
      <x:c r="S59" s="347" t="s"/>
      <x:c r="T59" s="347" t="s"/>
      <x:c r="U59" s="347" t="s"/>
      <x:c r="V59" s="347" t="s"/>
      <x:c r="W59" s="347" t="s"/>
      <x:c r="X59" s="39" t="s"/>
    </x:row>
    <x:row r="60" spans="1:16383" x14ac:dyDescent="0.25">
      <x:c r="B60" s="38" t="s"/>
      <x:c r="C60" s="347" t="s"/>
      <x:c r="D60" s="347" t="s"/>
      <x:c r="E60" s="347" t="s"/>
      <x:c r="F60" s="347" t="s"/>
      <x:c r="G60" s="347" t="s"/>
      <x:c r="H60" s="347" t="s"/>
      <x:c r="I60" s="347" t="s"/>
      <x:c r="J60" s="347" t="s"/>
      <x:c r="K60" s="347" t="s"/>
      <x:c r="L60" s="347" t="s"/>
      <x:c r="M60" s="347" t="s"/>
      <x:c r="N60" s="347" t="s"/>
      <x:c r="O60" s="347" t="s"/>
      <x:c r="P60" s="347" t="s"/>
      <x:c r="Q60" s="347" t="s"/>
      <x:c r="R60" s="347" t="s"/>
      <x:c r="S60" s="347" t="s"/>
      <x:c r="T60" s="347" t="s"/>
      <x:c r="U60" s="347" t="s"/>
      <x:c r="V60" s="347" t="s"/>
      <x:c r="W60" s="347" t="s"/>
      <x:c r="X60" s="39" t="s"/>
    </x:row>
    <x:row r="61" spans="1:16383" x14ac:dyDescent="0.25">
      <x:c r="B61" s="38" t="s"/>
      <x:c r="C61" s="347" t="s"/>
      <x:c r="D61" s="347" t="s"/>
      <x:c r="E61" s="347" t="s"/>
      <x:c r="F61" s="347" t="s"/>
      <x:c r="G61" s="347" t="s"/>
      <x:c r="H61" s="347" t="s"/>
      <x:c r="I61" s="347" t="s"/>
      <x:c r="J61" s="347" t="s"/>
      <x:c r="K61" s="347" t="s"/>
      <x:c r="L61" s="347" t="s"/>
      <x:c r="M61" s="347" t="s"/>
      <x:c r="N61" s="347" t="s"/>
      <x:c r="O61" s="347" t="s"/>
      <x:c r="P61" s="347" t="s"/>
      <x:c r="Q61" s="347" t="s"/>
      <x:c r="R61" s="347" t="s"/>
      <x:c r="S61" s="347" t="s"/>
      <x:c r="T61" s="347" t="s"/>
      <x:c r="U61" s="347" t="s"/>
      <x:c r="V61" s="347" t="s"/>
      <x:c r="W61" s="347" t="s"/>
      <x:c r="X61" s="39" t="s"/>
    </x:row>
    <x:row r="62" spans="1:16383" x14ac:dyDescent="0.25">
      <x:c r="B62" s="38" t="s"/>
      <x:c r="C62" s="347" t="s"/>
      <x:c r="D62" s="347" t="s"/>
      <x:c r="E62" s="347" t="s"/>
      <x:c r="F62" s="347" t="s"/>
      <x:c r="G62" s="347" t="s"/>
      <x:c r="H62" s="347" t="s"/>
      <x:c r="I62" s="347" t="s"/>
      <x:c r="J62" s="347" t="s"/>
      <x:c r="K62" s="347" t="s"/>
      <x:c r="L62" s="347" t="s"/>
      <x:c r="M62" s="347" t="s"/>
      <x:c r="N62" s="347" t="s"/>
      <x:c r="O62" s="347" t="s"/>
      <x:c r="P62" s="347" t="s"/>
      <x:c r="Q62" s="347" t="s"/>
      <x:c r="R62" s="347" t="s"/>
      <x:c r="S62" s="347" t="s"/>
      <x:c r="T62" s="347" t="s"/>
      <x:c r="U62" s="347" t="s"/>
      <x:c r="V62" s="347" t="s"/>
      <x:c r="W62" s="347" t="s"/>
      <x:c r="X62" s="39" t="s"/>
    </x:row>
    <x:row r="63" spans="1:16383" x14ac:dyDescent="0.25">
      <x:c r="B63" s="38" t="s"/>
      <x:c r="C63" s="347" t="s"/>
      <x:c r="D63" s="347" t="s"/>
      <x:c r="E63" s="347" t="s"/>
      <x:c r="F63" s="347" t="s"/>
      <x:c r="G63" s="347" t="s"/>
      <x:c r="H63" s="347" t="s"/>
      <x:c r="I63" s="347" t="s"/>
      <x:c r="J63" s="347" t="s"/>
      <x:c r="K63" s="347" t="s"/>
      <x:c r="L63" s="347" t="s"/>
      <x:c r="M63" s="347" t="s"/>
      <x:c r="N63" s="347" t="s"/>
      <x:c r="O63" s="347" t="s"/>
      <x:c r="P63" s="347" t="s"/>
      <x:c r="Q63" s="347" t="s"/>
      <x:c r="R63" s="347" t="s"/>
      <x:c r="S63" s="347" t="s"/>
      <x:c r="T63" s="347" t="s"/>
      <x:c r="U63" s="347" t="s"/>
      <x:c r="V63" s="347" t="s"/>
      <x:c r="W63" s="347" t="s"/>
      <x:c r="X63" s="39" t="s"/>
    </x:row>
    <x:row r="64" spans="1:16383" x14ac:dyDescent="0.25">
      <x:c r="B64" s="38" t="s"/>
      <x:c r="C64" s="347" t="s"/>
      <x:c r="D64" s="347" t="s"/>
      <x:c r="E64" s="347" t="s"/>
      <x:c r="F64" s="347" t="s"/>
      <x:c r="G64" s="347" t="s"/>
      <x:c r="H64" s="347" t="s"/>
      <x:c r="I64" s="347" t="s"/>
      <x:c r="J64" s="347" t="s"/>
      <x:c r="K64" s="347" t="s"/>
      <x:c r="L64" s="347" t="s"/>
      <x:c r="M64" s="347" t="s"/>
      <x:c r="N64" s="347" t="s"/>
      <x:c r="O64" s="347" t="s"/>
      <x:c r="P64" s="347" t="s"/>
      <x:c r="Q64" s="347" t="s"/>
      <x:c r="R64" s="347" t="s"/>
      <x:c r="S64" s="347" t="s"/>
      <x:c r="T64" s="347" t="s"/>
      <x:c r="U64" s="347" t="s"/>
      <x:c r="V64" s="347" t="s"/>
      <x:c r="W64" s="347" t="s"/>
      <x:c r="X64" s="39" t="s"/>
    </x:row>
    <x:row r="65" spans="1:16383" customFormat="1" ht="15" customHeight="1" x14ac:dyDescent="0.25">
      <x:c r="B65" s="38" t="s"/>
      <x:c r="C65" s="347" t="s"/>
      <x:c r="D65" s="347" t="s"/>
      <x:c r="E65" s="347" t="s"/>
      <x:c r="F65" s="347" t="s"/>
      <x:c r="G65" s="347" t="s"/>
      <x:c r="H65" s="347" t="s"/>
      <x:c r="I65" s="347" t="s"/>
      <x:c r="J65" s="347" t="s"/>
      <x:c r="K65" s="347" t="s"/>
      <x:c r="L65" s="347" t="s"/>
      <x:c r="M65" s="347" t="s"/>
      <x:c r="N65" s="347" t="s"/>
      <x:c r="O65" s="347" t="s"/>
      <x:c r="P65" s="347" t="s"/>
      <x:c r="Q65" s="347" t="s"/>
      <x:c r="R65" s="347" t="s"/>
      <x:c r="S65" s="347" t="s"/>
      <x:c r="T65" s="347" t="s"/>
      <x:c r="U65" s="347" t="s"/>
      <x:c r="V65" s="347" t="s"/>
      <x:c r="W65" s="347" t="s"/>
      <x:c r="X65" s="39" t="s"/>
    </x:row>
    <x:row r="66" spans="1:16383" customFormat="1" ht="15" customHeight="1" x14ac:dyDescent="0.25">
      <x:c r="B66" s="38" t="s"/>
      <x:c r="C66" s="347" t="s"/>
      <x:c r="D66" s="347" t="s"/>
      <x:c r="E66" s="347" t="s"/>
      <x:c r="F66" s="347" t="s"/>
      <x:c r="G66" s="347" t="s"/>
      <x:c r="H66" s="347" t="s"/>
      <x:c r="I66" s="347" t="s"/>
      <x:c r="J66" s="347" t="s"/>
      <x:c r="K66" s="347" t="s"/>
      <x:c r="L66" s="347" t="s"/>
      <x:c r="M66" s="347" t="s"/>
      <x:c r="N66" s="347" t="s"/>
      <x:c r="O66" s="347" t="s"/>
      <x:c r="P66" s="347" t="s"/>
      <x:c r="Q66" s="347" t="s"/>
      <x:c r="R66" s="347" t="s"/>
      <x:c r="S66" s="347" t="s"/>
      <x:c r="T66" s="347" t="s"/>
      <x:c r="U66" s="347" t="s"/>
      <x:c r="V66" s="347" t="s"/>
      <x:c r="W66" s="347" t="s"/>
      <x:c r="X66" s="39" t="s"/>
    </x:row>
    <x:row r="67" spans="1:16383" customFormat="1" ht="15" customHeight="1" x14ac:dyDescent="0.25">
      <x:c r="B67" s="40" t="s"/>
      <x:c r="C67" s="0" t="s"/>
      <x:c r="D67" s="0" t="s"/>
      <x:c r="E67" s="0" t="s"/>
      <x:c r="F67" s="0" t="s"/>
      <x:c r="G67" s="0" t="s"/>
      <x:c r="H67" s="0" t="s"/>
      <x:c r="I67" s="0" t="s"/>
      <x:c r="J67" s="0" t="s"/>
      <x:c r="K67" s="0" t="s"/>
      <x:c r="L67" s="0" t="s"/>
      <x:c r="N67" s="0" t="s"/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42" t="s"/>
    </x:row>
    <x:row r="68" spans="1:16383" customFormat="1" ht="15" customHeight="1" x14ac:dyDescent="0.25">
      <x:c r="B68" s="43" t="s"/>
      <x:c r="C68" s="44" t="s"/>
      <x:c r="D68" s="44" t="s"/>
      <x:c r="E68" s="44" t="s"/>
      <x:c r="F68" s="44" t="s"/>
      <x:c r="G68" s="44" t="s"/>
      <x:c r="H68" s="44" t="s"/>
      <x:c r="I68" s="44" t="s"/>
      <x:c r="J68" s="44" t="s"/>
      <x:c r="K68" s="44" t="s"/>
      <x:c r="L68" s="44" t="s"/>
      <x:c r="M68" s="44" t="s"/>
      <x:c r="N68" s="44" t="s"/>
      <x:c r="O68" s="44" t="s"/>
      <x:c r="P68" s="44" t="s"/>
      <x:c r="Q68" s="44" t="s"/>
      <x:c r="R68" s="44" t="s"/>
      <x:c r="S68" s="44" t="s"/>
      <x:c r="T68" s="44" t="s"/>
      <x:c r="U68" s="44" t="s"/>
      <x:c r="V68" s="44" t="s"/>
      <x:c r="W68" s="44" t="s"/>
      <x:c r="X68" s="45" t="s"/>
    </x:row>
    <x:row r="69" spans="1:16383" customFormat="1" ht="15" customHeight="1" x14ac:dyDescent="0.25"/>
    <x:row r="70" spans="1:16383" customFormat="1" ht="15" hidden="1" customHeight="1" x14ac:dyDescent="0.25">
      <x:c r="T70" s="347" t="s"/>
    </x:row>
    <x:row r="71" spans="1:16383" customFormat="1" ht="15" hidden="1" customHeight="1" x14ac:dyDescent="0.25">
      <x:c r="T71" s="347" t="s"/>
    </x:row>
    <x:row r="72" spans="1:16383" customFormat="1" ht="15" hidden="1" customHeight="1" x14ac:dyDescent="0.25">
      <x:c r="T72" s="347" t="s"/>
    </x:row>
    <x:row r="73" spans="1:16383" customFormat="1" ht="15" hidden="1" customHeight="1" x14ac:dyDescent="0.25">
      <x:c r="T73" s="347" t="s"/>
    </x:row>
    <x:row r="74" spans="1:16383" customFormat="1" ht="15" hidden="1" customHeight="1" x14ac:dyDescent="0.25">
      <x:c r="T74" s="347" t="s"/>
    </x:row>
    <x:row r="75" spans="1:16383" customFormat="1" ht="15" hidden="1" customHeight="1" x14ac:dyDescent="0.25">
      <x:c r="T75" s="347" t="s"/>
    </x:row>
    <x:row r="76" spans="1:16383" customFormat="1" ht="15" hidden="1" customHeight="1" x14ac:dyDescent="0.25">
      <x:c r="T76" s="347" t="s"/>
    </x:row>
    <x:row r="77" spans="1:16383" customFormat="1" ht="15" hidden="1" customHeight="1" x14ac:dyDescent="0.25">
      <x:c r="T77" s="347" t="s"/>
    </x:row>
    <x:row r="78" spans="1:16383" customFormat="1" ht="15" hidden="1" customHeight="1" x14ac:dyDescent="0.25">
      <x:c r="T78" s="347" t="s"/>
    </x:row>
    <x:row r="79" spans="1:16383" customFormat="1" ht="15" hidden="1" customHeight="1" x14ac:dyDescent="0.25">
      <x:c r="T79" s="347" t="s"/>
    </x:row>
    <x:row r="80" spans="1:16383" customFormat="1" ht="15" hidden="1" customHeight="1" x14ac:dyDescent="0.25"/>
    <x:row r="81" spans="1:16383" customFormat="1" ht="15" hidden="1" customHeight="1" x14ac:dyDescent="0.25"/>
    <x:row r="82" spans="1:16383" customFormat="1" ht="15" hidden="1" customHeight="1" x14ac:dyDescent="0.25"/>
    <x:row r="83" spans="1:16383" customFormat="1" ht="15" hidden="1" customHeight="1" x14ac:dyDescent="0.25"/>
    <x:row r="84" spans="1:16383" customFormat="1" ht="15" hidden="1" customHeight="1" x14ac:dyDescent="0.25"/>
    <x:row r="85" spans="1:16383" customFormat="1" ht="15" hidden="1" customHeight="1" x14ac:dyDescent="0.25"/>
    <x:row r="86" spans="1:16383" customFormat="1" ht="15" hidden="1" customHeight="1" x14ac:dyDescent="0.25"/>
    <x:row r="87" spans="1:16383" customFormat="1" ht="15" hidden="1" customHeight="1" x14ac:dyDescent="0.25"/>
    <x:row r="88" spans="1:16383" customFormat="1" ht="15" hidden="1" customHeight="1" x14ac:dyDescent="0.25"/>
    <x:row r="89" spans="1:16383" customFormat="1" ht="15" hidden="1" customHeight="1" x14ac:dyDescent="0.25"/>
    <x:row r="90" spans="1:16383" customFormat="1" ht="15" hidden="1" customHeight="1" x14ac:dyDescent="0.25"/>
    <x:row r="91" spans="1:16383" customFormat="1" ht="15" hidden="1" customHeight="1" x14ac:dyDescent="0.25"/>
    <x:row r="92" spans="1:16383" customFormat="1" ht="15" hidden="1" customHeight="1" x14ac:dyDescent="0.25"/>
    <x:row r="93" spans="1:16383" customFormat="1" ht="15" hidden="1" customHeight="1" x14ac:dyDescent="0.25"/>
    <x:row r="94" spans="1:16383" customFormat="1" ht="15" hidden="1" customHeight="1" x14ac:dyDescent="0.25"/>
    <x:row r="95" spans="1:16383" customFormat="1" ht="15" hidden="1" customHeight="1" x14ac:dyDescent="0.25"/>
    <x:row r="96" spans="1:16383" customFormat="1" ht="15" hidden="1" customHeight="1" x14ac:dyDescent="0.25"/>
    <x:row r="97" spans="1:16383" customFormat="1" ht="15" hidden="1" customHeight="1" x14ac:dyDescent="0.25"/>
    <x:row r="98" spans="1:16383" customFormat="1" ht="15" hidden="1" customHeight="1" x14ac:dyDescent="0.25"/>
    <x:row r="99" spans="1:16383" customFormat="1" ht="15" hidden="1" customHeight="1" x14ac:dyDescent="0.25"/>
    <x:row r="100" spans="1:16383" customFormat="1" ht="15" hidden="1" customHeight="1" x14ac:dyDescent="0.25"/>
    <x:row r="101" spans="1:16383" customFormat="1" ht="15" hidden="1" customHeight="1" x14ac:dyDescent="0.25"/>
    <x:row r="102" spans="1:16383" customFormat="1" ht="15" hidden="1" customHeight="1" x14ac:dyDescent="0.25"/>
    <x:row r="103" spans="1:16383" customFormat="1" ht="15" hidden="1" customHeight="1" x14ac:dyDescent="0.25"/>
    <x:row r="104" spans="1:16383" customFormat="1" ht="15" hidden="1" customHeight="1" x14ac:dyDescent="0.25"/>
    <x:row r="105" spans="1:16383" customFormat="1" ht="15" hidden="1" customHeight="1" x14ac:dyDescent="0.25"/>
    <x:row r="106" spans="1:16383" customFormat="1" ht="15" hidden="1" customHeight="1" x14ac:dyDescent="0.25"/>
    <x:row r="107" spans="1:16383" customFormat="1" ht="15" hidden="1" customHeight="1" x14ac:dyDescent="0.25"/>
    <x:row r="108" spans="1:16383" customFormat="1" ht="15" hidden="1" customHeight="1" x14ac:dyDescent="0.25"/>
    <x:row r="109" spans="1:16383" customFormat="1" ht="15" hidden="1" customHeight="1" x14ac:dyDescent="0.25"/>
    <x:row r="110" spans="1:16383" customFormat="1" ht="15" hidden="1" customHeight="1" x14ac:dyDescent="0.25"/>
    <x:row r="111" spans="1:16383" customFormat="1" ht="15" hidden="1" customHeight="1" x14ac:dyDescent="0.25"/>
    <x:row r="112" spans="1:16383" customFormat="1" ht="15" hidden="1" customHeight="1" x14ac:dyDescent="0.25"/>
    <x:row r="113" spans="1:16383" customFormat="1" ht="15" hidden="1" customHeight="1" x14ac:dyDescent="0.25"/>
    <x:row r="114" spans="1:16383" customFormat="1" ht="15" hidden="1" customHeight="1" x14ac:dyDescent="0.25"/>
    <x:row r="115" spans="1:16383" customFormat="1" ht="15" hidden="1" customHeight="1" x14ac:dyDescent="0.25"/>
    <x:row r="116" spans="1:16383" customFormat="1" ht="15" hidden="1" customHeight="1" x14ac:dyDescent="0.25"/>
    <x:row r="117" spans="1:16383" customFormat="1" ht="15" hidden="1" customHeight="1" x14ac:dyDescent="0.25"/>
    <x:row r="118" spans="1:16383" customFormat="1" ht="15" hidden="1" customHeight="1" x14ac:dyDescent="0.25"/>
    <x:row r="119" spans="1:16383" customFormat="1" ht="15" hidden="1" customHeight="1" x14ac:dyDescent="0.25"/>
    <x:row r="120" spans="1:16383" customFormat="1" ht="15" hidden="1" customHeight="1" x14ac:dyDescent="0.25"/>
    <x:row r="121" spans="1:16383" customFormat="1" ht="15" hidden="1" customHeight="1" x14ac:dyDescent="0.25"/>
    <x:row r="122" spans="1:16383" customFormat="1" ht="15" hidden="1" customHeight="1" x14ac:dyDescent="0.25"/>
    <x:row r="123" spans="1:16383" customFormat="1" ht="15" hidden="1" customHeight="1" x14ac:dyDescent="0.25"/>
    <x:row r="124" spans="1:16383" customFormat="1" ht="15" hidden="1" customHeight="1" x14ac:dyDescent="0.25"/>
    <x:row r="125" spans="1:16383" customFormat="1" ht="15" hidden="1" customHeight="1" x14ac:dyDescent="0.25"/>
    <x:row r="126" spans="1:16383" customFormat="1" ht="15" hidden="1" customHeight="1" x14ac:dyDescent="0.25"/>
    <x:row r="127" spans="1:16383" customFormat="1" ht="15" hidden="1" customHeight="1" x14ac:dyDescent="0.25"/>
    <x:row r="128" spans="1:16383" customFormat="1" ht="15" hidden="1" customHeight="1" x14ac:dyDescent="0.25"/>
    <x:row r="129" spans="1:16383" customFormat="1" ht="15" hidden="1" customHeight="1" x14ac:dyDescent="0.25"/>
    <x:row r="130" spans="1:16383" customFormat="1" ht="15" hidden="1" customHeight="1" x14ac:dyDescent="0.25"/>
    <x:row r="131" spans="1:16383" customFormat="1" ht="11.25" hidden="1" customHeight="1" x14ac:dyDescent="0.25"/>
    <x:row r="132" spans="1:16383" customFormat="1" ht="15" hidden="1" customHeight="1" x14ac:dyDescent="0.25"/>
    <x:row r="133" spans="1:16383" customFormat="1" ht="15" hidden="1" customHeight="1" x14ac:dyDescent="0.25"/>
    <x:row r="134" spans="1:16383" customFormat="1" ht="15" hidden="1" customHeight="1" x14ac:dyDescent="0.25"/>
    <x:row r="135" spans="1:16383" customFormat="1" ht="15" hidden="1" customHeight="1" x14ac:dyDescent="0.25"/>
    <x:row r="136" spans="1:16383" customFormat="1" ht="15" hidden="1" customHeight="1" x14ac:dyDescent="0.25"/>
    <x:row r="137" spans="1:16383" customFormat="1" ht="15" hidden="1" customHeight="1" x14ac:dyDescent="0.25"/>
    <x:row r="138" spans="1:16383" customFormat="1" ht="15" hidden="1" customHeight="1" x14ac:dyDescent="0.25"/>
  </x:sheetData>
  <x:mergeCells count="39">
    <x:mergeCell ref="B32:F33"/>
    <x:mergeCell ref="I32:K33"/>
    <x:mergeCell ref="O32:Q33"/>
    <x:mergeCell ref="U32:W33"/>
    <x:mergeCell ref="O17:Q18"/>
    <x:mergeCell ref="O26:Q27"/>
    <x:mergeCell ref="N10:R12"/>
    <x:mergeCell ref="O3:Q5"/>
    <x:mergeCell ref="O20:Q21"/>
    <x:mergeCell ref="O23:Q24"/>
    <x:mergeCell ref="O29:Q30"/>
    <x:mergeCell ref="D10:D12"/>
    <x:mergeCell ref="B2:J3"/>
    <x:mergeCell ref="B5:F5"/>
    <x:mergeCell ref="H5:L5"/>
    <x:mergeCell ref="B6:F6"/>
    <x:mergeCell ref="H6:L6"/>
    <x:mergeCell ref="J10:J12"/>
    <x:mergeCell ref="T2:X6"/>
    <x:mergeCell ref="T10:X12"/>
    <x:mergeCell ref="B17:F18"/>
    <x:mergeCell ref="I17:K18"/>
    <x:mergeCell ref="B26:F27"/>
    <x:mergeCell ref="I26:K27"/>
    <x:mergeCell ref="B20:F21"/>
    <x:mergeCell ref="B23:F24"/>
    <x:mergeCell ref="I20:K21"/>
    <x:mergeCell ref="I23:K24"/>
    <x:mergeCell ref="B29:F30"/>
    <x:mergeCell ref="I29:K30"/>
    <x:mergeCell ref="U17:W18"/>
    <x:mergeCell ref="U20:W21"/>
    <x:mergeCell ref="U23:W24"/>
    <x:mergeCell ref="U26:W27"/>
    <x:mergeCell ref="U29:W30"/>
    <x:mergeCell ref="O35:Q36"/>
    <x:mergeCell ref="B35:F36"/>
    <x:mergeCell ref="I35:K36"/>
    <x:mergeCell ref="U35:W36"/>
  </x:mergeCells>
  <x:printOptions horizontalCentered="0" verticalCentered="0" headings="0" gridLines="0"/>
  <x:pageMargins left="0.7" right="0.7" top="0.75" bottom="0.75" header="0.3" footer="0.3"/>
  <x:pageSetup paperSize="1" pageOrder="downThenOver" orientation="portrait" blackAndWhite="0" draft="0" cellComments="none" errors="displayed" horizontalDpi="360" verticalDpi="360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7111E8-55A9-441E-A0CF-152D2159E4F1}" mc:Ignorable="x14ac xr xr2 xr3">
  <x:sheetPr codeName="Sheet2">
    <x:outlinePr summaryBelow="1" summaryRight="1"/>
    <x:pageSetUpPr fitToPage="1"/>
  </x:sheetPr>
  <x:dimension ref="B1:S60"/>
  <x:sheetViews>
    <x:sheetView showGridLines="0" workbookViewId="0">
      <x:selection activeCell="S16" sqref="S16"/>
    </x:sheetView>
  </x:sheetViews>
  <x:sheetFormatPr defaultColWidth="8.710938" defaultRowHeight="11.25" x14ac:dyDescent="0.2"/>
  <x:cols>
    <x:col min="1" max="1" width="2.570312" style="7" customWidth="1"/>
    <x:col min="2" max="2" width="10.140625" style="7" customWidth="1"/>
    <x:col min="3" max="3" width="11.570312" style="7" bestFit="1" customWidth="1"/>
    <x:col min="4" max="4" width="9.140625" style="7" customWidth="1"/>
    <x:col min="5" max="5" width="24.570312" style="7" bestFit="1" customWidth="1"/>
    <x:col min="6" max="6" width="14.710938" style="7" bestFit="1" customWidth="1"/>
    <x:col min="7" max="7" width="6.285156" style="7" bestFit="1" customWidth="1"/>
    <x:col min="8" max="8" width="7.570312" style="7" bestFit="1" customWidth="1"/>
    <x:col min="9" max="12" width="6.855469" style="7" bestFit="1" customWidth="1"/>
    <x:col min="13" max="13" width="2.570312" style="7" customWidth="1"/>
    <x:col min="14" max="14" width="11" style="7" bestFit="1" customWidth="1"/>
    <x:col min="15" max="15" width="8.285156" style="7" bestFit="1" customWidth="1"/>
    <x:col min="16" max="16" width="9.855469" style="7" bestFit="1" customWidth="1"/>
    <x:col min="17" max="17" width="6.855469" style="7" bestFit="1" customWidth="1"/>
    <x:col min="18" max="18" width="7.140625" style="7" bestFit="1" customWidth="1"/>
    <x:col min="19" max="19" width="8.140625" style="0" bestFit="1" customWidth="1"/>
    <x:col min="20" max="16384" width="8.710938" style="7" customWidth="1"/>
  </x:cols>
  <x:sheetData>
    <x:row r="1" spans="1:19" customFormat="1" ht="12" customHeight="1" thickBot="1" x14ac:dyDescent="0.25"/>
    <x:row r="2" spans="1:19" customFormat="1" ht="17.1" customHeight="1" x14ac:dyDescent="0.2">
      <x:c r="C2" s="275" t="s">
        <x:v>23</x:v>
      </x:c>
      <x:c r="D2" s="275" t="s"/>
      <x:c r="E2" s="275" t="s"/>
      <x:c r="F2" s="275" t="s"/>
      <x:c r="G2" s="275" t="s"/>
      <x:c r="H2" s="276" t="s"/>
      <x:c r="I2" s="276" t="s"/>
      <x:c r="J2" s="276" t="s"/>
      <x:c r="K2" s="349" t="s">
        <x:v>2</x:v>
      </x:c>
      <x:c r="L2" s="350" t="s"/>
      <x:c r="M2" s="350" t="s"/>
      <x:c r="N2" s="350" t="s"/>
      <x:c r="O2" s="351" t="s"/>
    </x:row>
    <x:row r="3" spans="1:19" customFormat="1" ht="23.1" customHeight="1" x14ac:dyDescent="0.2">
      <x:c r="C3" s="275" t="s"/>
      <x:c r="D3" s="275" t="s"/>
      <x:c r="E3" s="275" t="s"/>
      <x:c r="F3" s="275" t="s"/>
      <x:c r="G3" s="275" t="s"/>
      <x:c r="H3" s="276" t="s"/>
      <x:c r="I3" s="276" t="s"/>
      <x:c r="J3" s="276" t="s"/>
      <x:c r="K3" s="352" t="s"/>
      <x:c r="L3" s="353" t="s"/>
      <x:c r="M3" s="353" t="s"/>
      <x:c r="N3" s="353" t="s"/>
      <x:c r="O3" s="354" t="s"/>
    </x:row>
    <x:row r="4" spans="1:19" customFormat="1" ht="17.1" customHeight="1" x14ac:dyDescent="0.2">
      <x:c r="C4" s="276" t="s"/>
      <x:c r="D4" s="276" t="s"/>
      <x:c r="E4" s="276" t="s"/>
      <x:c r="F4" s="276" t="s"/>
      <x:c r="G4" s="276" t="s"/>
      <x:c r="H4" s="276" t="s"/>
      <x:c r="I4" s="276" t="s"/>
      <x:c r="J4" s="276" t="s"/>
      <x:c r="K4" s="352" t="s"/>
      <x:c r="L4" s="353" t="s"/>
      <x:c r="M4" s="353" t="s"/>
      <x:c r="N4" s="353" t="s"/>
      <x:c r="O4" s="354" t="s"/>
    </x:row>
    <x:row r="5" spans="1:19" customFormat="1" ht="15" customHeight="1" x14ac:dyDescent="0.2">
      <x:c r="C5" s="289" t="s">
        <x:v>3</x:v>
      </x:c>
      <x:c r="D5" s="289" t="s"/>
      <x:c r="E5" s="289" t="s">
        <x:v>4</x:v>
      </x:c>
      <x:c r="F5" s="289" t="s"/>
      <x:c r="G5" s="289" t="s"/>
      <x:c r="H5" s="289" t="s"/>
      <x:c r="I5" s="289" t="s"/>
      <x:c r="J5" s="289" t="s"/>
      <x:c r="K5" s="352" t="s"/>
      <x:c r="L5" s="353" t="s"/>
      <x:c r="M5" s="353" t="s"/>
      <x:c r="N5" s="353" t="s"/>
      <x:c r="O5" s="354" t="s"/>
    </x:row>
    <x:row r="6" spans="1:19" customFormat="1" ht="15.75" customHeight="1" thickBot="1" x14ac:dyDescent="0.25">
      <x:c r="C6" s="289" t="s">
        <x:v>5</x:v>
      </x:c>
      <x:c r="D6" s="289" t="s"/>
      <x:c r="E6" s="289" t="s">
        <x:v>6</x:v>
      </x:c>
      <x:c r="F6" s="289" t="s"/>
      <x:c r="G6" s="289" t="s"/>
      <x:c r="H6" s="289" t="s"/>
      <x:c r="I6" s="289" t="s"/>
      <x:c r="J6" s="289" t="s"/>
      <x:c r="K6" s="355" t="s"/>
      <x:c r="L6" s="356" t="s"/>
      <x:c r="M6" s="356" t="s"/>
      <x:c r="N6" s="356" t="s"/>
      <x:c r="O6" s="357" t="s"/>
    </x:row>
    <x:row r="10" spans="1:19" x14ac:dyDescent="0.2">
      <x:c r="B10" s="358" t="s"/>
      <x:c r="C10" s="359" t="s">
        <x:v>24</x:v>
      </x:c>
      <x:c r="D10" s="360" t="s"/>
      <x:c r="E10" s="360" t="s"/>
      <x:c r="F10" s="360" t="s"/>
      <x:c r="G10" s="360" t="s"/>
      <x:c r="H10" s="360" t="s"/>
      <x:c r="I10" s="360" t="s"/>
      <x:c r="J10" s="360" t="s"/>
      <x:c r="K10" s="360" t="s"/>
      <x:c r="L10" s="361" t="s"/>
      <x:c r="M10" s="362" t="s"/>
      <x:c r="N10" s="359" t="s">
        <x:v>25</x:v>
      </x:c>
      <x:c r="O10" s="361" t="s"/>
      <x:c r="P10" s="363" t="s">
        <x:v>26</x:v>
      </x:c>
      <x:c r="Q10" s="364" t="s"/>
      <x:c r="R10" s="359" t="s">
        <x:v>27</x:v>
      </x:c>
      <x:c r="S10" s="361" t="s"/>
    </x:row>
    <x:row r="11" spans="1:19" customFormat="1" ht="33.75" customHeight="1" x14ac:dyDescent="0.2">
      <x:c r="B11" s="365" t="s">
        <x:v>28</x:v>
      </x:c>
      <x:c r="C11" s="366" t="s">
        <x:v>29</x:v>
      </x:c>
      <x:c r="D11" s="365" t="s">
        <x:v>30</x:v>
      </x:c>
      <x:c r="E11" s="367" t="s">
        <x:v>31</x:v>
      </x:c>
      <x:c r="F11" s="368" t="s"/>
      <x:c r="G11" s="368" t="s"/>
      <x:c r="H11" s="368" t="s"/>
      <x:c r="I11" s="368" t="s"/>
      <x:c r="J11" s="368" t="s"/>
      <x:c r="K11" s="368" t="s"/>
      <x:c r="L11" s="369" t="s"/>
      <x:c r="M11" s="362" t="s"/>
      <x:c r="N11" s="365" t="s">
        <x:v>32</x:v>
      </x:c>
      <x:c r="O11" s="365" t="s">
        <x:v>33</x:v>
      </x:c>
      <x:c r="P11" s="370" t="s">
        <x:v>34</x:v>
      </x:c>
      <x:c r="Q11" s="370" t="s">
        <x:v>33</x:v>
      </x:c>
      <x:c r="R11" s="365" t="s">
        <x:v>35</x:v>
      </x:c>
      <x:c r="S11" s="365" t="s">
        <x:v>33</x:v>
      </x:c>
    </x:row>
    <x:row r="12" spans="1:19" x14ac:dyDescent="0.2">
      <x:c r="B12" s="371">
        <x:f>COUNTA(B16:B51)</x:f>
      </x:c>
      <x:c r="C12" s="372" t="s">
        <x:v>36</x:v>
      </x:c>
      <x:c r="D12" s="371">
        <x:f>SUM(D16:D51)</x:f>
      </x:c>
      <x:c r="E12" s="373" t="s">
        <x:v>37</x:v>
      </x:c>
      <x:c r="F12" s="374" t="s"/>
      <x:c r="G12" s="374" t="s"/>
      <x:c r="H12" s="374" t="s"/>
      <x:c r="I12" s="374" t="s"/>
      <x:c r="J12" s="374" t="s"/>
      <x:c r="K12" s="374" t="s"/>
      <x:c r="L12" s="375" t="s"/>
      <x:c r="M12" s="362" t="s"/>
      <x:c r="N12" s="376">
        <x:f>'Period Totals Breakdown'!N3</x:f>
      </x:c>
      <x:c r="O12" s="152">
        <x:f>IFERROR(('Period Totals Breakdown'!N3-'Period Totals Breakdown'!N4)/'Period Totals Breakdown'!N4,0)</x:f>
      </x:c>
      <x:c r="P12" s="377">
        <x:f>'Period Totals Breakdown'!N5</x:f>
      </x:c>
      <x:c r="Q12" s="152">
        <x:f>IFERROR(('Period Totals Breakdown'!N5-'Period Totals Breakdown'!N6)/'Period Totals Breakdown'!N6,0)</x:f>
      </x:c>
      <x:c r="R12" s="378" t="str">
        <x:f>IFERROR(N12/P12,"")</x:f>
      </x:c>
      <x:c r="S12" s="152">
        <x:f>IFERROR((R12-('Period Totals Breakdown'!N4/'Period Totals Breakdown'!N6))/('Period Totals Breakdown'!N4/'Period Totals Breakdown'!N6),0)</x:f>
      </x:c>
    </x:row>
    <x:row r="13" spans="1:19" x14ac:dyDescent="0.2">
      <x:c r="B13" s="362" t="s"/>
      <x:c r="C13" s="362" t="s"/>
      <x:c r="D13" s="362" t="s"/>
      <x:c r="E13" s="362" t="s"/>
      <x:c r="F13" s="362" t="s"/>
      <x:c r="G13" s="362" t="s"/>
      <x:c r="H13" s="362" t="s"/>
      <x:c r="I13" s="362" t="s"/>
      <x:c r="J13" s="362" t="s"/>
      <x:c r="K13" s="362" t="s"/>
      <x:c r="L13" s="362" t="s"/>
      <x:c r="M13" s="362" t="s"/>
      <x:c r="N13" s="379" t="s"/>
      <x:c r="O13" s="379" t="s"/>
      <x:c r="P13" s="380" t="s"/>
      <x:c r="Q13" s="380" t="s"/>
      <x:c r="R13" s="362" t="s"/>
      <x:c r="S13" s="362" t="s"/>
    </x:row>
    <x:row r="14" spans="1:19" x14ac:dyDescent="0.2">
      <x:c r="B14" s="359" t="s">
        <x:v>38</x:v>
      </x:c>
      <x:c r="C14" s="360" t="s"/>
      <x:c r="D14" s="360" t="s"/>
      <x:c r="E14" s="360" t="s"/>
      <x:c r="F14" s="360" t="s"/>
      <x:c r="G14" s="360" t="s"/>
      <x:c r="H14" s="360" t="s"/>
      <x:c r="I14" s="360" t="s"/>
      <x:c r="J14" s="360" t="s"/>
      <x:c r="K14" s="360" t="s"/>
      <x:c r="L14" s="361" t="s"/>
      <x:c r="M14" s="362" t="s"/>
      <x:c r="N14" s="381" t="s">
        <x:v>39</x:v>
      </x:c>
      <x:c r="O14" s="382" t="s"/>
      <x:c r="P14" s="363" t="s">
        <x:v>26</x:v>
      </x:c>
      <x:c r="Q14" s="364" t="s"/>
      <x:c r="R14" s="359" t="s">
        <x:v>27</x:v>
      </x:c>
      <x:c r="S14" s="361" t="s"/>
    </x:row>
    <x:row r="15" spans="1:19" customFormat="1" ht="33.75" customHeight="1" x14ac:dyDescent="0.2">
      <x:c r="B15" s="383" t="s">
        <x:v>40</x:v>
      </x:c>
      <x:c r="C15" s="383" t="s">
        <x:v>41</x:v>
      </x:c>
      <x:c r="D15" s="383" t="s">
        <x:v>30</x:v>
      </x:c>
      <x:c r="E15" s="383" t="s">
        <x:v>42</x:v>
      </x:c>
      <x:c r="F15" s="383" t="s">
        <x:v>43</x:v>
      </x:c>
      <x:c r="G15" s="383" t="s">
        <x:v>44</x:v>
      </x:c>
      <x:c r="H15" s="383" t="s">
        <x:v>45</x:v>
      </x:c>
      <x:c r="I15" s="383" t="s">
        <x:v>46</x:v>
      </x:c>
      <x:c r="J15" s="383" t="s">
        <x:v>47</x:v>
      </x:c>
      <x:c r="K15" s="383" t="s">
        <x:v>48</x:v>
      </x:c>
      <x:c r="L15" s="383" t="s">
        <x:v>49</x:v>
      </x:c>
      <x:c r="M15" s="362" t="s"/>
      <x:c r="N15" s="384" t="s">
        <x:v>32</x:v>
      </x:c>
      <x:c r="O15" s="384" t="s">
        <x:v>33</x:v>
      </x:c>
      <x:c r="P15" s="385" t="s">
        <x:v>34</x:v>
      </x:c>
      <x:c r="Q15" s="385" t="s">
        <x:v>33</x:v>
      </x:c>
      <x:c r="R15" s="383" t="s">
        <x:v>35</x:v>
      </x:c>
      <x:c r="S15" s="383" t="s">
        <x:v>33</x:v>
      </x:c>
    </x:row>
    <x:row r="16" spans="1:19" s="0" customFormat="1" x14ac:dyDescent="0.2">
      <x:c r="A16" s="0" t="s"/>
      <x:c r="B16" s="386" t="s">
        <x:v>50</x:v>
      </x:c>
      <x:c r="C16" s="386" t="s">
        <x:v>51</x:v>
      </x:c>
      <x:c r="D16" s="386" t="n">
        <x:v>2</x:v>
      </x:c>
      <x:c r="E16" s="386" t="s">
        <x:v>52</x:v>
      </x:c>
      <x:c r="F16" s="386" t="s">
        <x:v>53</x:v>
      </x:c>
      <x:c r="G16" s="386" t="s">
        <x:v>54</x:v>
      </x:c>
      <x:c r="H16" s="386" t="s">
        <x:v>55</x:v>
      </x:c>
      <x:c r="I16" s="386" t="s">
        <x:v>56</x:v>
      </x:c>
      <x:c r="J16" s="386" t="s">
        <x:v>57</x:v>
      </x:c>
      <x:c r="K16" s="386" t="s">
        <x:v>58</x:v>
      </x:c>
      <x:c r="L16" s="386" t="s">
        <x:v>59</x:v>
      </x:c>
      <x:c r="M16" s="362" t="s"/>
      <x:c r="N16" s="387">
        <x:f>SUMIFS('MPRN Cost by Period'!$P:$P,'MPRN Cost by Period'!A:A,$B16)</x:f>
      </x:c>
      <x:c r="O16" s="388" t="str">
        <x:f>IFERROR((N16-SUMIFS('Comparison MPRN Cost by Period'!$P:$P,'Comparison MPRN Cost by Period'!A:A,$B16))/SUMIFS('Comparison MPRN Cost by Period'!$P:$P,'Comparison MPRN Cost by Period'!A:A,$B16),"")</x:f>
      </x:c>
      <x:c r="P16" s="389">
        <x:f>IFERROR(SUMIF('MPRN Consumption by Period'!$A:$A,B16,'MPRN Consumption by Period'!$P:$P),"")</x:f>
      </x:c>
      <x:c r="Q16" s="388" t="str">
        <x:f>IFERROR(SUM(P16-SUMIF('Comparison MPRN Cons. by Period'!$A:$A,B16,'Comparison MPRN Cons. by Period'!$P:$P))/SUMIF('Comparison MPRN Cons. by Period'!$A:$A,B16,'Comparison MPRN Cons. by Period'!$P:$P),"")</x:f>
      </x:c>
      <x:c r="R16" s="378" t="str">
        <x:f>IFERROR(N16/P16,"")</x:f>
      </x:c>
      <x:c r="S16" s="388">
        <x:f>IFERROR((R16-(SUMIFS('Comparison MPRN Cost by Period'!$P:$P,'Comparison MPRN Cost by Period'!A:A,$B16)/SUMIF('Comparison MPRN Cons. by Period'!$A:$A,B16,'Comparison MPRN Cons. by Period'!$P:$P)))/(SUMIFS('Comparison MPRN Cost by Period'!$P:$P,'Comparison MPRN Cost by Period'!A:A,$B16)/SUMIF('Comparison MPRN Cons. by Period'!$A:$A,B16,'Comparison MPRN Cons. by Period'!$P:$P)),0)</x:f>
      </x:c>
    </x:row>
    <x:row r="17" spans="1:19" x14ac:dyDescent="0.2">
      <x:c r="B17" s="386" t="s"/>
      <x:c r="C17" s="386" t="s"/>
      <x:c r="D17" s="386" t="s"/>
      <x:c r="E17" s="386" t="s"/>
      <x:c r="F17" s="386" t="s"/>
      <x:c r="G17" s="386" t="s"/>
      <x:c r="H17" s="386" t="s"/>
      <x:c r="I17" s="386" t="s"/>
      <x:c r="J17" s="386" t="s"/>
      <x:c r="K17" s="386" t="s"/>
      <x:c r="L17" s="386" t="s"/>
      <x:c r="M17" s="362" t="s"/>
      <x:c r="N17" s="387" t="s"/>
      <x:c r="O17" s="388" t="s"/>
      <x:c r="P17" s="389" t="s"/>
      <x:c r="Q17" s="388" t="s"/>
      <x:c r="R17" s="378" t="s"/>
      <x:c r="S17" s="388" t="s"/>
    </x:row>
    <x:row r="18" spans="1:19" x14ac:dyDescent="0.2">
      <x:c r="B18" s="362" t="s"/>
      <x:c r="C18" s="362" t="s"/>
      <x:c r="D18" s="362" t="s"/>
      <x:c r="E18" s="362" t="s"/>
      <x:c r="F18" s="362" t="s"/>
      <x:c r="G18" s="362" t="s"/>
      <x:c r="H18" s="362" t="s"/>
      <x:c r="I18" s="362" t="s"/>
      <x:c r="J18" s="362" t="s"/>
      <x:c r="K18" s="362" t="s"/>
      <x:c r="L18" s="362" t="s"/>
      <x:c r="M18" s="362" t="s"/>
      <x:c r="N18" s="379" t="s"/>
      <x:c r="O18" s="390" t="s"/>
      <x:c r="P18" s="380" t="s"/>
      <x:c r="Q18" s="390" t="s"/>
      <x:c r="R18" s="391" t="s"/>
      <x:c r="S18" s="390" t="s"/>
    </x:row>
    <x:row r="19" spans="1:19" x14ac:dyDescent="0.2">
      <x:c r="B19" s="362" t="s"/>
      <x:c r="C19" s="362" t="s"/>
      <x:c r="D19" s="362" t="s"/>
      <x:c r="E19" s="362" t="s"/>
      <x:c r="F19" s="362" t="s"/>
      <x:c r="G19" s="362" t="s"/>
      <x:c r="H19" s="362" t="s"/>
      <x:c r="I19" s="362" t="s"/>
      <x:c r="J19" s="362" t="s"/>
      <x:c r="K19" s="362" t="s"/>
      <x:c r="L19" s="362" t="s"/>
      <x:c r="M19" s="362" t="s"/>
      <x:c r="N19" s="379" t="s"/>
      <x:c r="O19" s="390" t="s"/>
      <x:c r="P19" s="380" t="s"/>
      <x:c r="Q19" s="390" t="s"/>
      <x:c r="R19" s="391" t="s"/>
      <x:c r="S19" s="390" t="s"/>
    </x:row>
    <x:row r="20" spans="1:19" x14ac:dyDescent="0.2">
      <x:c r="B20" s="362" t="s"/>
      <x:c r="C20" s="362" t="s"/>
      <x:c r="D20" s="362" t="s"/>
      <x:c r="E20" s="362" t="s"/>
      <x:c r="F20" s="362" t="s"/>
      <x:c r="G20" s="362" t="s"/>
      <x:c r="H20" s="362" t="s"/>
      <x:c r="I20" s="362" t="s"/>
      <x:c r="J20" s="362" t="s"/>
      <x:c r="K20" s="362" t="s"/>
      <x:c r="L20" s="362" t="s"/>
      <x:c r="M20" s="362" t="s"/>
      <x:c r="N20" s="379" t="s"/>
      <x:c r="O20" s="390" t="s"/>
      <x:c r="P20" s="380" t="s"/>
      <x:c r="Q20" s="390" t="s"/>
      <x:c r="R20" s="391" t="s"/>
      <x:c r="S20" s="390" t="s"/>
    </x:row>
    <x:row r="21" spans="1:19" x14ac:dyDescent="0.2">
      <x:c r="B21" s="362" t="s"/>
      <x:c r="C21" s="362" t="s"/>
      <x:c r="D21" s="362" t="s"/>
      <x:c r="E21" s="362" t="s"/>
      <x:c r="F21" s="362" t="s"/>
      <x:c r="G21" s="362" t="s"/>
      <x:c r="H21" s="362" t="s"/>
      <x:c r="I21" s="362" t="s"/>
      <x:c r="J21" s="362" t="s"/>
      <x:c r="K21" s="362" t="s"/>
      <x:c r="L21" s="362" t="s"/>
      <x:c r="M21" s="362" t="s"/>
      <x:c r="N21" s="379" t="s"/>
      <x:c r="O21" s="390" t="s"/>
      <x:c r="P21" s="380" t="s"/>
      <x:c r="Q21" s="390" t="s"/>
      <x:c r="R21" s="391" t="s"/>
      <x:c r="S21" s="390" t="s"/>
    </x:row>
    <x:row r="22" spans="1:19" x14ac:dyDescent="0.2">
      <x:c r="B22" s="362" t="s"/>
      <x:c r="C22" s="362" t="s"/>
      <x:c r="D22" s="362" t="s"/>
      <x:c r="E22" s="362" t="s"/>
      <x:c r="F22" s="362" t="s"/>
      <x:c r="G22" s="362" t="s"/>
      <x:c r="H22" s="362" t="s"/>
      <x:c r="I22" s="362" t="s"/>
      <x:c r="J22" s="362" t="s"/>
      <x:c r="K22" s="362" t="s"/>
      <x:c r="L22" s="362" t="s"/>
      <x:c r="M22" s="362" t="s"/>
      <x:c r="N22" s="379" t="s"/>
      <x:c r="O22" s="390" t="s"/>
      <x:c r="P22" s="380" t="s"/>
      <x:c r="Q22" s="390" t="s"/>
      <x:c r="R22" s="391" t="s"/>
      <x:c r="S22" s="390" t="s"/>
    </x:row>
    <x:row r="23" spans="1:19" x14ac:dyDescent="0.2">
      <x:c r="B23" s="362" t="s"/>
      <x:c r="C23" s="362" t="s"/>
      <x:c r="D23" s="362" t="s"/>
      <x:c r="E23" s="362" t="s"/>
      <x:c r="F23" s="362" t="s"/>
      <x:c r="G23" s="362" t="s"/>
      <x:c r="H23" s="362" t="s"/>
      <x:c r="I23" s="362" t="s"/>
      <x:c r="J23" s="362" t="s"/>
      <x:c r="K23" s="362" t="s"/>
      <x:c r="L23" s="362" t="s"/>
      <x:c r="M23" s="362" t="s"/>
      <x:c r="N23" s="379" t="s"/>
      <x:c r="O23" s="390" t="s"/>
      <x:c r="P23" s="380" t="s"/>
      <x:c r="Q23" s="390" t="s"/>
      <x:c r="R23" s="391" t="s"/>
      <x:c r="S23" s="390" t="s"/>
    </x:row>
    <x:row r="24" spans="1:19" x14ac:dyDescent="0.2">
      <x:c r="B24" s="362" t="s"/>
      <x:c r="C24" s="362" t="s"/>
      <x:c r="D24" s="362" t="s"/>
      <x:c r="E24" s="362" t="s"/>
      <x:c r="F24" s="362" t="s"/>
      <x:c r="G24" s="362" t="s"/>
      <x:c r="H24" s="362" t="s"/>
      <x:c r="I24" s="362" t="s"/>
      <x:c r="J24" s="362" t="s"/>
      <x:c r="K24" s="362" t="s"/>
      <x:c r="L24" s="362" t="s"/>
      <x:c r="M24" s="362" t="s"/>
      <x:c r="N24" s="379" t="s"/>
      <x:c r="O24" s="390" t="s"/>
      <x:c r="P24" s="380" t="s"/>
      <x:c r="Q24" s="390" t="s"/>
      <x:c r="R24" s="391" t="s"/>
      <x:c r="S24" s="390" t="s"/>
    </x:row>
    <x:row r="25" spans="1:19" x14ac:dyDescent="0.2">
      <x:c r="B25" s="362" t="s"/>
      <x:c r="C25" s="362" t="s"/>
      <x:c r="D25" s="362" t="s"/>
      <x:c r="E25" s="362" t="s"/>
      <x:c r="F25" s="362" t="s"/>
      <x:c r="G25" s="362" t="s"/>
      <x:c r="H25" s="362" t="s"/>
      <x:c r="I25" s="362" t="s"/>
      <x:c r="J25" s="362" t="s"/>
      <x:c r="K25" s="362" t="s"/>
      <x:c r="L25" s="362" t="s"/>
      <x:c r="M25" s="362" t="s"/>
      <x:c r="N25" s="379" t="s"/>
      <x:c r="O25" s="390" t="s"/>
      <x:c r="P25" s="380" t="s"/>
      <x:c r="Q25" s="390" t="s"/>
      <x:c r="R25" s="391" t="s"/>
      <x:c r="S25" s="390" t="s"/>
    </x:row>
    <x:row r="26" spans="1:19" x14ac:dyDescent="0.2">
      <x:c r="B26" s="362" t="s"/>
      <x:c r="C26" s="362" t="s"/>
      <x:c r="D26" s="362" t="s"/>
      <x:c r="E26" s="362" t="s"/>
      <x:c r="F26" s="362" t="s"/>
      <x:c r="G26" s="362" t="s"/>
      <x:c r="H26" s="362" t="s"/>
      <x:c r="I26" s="362" t="s"/>
      <x:c r="J26" s="362" t="s"/>
      <x:c r="K26" s="362" t="s"/>
      <x:c r="L26" s="362" t="s"/>
      <x:c r="M26" s="362" t="s"/>
      <x:c r="N26" s="379" t="s"/>
      <x:c r="O26" s="390" t="s"/>
      <x:c r="P26" s="380" t="s"/>
      <x:c r="Q26" s="390" t="s"/>
      <x:c r="R26" s="391" t="s"/>
      <x:c r="S26" s="390" t="s"/>
    </x:row>
    <x:row r="27" spans="1:19" x14ac:dyDescent="0.2">
      <x:c r="B27" s="362" t="s"/>
      <x:c r="C27" s="362" t="s"/>
      <x:c r="D27" s="362" t="s"/>
      <x:c r="E27" s="362" t="s"/>
      <x:c r="F27" s="362" t="s"/>
      <x:c r="G27" s="362" t="s"/>
      <x:c r="H27" s="362" t="s"/>
      <x:c r="I27" s="362" t="s"/>
      <x:c r="J27" s="362" t="s"/>
      <x:c r="K27" s="362" t="s"/>
      <x:c r="L27" s="362" t="s"/>
      <x:c r="M27" s="362" t="s"/>
      <x:c r="N27" s="379" t="s"/>
      <x:c r="O27" s="390" t="s"/>
      <x:c r="P27" s="380" t="s"/>
      <x:c r="Q27" s="390" t="s"/>
      <x:c r="R27" s="391" t="s"/>
      <x:c r="S27" s="390" t="s"/>
    </x:row>
    <x:row r="28" spans="1:19" x14ac:dyDescent="0.2">
      <x:c r="B28" s="362" t="s"/>
      <x:c r="C28" s="362" t="s"/>
      <x:c r="D28" s="362" t="s"/>
      <x:c r="E28" s="362" t="s"/>
      <x:c r="F28" s="362" t="s"/>
      <x:c r="G28" s="362" t="s"/>
      <x:c r="H28" s="362" t="s"/>
      <x:c r="I28" s="362" t="s"/>
      <x:c r="J28" s="362" t="s"/>
      <x:c r="K28" s="362" t="s"/>
      <x:c r="L28" s="362" t="s"/>
      <x:c r="M28" s="362" t="s"/>
      <x:c r="N28" s="379" t="s"/>
      <x:c r="O28" s="390" t="s"/>
      <x:c r="P28" s="380" t="s"/>
      <x:c r="Q28" s="390" t="s"/>
      <x:c r="R28" s="391" t="s"/>
      <x:c r="S28" s="390" t="s"/>
    </x:row>
    <x:row r="29" spans="1:19" x14ac:dyDescent="0.2">
      <x:c r="B29" s="362" t="s"/>
      <x:c r="C29" s="362" t="s"/>
      <x:c r="D29" s="362" t="s"/>
      <x:c r="E29" s="362" t="s"/>
      <x:c r="F29" s="362" t="s"/>
      <x:c r="G29" s="362" t="s"/>
      <x:c r="H29" s="362" t="s"/>
      <x:c r="I29" s="362" t="s"/>
      <x:c r="J29" s="362" t="s"/>
      <x:c r="K29" s="362" t="s"/>
      <x:c r="L29" s="362" t="s"/>
      <x:c r="M29" s="362" t="s"/>
      <x:c r="N29" s="379" t="s"/>
      <x:c r="O29" s="390" t="s"/>
      <x:c r="P29" s="380" t="s"/>
      <x:c r="Q29" s="390" t="s"/>
      <x:c r="R29" s="391" t="s"/>
      <x:c r="S29" s="390" t="s"/>
    </x:row>
    <x:row r="30" spans="1:19" x14ac:dyDescent="0.2">
      <x:c r="B30" s="362" t="s"/>
      <x:c r="C30" s="362" t="s"/>
      <x:c r="D30" s="362" t="s"/>
      <x:c r="E30" s="362" t="s"/>
      <x:c r="F30" s="362" t="s"/>
      <x:c r="G30" s="362" t="s"/>
      <x:c r="H30" s="362" t="s"/>
      <x:c r="I30" s="362" t="s"/>
      <x:c r="J30" s="362" t="s"/>
      <x:c r="K30" s="362" t="s"/>
      <x:c r="L30" s="362" t="s"/>
      <x:c r="M30" s="362" t="s"/>
      <x:c r="N30" s="379" t="s"/>
      <x:c r="O30" s="390" t="s"/>
      <x:c r="P30" s="380" t="s"/>
      <x:c r="Q30" s="390" t="s"/>
      <x:c r="R30" s="391" t="s"/>
      <x:c r="S30" s="390" t="s"/>
    </x:row>
    <x:row r="31" spans="1:19" x14ac:dyDescent="0.2">
      <x:c r="B31" s="362" t="s"/>
      <x:c r="C31" s="362" t="s"/>
      <x:c r="D31" s="362" t="s"/>
      <x:c r="E31" s="362" t="s"/>
      <x:c r="F31" s="362" t="s"/>
      <x:c r="G31" s="362" t="s"/>
      <x:c r="H31" s="362" t="s"/>
      <x:c r="I31" s="362" t="s"/>
      <x:c r="J31" s="362" t="s"/>
      <x:c r="K31" s="362" t="s"/>
      <x:c r="L31" s="362" t="s"/>
      <x:c r="M31" s="362" t="s"/>
      <x:c r="N31" s="379" t="s"/>
      <x:c r="O31" s="390" t="s"/>
      <x:c r="P31" s="380" t="s"/>
      <x:c r="Q31" s="390" t="s"/>
      <x:c r="R31" s="391" t="s"/>
      <x:c r="S31" s="390" t="s"/>
    </x:row>
    <x:row r="32" spans="1:19" x14ac:dyDescent="0.2">
      <x:c r="B32" s="362" t="s"/>
      <x:c r="C32" s="362" t="s"/>
      <x:c r="D32" s="362" t="s"/>
      <x:c r="E32" s="362" t="s"/>
      <x:c r="F32" s="362" t="s"/>
      <x:c r="G32" s="362" t="s"/>
      <x:c r="H32" s="362" t="s"/>
      <x:c r="I32" s="362" t="s"/>
      <x:c r="J32" s="362" t="s"/>
      <x:c r="K32" s="362" t="s"/>
      <x:c r="L32" s="362" t="s"/>
      <x:c r="M32" s="362" t="s"/>
      <x:c r="N32" s="379" t="s"/>
      <x:c r="O32" s="390" t="s"/>
      <x:c r="P32" s="380" t="s"/>
      <x:c r="Q32" s="390" t="s"/>
      <x:c r="R32" s="391" t="s"/>
      <x:c r="S32" s="390" t="s"/>
    </x:row>
    <x:row r="33" spans="1:19" x14ac:dyDescent="0.2">
      <x:c r="B33" s="362" t="s"/>
      <x:c r="C33" s="362" t="s"/>
      <x:c r="D33" s="362" t="s"/>
      <x:c r="E33" s="362" t="s"/>
      <x:c r="F33" s="362" t="s"/>
      <x:c r="G33" s="362" t="s"/>
      <x:c r="H33" s="362" t="s"/>
      <x:c r="I33" s="362" t="s"/>
      <x:c r="J33" s="362" t="s"/>
      <x:c r="K33" s="362" t="s"/>
      <x:c r="L33" s="362" t="s"/>
      <x:c r="M33" s="362" t="s"/>
      <x:c r="N33" s="362" t="s"/>
      <x:c r="O33" s="362" t="s"/>
      <x:c r="P33" s="380" t="s"/>
      <x:c r="Q33" s="380" t="s"/>
      <x:c r="R33" s="362" t="s"/>
      <x:c r="S33" s="362" t="s"/>
    </x:row>
    <x:row r="34" spans="1:19" x14ac:dyDescent="0.2">
      <x:c r="B34" s="362" t="s"/>
      <x:c r="C34" s="362" t="s"/>
      <x:c r="D34" s="362" t="s"/>
      <x:c r="E34" s="362" t="s"/>
      <x:c r="F34" s="362" t="s"/>
      <x:c r="G34" s="362" t="s"/>
      <x:c r="H34" s="362" t="s"/>
      <x:c r="I34" s="362" t="s"/>
      <x:c r="J34" s="362" t="s"/>
      <x:c r="K34" s="362" t="s"/>
      <x:c r="L34" s="362" t="s"/>
      <x:c r="M34" s="362" t="s"/>
      <x:c r="N34" s="362" t="s"/>
      <x:c r="O34" s="362" t="s"/>
      <x:c r="P34" s="380" t="s"/>
      <x:c r="Q34" s="380" t="s"/>
      <x:c r="R34" s="362" t="s"/>
      <x:c r="S34" s="362" t="s"/>
    </x:row>
    <x:row r="35" spans="1:19" x14ac:dyDescent="0.2">
      <x:c r="B35" s="362" t="s"/>
      <x:c r="C35" s="362" t="s"/>
      <x:c r="D35" s="362" t="s"/>
      <x:c r="E35" s="362" t="s"/>
      <x:c r="F35" s="362" t="s"/>
      <x:c r="G35" s="362" t="s"/>
      <x:c r="H35" s="362" t="s"/>
      <x:c r="I35" s="362" t="s"/>
      <x:c r="J35" s="362" t="s"/>
      <x:c r="K35" s="362" t="s"/>
      <x:c r="L35" s="362" t="s"/>
      <x:c r="M35" s="362" t="s"/>
      <x:c r="N35" s="362" t="s"/>
      <x:c r="O35" s="362" t="s"/>
      <x:c r="P35" s="380" t="s"/>
      <x:c r="Q35" s="380" t="s"/>
      <x:c r="R35" s="362" t="s"/>
      <x:c r="S35" s="362" t="s"/>
    </x:row>
    <x:row r="36" spans="1:19" x14ac:dyDescent="0.2">
      <x:c r="B36" s="362" t="s"/>
      <x:c r="C36" s="362" t="s"/>
      <x:c r="D36" s="362" t="s"/>
      <x:c r="E36" s="362" t="s"/>
      <x:c r="F36" s="362" t="s"/>
      <x:c r="G36" s="362" t="s"/>
      <x:c r="H36" s="362" t="s"/>
      <x:c r="I36" s="362" t="s"/>
      <x:c r="J36" s="362" t="s"/>
      <x:c r="K36" s="362" t="s"/>
      <x:c r="L36" s="362" t="s"/>
      <x:c r="M36" s="362" t="s"/>
      <x:c r="N36" s="362" t="s"/>
      <x:c r="O36" s="362" t="s"/>
      <x:c r="P36" s="380" t="s"/>
      <x:c r="Q36" s="380" t="s"/>
      <x:c r="R36" s="362" t="s"/>
      <x:c r="S36" s="362" t="s"/>
    </x:row>
    <x:row r="37" spans="1:19" x14ac:dyDescent="0.2">
      <x:c r="B37" s="362" t="s"/>
      <x:c r="C37" s="362" t="s"/>
      <x:c r="D37" s="362" t="s"/>
      <x:c r="E37" s="362" t="s"/>
      <x:c r="F37" s="362" t="s"/>
      <x:c r="G37" s="362" t="s"/>
      <x:c r="H37" s="362" t="s"/>
      <x:c r="I37" s="362" t="s"/>
      <x:c r="J37" s="362" t="s"/>
      <x:c r="K37" s="362" t="s"/>
      <x:c r="L37" s="362" t="s"/>
      <x:c r="M37" s="362" t="s"/>
      <x:c r="N37" s="362" t="s"/>
      <x:c r="O37" s="362" t="s"/>
      <x:c r="P37" s="380" t="s"/>
      <x:c r="Q37" s="380" t="s"/>
      <x:c r="R37" s="362" t="s"/>
      <x:c r="S37" s="362" t="s"/>
    </x:row>
    <x:row r="38" spans="1:19" x14ac:dyDescent="0.2">
      <x:c r="B38" s="362" t="s"/>
      <x:c r="C38" s="362" t="s"/>
      <x:c r="D38" s="362" t="s"/>
      <x:c r="E38" s="362" t="s"/>
      <x:c r="F38" s="362" t="s"/>
      <x:c r="G38" s="362" t="s"/>
      <x:c r="H38" s="362" t="s"/>
      <x:c r="I38" s="362" t="s"/>
      <x:c r="J38" s="362" t="s"/>
      <x:c r="K38" s="362" t="s"/>
      <x:c r="L38" s="362" t="s"/>
      <x:c r="M38" s="362" t="s"/>
      <x:c r="N38" s="362" t="s"/>
      <x:c r="O38" s="362" t="s"/>
      <x:c r="P38" s="380" t="s"/>
      <x:c r="Q38" s="380" t="s"/>
      <x:c r="R38" s="362" t="s"/>
      <x:c r="S38" s="362" t="s"/>
    </x:row>
    <x:row r="39" spans="1:19" x14ac:dyDescent="0.2">
      <x:c r="B39" s="362" t="s"/>
      <x:c r="C39" s="362" t="s"/>
      <x:c r="D39" s="362" t="s"/>
      <x:c r="E39" s="362" t="s"/>
      <x:c r="F39" s="362" t="s"/>
      <x:c r="G39" s="362" t="s"/>
      <x:c r="H39" s="362" t="s"/>
      <x:c r="I39" s="362" t="s"/>
      <x:c r="J39" s="362" t="s"/>
      <x:c r="K39" s="362" t="s"/>
      <x:c r="L39" s="362" t="s"/>
      <x:c r="M39" s="362" t="s"/>
      <x:c r="N39" s="362" t="s"/>
      <x:c r="O39" s="362" t="s"/>
      <x:c r="P39" s="380" t="s"/>
      <x:c r="Q39" s="380" t="s"/>
      <x:c r="R39" s="362" t="s"/>
      <x:c r="S39" s="362" t="s"/>
    </x:row>
    <x:row r="40" spans="1:19" x14ac:dyDescent="0.2">
      <x:c r="B40" s="362" t="s"/>
      <x:c r="C40" s="362" t="s"/>
      <x:c r="D40" s="362" t="s"/>
      <x:c r="E40" s="362" t="s"/>
      <x:c r="F40" s="362" t="s"/>
      <x:c r="G40" s="362" t="s"/>
      <x:c r="H40" s="362" t="s"/>
      <x:c r="I40" s="362" t="s"/>
      <x:c r="J40" s="362" t="s"/>
      <x:c r="K40" s="362" t="s"/>
      <x:c r="L40" s="362" t="s"/>
      <x:c r="M40" s="362" t="s"/>
      <x:c r="N40" s="362" t="s"/>
      <x:c r="O40" s="362" t="s"/>
      <x:c r="P40" s="380" t="s"/>
      <x:c r="Q40" s="380" t="s"/>
      <x:c r="R40" s="362" t="s"/>
      <x:c r="S40" s="362" t="s"/>
    </x:row>
    <x:row r="41" spans="1:19" x14ac:dyDescent="0.2">
      <x:c r="B41" s="362" t="s"/>
      <x:c r="C41" s="362" t="s"/>
      <x:c r="D41" s="362" t="s"/>
      <x:c r="E41" s="362" t="s"/>
      <x:c r="F41" s="362" t="s"/>
      <x:c r="G41" s="362" t="s"/>
      <x:c r="H41" s="362" t="s"/>
      <x:c r="I41" s="362" t="s"/>
      <x:c r="J41" s="362" t="s"/>
      <x:c r="K41" s="362" t="s"/>
      <x:c r="L41" s="362" t="s"/>
      <x:c r="M41" s="362" t="s"/>
      <x:c r="N41" s="362" t="s"/>
      <x:c r="O41" s="362" t="s"/>
      <x:c r="P41" s="380" t="s"/>
      <x:c r="Q41" s="380" t="s"/>
      <x:c r="R41" s="362" t="s"/>
      <x:c r="S41" s="362" t="s"/>
    </x:row>
    <x:row r="42" spans="1:19" x14ac:dyDescent="0.2">
      <x:c r="B42" s="362" t="s"/>
      <x:c r="C42" s="362" t="s"/>
      <x:c r="D42" s="362" t="s"/>
      <x:c r="E42" s="362" t="s"/>
      <x:c r="F42" s="362" t="s"/>
      <x:c r="G42" s="362" t="s"/>
      <x:c r="H42" s="362" t="s"/>
      <x:c r="I42" s="362" t="s"/>
      <x:c r="J42" s="362" t="s"/>
      <x:c r="K42" s="362" t="s"/>
      <x:c r="L42" s="362" t="s"/>
      <x:c r="M42" s="362" t="s"/>
      <x:c r="N42" s="362" t="s"/>
      <x:c r="O42" s="362" t="s"/>
      <x:c r="P42" s="380" t="s"/>
      <x:c r="Q42" s="380" t="s"/>
      <x:c r="R42" s="362" t="s"/>
      <x:c r="S42" s="362" t="s"/>
    </x:row>
    <x:row r="43" spans="1:19" x14ac:dyDescent="0.2">
      <x:c r="B43" s="362" t="s"/>
      <x:c r="C43" s="362" t="s"/>
      <x:c r="D43" s="362" t="s"/>
      <x:c r="E43" s="362" t="s"/>
      <x:c r="F43" s="362" t="s"/>
      <x:c r="G43" s="362" t="s"/>
      <x:c r="H43" s="362" t="s"/>
      <x:c r="I43" s="362" t="s"/>
      <x:c r="J43" s="362" t="s"/>
      <x:c r="K43" s="362" t="s"/>
      <x:c r="L43" s="362" t="s"/>
      <x:c r="M43" s="362" t="s"/>
      <x:c r="N43" s="362" t="s"/>
      <x:c r="O43" s="362" t="s"/>
      <x:c r="P43" s="380" t="s"/>
      <x:c r="Q43" s="380" t="s"/>
      <x:c r="R43" s="362" t="s"/>
      <x:c r="S43" s="362" t="s"/>
    </x:row>
    <x:row r="44" spans="1:19" x14ac:dyDescent="0.2">
      <x:c r="B44" s="362" t="s"/>
      <x:c r="C44" s="362" t="s"/>
      <x:c r="D44" s="362" t="s"/>
      <x:c r="E44" s="362" t="s"/>
      <x:c r="F44" s="362" t="s"/>
      <x:c r="G44" s="362" t="s"/>
      <x:c r="H44" s="362" t="s"/>
      <x:c r="I44" s="362" t="s"/>
      <x:c r="J44" s="362" t="s"/>
      <x:c r="K44" s="362" t="s"/>
      <x:c r="L44" s="362" t="s"/>
      <x:c r="M44" s="362" t="s"/>
      <x:c r="N44" s="362" t="s"/>
      <x:c r="O44" s="362" t="s"/>
      <x:c r="P44" s="380" t="s"/>
      <x:c r="Q44" s="380" t="s"/>
      <x:c r="R44" s="362" t="s"/>
      <x:c r="S44" s="362" t="s"/>
    </x:row>
    <x:row r="45" spans="1:19" x14ac:dyDescent="0.2">
      <x:c r="B45" s="362" t="s"/>
      <x:c r="C45" s="362" t="s"/>
      <x:c r="D45" s="362" t="s"/>
      <x:c r="E45" s="362" t="s"/>
      <x:c r="F45" s="362" t="s"/>
      <x:c r="G45" s="362" t="s"/>
      <x:c r="H45" s="362" t="s"/>
      <x:c r="I45" s="362" t="s"/>
      <x:c r="J45" s="362" t="s"/>
      <x:c r="K45" s="362" t="s"/>
      <x:c r="L45" s="362" t="s"/>
      <x:c r="M45" s="362" t="s"/>
      <x:c r="N45" s="362" t="s"/>
      <x:c r="O45" s="362" t="s"/>
      <x:c r="P45" s="380" t="s"/>
      <x:c r="Q45" s="380" t="s"/>
      <x:c r="R45" s="362" t="s"/>
      <x:c r="S45" s="362" t="s"/>
    </x:row>
    <x:row r="46" spans="1:19" x14ac:dyDescent="0.2">
      <x:c r="B46" s="362" t="s"/>
      <x:c r="C46" s="362" t="s"/>
      <x:c r="D46" s="362" t="s"/>
      <x:c r="E46" s="362" t="s"/>
      <x:c r="F46" s="362" t="s"/>
      <x:c r="G46" s="362" t="s"/>
      <x:c r="H46" s="362" t="s"/>
      <x:c r="I46" s="362" t="s"/>
      <x:c r="J46" s="362" t="s"/>
      <x:c r="K46" s="362" t="s"/>
      <x:c r="L46" s="362" t="s"/>
      <x:c r="M46" s="362" t="s"/>
      <x:c r="N46" s="362" t="s"/>
      <x:c r="O46" s="362" t="s"/>
      <x:c r="P46" s="380" t="s"/>
      <x:c r="Q46" s="380" t="s"/>
      <x:c r="R46" s="362" t="s"/>
      <x:c r="S46" s="362" t="s"/>
    </x:row>
    <x:row r="47" spans="1:19" x14ac:dyDescent="0.2">
      <x:c r="B47" s="362" t="s"/>
      <x:c r="C47" s="362" t="s"/>
      <x:c r="D47" s="362" t="s"/>
      <x:c r="E47" s="362" t="s"/>
      <x:c r="F47" s="362" t="s"/>
      <x:c r="G47" s="362" t="s"/>
      <x:c r="H47" s="362" t="s"/>
      <x:c r="I47" s="362" t="s"/>
      <x:c r="J47" s="362" t="s"/>
      <x:c r="K47" s="362" t="s"/>
      <x:c r="L47" s="362" t="s"/>
      <x:c r="M47" s="362" t="s"/>
      <x:c r="N47" s="362" t="s"/>
      <x:c r="O47" s="362" t="s"/>
      <x:c r="P47" s="380" t="s"/>
      <x:c r="Q47" s="380" t="s"/>
      <x:c r="R47" s="362" t="s"/>
      <x:c r="S47" s="362" t="s"/>
    </x:row>
    <x:row r="48" spans="1:19" x14ac:dyDescent="0.2">
      <x:c r="P48" s="95" t="s"/>
      <x:c r="Q48" s="95" t="s"/>
      <x:c r="S48" s="7" t="s"/>
    </x:row>
    <x:row r="49" spans="1:19" x14ac:dyDescent="0.2">
      <x:c r="P49" s="95" t="s"/>
      <x:c r="Q49" s="95" t="s"/>
      <x:c r="S49" s="7" t="s"/>
    </x:row>
    <x:row r="50" spans="1:19" x14ac:dyDescent="0.2">
      <x:c r="P50" s="95" t="s"/>
      <x:c r="Q50" s="95" t="s"/>
      <x:c r="S50" s="7" t="s"/>
    </x:row>
    <x:row r="51" spans="1:19" x14ac:dyDescent="0.2">
      <x:c r="P51" s="95" t="s"/>
      <x:c r="Q51" s="95" t="s"/>
      <x:c r="S51" s="7" t="s"/>
    </x:row>
    <x:row r="52" spans="1:19" x14ac:dyDescent="0.2">
      <x:c r="P52" s="95" t="s"/>
      <x:c r="Q52" s="95" t="s"/>
      <x:c r="S52" s="7" t="s"/>
    </x:row>
    <x:row r="53" spans="1:19" x14ac:dyDescent="0.2">
      <x:c r="P53" s="95" t="s"/>
      <x:c r="Q53" s="95" t="s"/>
      <x:c r="S53" s="7" t="s"/>
    </x:row>
    <x:row r="54" spans="1:19" x14ac:dyDescent="0.2">
      <x:c r="P54" s="95" t="s"/>
      <x:c r="Q54" s="95" t="s"/>
      <x:c r="S54" s="7" t="s"/>
    </x:row>
    <x:row r="55" spans="1:19" x14ac:dyDescent="0.2">
      <x:c r="P55" s="95" t="s"/>
      <x:c r="Q55" s="95" t="s"/>
      <x:c r="S55" s="7" t="s"/>
    </x:row>
    <x:row r="56" spans="1:19" x14ac:dyDescent="0.2">
      <x:c r="P56" s="95" t="s"/>
      <x:c r="Q56" s="95" t="s"/>
      <x:c r="S56" s="7" t="s"/>
    </x:row>
    <x:row r="57" spans="1:19" x14ac:dyDescent="0.2">
      <x:c r="P57" s="95" t="s"/>
      <x:c r="Q57" s="95" t="s"/>
      <x:c r="S57" s="7" t="s"/>
    </x:row>
    <x:row r="58" spans="1:19" x14ac:dyDescent="0.2">
      <x:c r="P58" s="95" t="s"/>
      <x:c r="Q58" s="95" t="s"/>
      <x:c r="S58" s="7" t="s"/>
    </x:row>
    <x:row r="59" spans="1:19" x14ac:dyDescent="0.2">
      <x:c r="P59" s="95" t="s"/>
      <x:c r="Q59" s="95" t="s"/>
      <x:c r="S59" s="7" t="s"/>
    </x:row>
    <x:row r="60" spans="1:19" x14ac:dyDescent="0.2">
      <x:c r="P60" s="95" t="s"/>
      <x:c r="Q60" s="95" t="s"/>
      <x:c r="S60" s="7" t="s"/>
    </x:row>
  </x:sheetData>
  <x:mergeCells count="16">
    <x:mergeCell ref="B14:L14"/>
    <x:mergeCell ref="N14:O14"/>
    <x:mergeCell ref="P14:Q14"/>
    <x:mergeCell ref="R14:S14"/>
    <x:mergeCell ref="C2:G3"/>
    <x:mergeCell ref="K2:O6"/>
    <x:mergeCell ref="C5:D5"/>
    <x:mergeCell ref="E5:I5"/>
    <x:mergeCell ref="C6:D6"/>
    <x:mergeCell ref="E6:I6"/>
    <x:mergeCell ref="C10:L10"/>
    <x:mergeCell ref="N10:O10"/>
    <x:mergeCell ref="P10:Q10"/>
    <x:mergeCell ref="R10:S10"/>
    <x:mergeCell ref="E11:L11"/>
    <x:mergeCell ref="E12:L12"/>
  </x:mergeCells>
  <x:printOptions horizontalCentered="0" verticalCentered="0" headings="0" gridLines="0"/>
  <x:pageMargins left="0.7" right="0.7" top="0.75" bottom="0.75" header="0.3" footer="0.3"/>
  <x:pageSetup paperSize="1" pageOrder="downThenOver" orientation="landscape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F4F394-9A4E-48DC-B112-0B10BAAAB78E}" mc:Ignorable="x14ac xr xr2 xr3">
  <x:sheetPr codeName="Sheet6">
    <x:outlinePr summaryBelow="1" summaryRight="1"/>
    <x:pageSetUpPr fitToPage="1"/>
  </x:sheetPr>
  <x:dimension ref="B1:T49"/>
  <x:sheetViews>
    <x:sheetView showGridLines="0" workbookViewId="0">
      <x:selection activeCell="J12" sqref="J12"/>
    </x:sheetView>
  </x:sheetViews>
  <x:sheetFormatPr defaultColWidth="8.710938" defaultRowHeight="11.25" x14ac:dyDescent="0.2"/>
  <x:cols>
    <x:col min="1" max="1" width="2.570312" style="7" customWidth="1"/>
    <x:col min="2" max="2" width="10.140625" style="7" customWidth="1"/>
    <x:col min="3" max="3" width="11.570312" style="7" bestFit="1" customWidth="1"/>
    <x:col min="4" max="4" width="20.140625" style="7" bestFit="1" customWidth="1"/>
    <x:col min="5" max="5" width="24.570312" style="7" bestFit="1" customWidth="1"/>
    <x:col min="6" max="6" width="14.710938" style="7" bestFit="1" customWidth="1"/>
    <x:col min="7" max="7" width="6.285156" style="7" bestFit="1" customWidth="1"/>
    <x:col min="8" max="8" width="7.570312" style="7" bestFit="1" customWidth="1"/>
    <x:col min="9" max="9" width="2.570312" style="7" customWidth="1"/>
    <x:col min="10" max="10" width="11" style="0" bestFit="1" customWidth="1"/>
    <x:col min="11" max="11" width="11" style="7" customWidth="1"/>
    <x:col min="12" max="12" width="11.140625" style="7" bestFit="1" customWidth="1"/>
    <x:col min="13" max="14" width="9.855469" style="7" customWidth="1"/>
    <x:col min="15" max="15" width="6.855469" style="7" bestFit="1" customWidth="1"/>
    <x:col min="16" max="17" width="11.710938" style="7" customWidth="1"/>
    <x:col min="18" max="18" width="8.140625" style="7" bestFit="1" customWidth="1"/>
    <x:col min="19" max="19" width="10.855469" style="7" customWidth="1"/>
    <x:col min="20" max="16384" width="8.710938" style="7" customWidth="1"/>
  </x:cols>
  <x:sheetData>
    <x:row r="1" spans="1:20" customFormat="1" ht="12" customHeight="1" thickBot="1" x14ac:dyDescent="0.25"/>
    <x:row r="2" spans="1:20" customFormat="1" ht="17.1" customHeight="1" x14ac:dyDescent="0.2">
      <x:c r="C2" s="275" t="s">
        <x:v>23</x:v>
      </x:c>
      <x:c r="D2" s="275" t="s"/>
      <x:c r="E2" s="275" t="s"/>
      <x:c r="F2" s="275" t="s"/>
      <x:c r="G2" s="275" t="s"/>
      <x:c r="H2" s="276" t="s"/>
      <x:c r="J2" s="349" t="s">
        <x:v>2</x:v>
      </x:c>
      <x:c r="K2" s="350" t="s"/>
      <x:c r="L2" s="350" t="s"/>
      <x:c r="M2" s="350" t="s"/>
      <x:c r="N2" s="350" t="s"/>
      <x:c r="O2" s="350" t="s"/>
      <x:c r="P2" s="351" t="s"/>
      <x:c r="Q2" s="353" t="s"/>
    </x:row>
    <x:row r="3" spans="1:20" customFormat="1" ht="23.1" customHeight="1" x14ac:dyDescent="0.2">
      <x:c r="C3" s="275" t="s"/>
      <x:c r="D3" s="275" t="s"/>
      <x:c r="E3" s="275" t="s"/>
      <x:c r="F3" s="275" t="s"/>
      <x:c r="G3" s="275" t="s"/>
      <x:c r="H3" s="276" t="s"/>
      <x:c r="J3" s="352" t="s"/>
      <x:c r="K3" s="353" t="s"/>
      <x:c r="L3" s="353" t="s"/>
      <x:c r="M3" s="353" t="s"/>
      <x:c r="N3" s="353" t="s"/>
      <x:c r="O3" s="353" t="s"/>
      <x:c r="P3" s="354" t="s"/>
      <x:c r="Q3" s="353" t="s"/>
    </x:row>
    <x:row r="4" spans="1:20" customFormat="1" ht="17.1" customHeight="1" x14ac:dyDescent="0.2">
      <x:c r="C4" s="276" t="s"/>
      <x:c r="D4" s="276" t="s"/>
      <x:c r="E4" s="276" t="s"/>
      <x:c r="F4" s="276" t="s"/>
      <x:c r="G4" s="276" t="s"/>
      <x:c r="H4" s="276" t="s"/>
      <x:c r="J4" s="352" t="s"/>
      <x:c r="K4" s="353" t="s"/>
      <x:c r="L4" s="353" t="s"/>
      <x:c r="M4" s="353" t="s"/>
      <x:c r="N4" s="353" t="s"/>
      <x:c r="O4" s="353" t="s"/>
      <x:c r="P4" s="354" t="s"/>
      <x:c r="Q4" s="353" t="s"/>
    </x:row>
    <x:row r="5" spans="1:20" customFormat="1" ht="15" customHeight="1" x14ac:dyDescent="0.2">
      <x:c r="C5" s="289" t="s">
        <x:v>3</x:v>
      </x:c>
      <x:c r="D5" s="289" t="s"/>
      <x:c r="E5" s="289" t="s">
        <x:v>4</x:v>
      </x:c>
      <x:c r="F5" s="289" t="s"/>
      <x:c r="G5" s="289" t="s"/>
      <x:c r="H5" s="289" t="s"/>
      <x:c r="J5" s="352" t="s"/>
      <x:c r="K5" s="353" t="s"/>
      <x:c r="L5" s="353" t="s"/>
      <x:c r="M5" s="353" t="s"/>
      <x:c r="N5" s="353" t="s"/>
      <x:c r="O5" s="353" t="s"/>
      <x:c r="P5" s="354" t="s"/>
      <x:c r="Q5" s="353" t="s"/>
    </x:row>
    <x:row r="6" spans="1:20" customFormat="1" ht="15.75" customHeight="1" thickBot="1" x14ac:dyDescent="0.25">
      <x:c r="C6" s="289" t="s">
        <x:v>5</x:v>
      </x:c>
      <x:c r="D6" s="289" t="s"/>
      <x:c r="E6" s="289" t="s">
        <x:v>6</x:v>
      </x:c>
      <x:c r="F6" s="289" t="s"/>
      <x:c r="G6" s="289" t="s"/>
      <x:c r="H6" s="289" t="s"/>
      <x:c r="J6" s="355" t="s"/>
      <x:c r="K6" s="356" t="s"/>
      <x:c r="L6" s="356" t="s"/>
      <x:c r="M6" s="356" t="s"/>
      <x:c r="N6" s="356" t="s"/>
      <x:c r="O6" s="356" t="s"/>
      <x:c r="P6" s="357" t="s"/>
      <x:c r="Q6" s="353" t="s"/>
    </x:row>
    <x:row r="10" spans="1:20" x14ac:dyDescent="0.2">
      <x:c r="B10" s="359" t="s">
        <x:v>38</x:v>
      </x:c>
      <x:c r="C10" s="360" t="s"/>
      <x:c r="D10" s="360" t="s"/>
      <x:c r="E10" s="360" t="s"/>
      <x:c r="F10" s="360" t="s"/>
      <x:c r="G10" s="360" t="s"/>
      <x:c r="H10" s="361" t="s"/>
      <x:c r="I10" s="362" t="s"/>
      <x:c r="J10" s="381" t="s">
        <x:v>39</x:v>
      </x:c>
      <x:c r="K10" s="392" t="s"/>
      <x:c r="L10" s="382" t="s"/>
      <x:c r="M10" s="363" t="s">
        <x:v>26</x:v>
      </x:c>
      <x:c r="N10" s="393" t="s"/>
      <x:c r="O10" s="364" t="s"/>
      <x:c r="P10" s="394" t="s">
        <x:v>27</x:v>
      </x:c>
      <x:c r="Q10" s="395" t="s"/>
      <x:c r="R10" s="395" t="s"/>
      <x:c r="S10" s="395" t="s"/>
    </x:row>
    <x:row r="11" spans="1:20" customFormat="1" ht="33.75" customHeight="1" x14ac:dyDescent="0.2">
      <x:c r="B11" s="383" t="s">
        <x:v>40</x:v>
      </x:c>
      <x:c r="C11" s="383" t="s">
        <x:v>41</x:v>
      </x:c>
      <x:c r="D11" s="383" t="s">
        <x:v>60</x:v>
      </x:c>
      <x:c r="E11" s="383" t="s">
        <x:v>42</x:v>
      </x:c>
      <x:c r="F11" s="383" t="s">
        <x:v>43</x:v>
      </x:c>
      <x:c r="G11" s="383" t="s">
        <x:v>44</x:v>
      </x:c>
      <x:c r="H11" s="383" t="s">
        <x:v>45</x:v>
      </x:c>
      <x:c r="I11" s="362" t="s"/>
      <x:c r="J11" s="384" t="s">
        <x:v>32</x:v>
      </x:c>
      <x:c r="K11" s="384" t="s">
        <x:v>61</x:v>
      </x:c>
      <x:c r="L11" s="384" t="s">
        <x:v>33</x:v>
      </x:c>
      <x:c r="M11" s="385" t="s">
        <x:v>34</x:v>
      </x:c>
      <x:c r="N11" s="385" t="s">
        <x:v>62</x:v>
      </x:c>
      <x:c r="O11" s="385" t="s">
        <x:v>33</x:v>
      </x:c>
      <x:c r="P11" s="383" t="s">
        <x:v>35</x:v>
      </x:c>
      <x:c r="Q11" s="383" t="s">
        <x:v>63</x:v>
      </x:c>
      <x:c r="R11" s="383" t="s">
        <x:v>33</x:v>
      </x:c>
      <x:c r="S11" s="383" t="s">
        <x:v>64</x:v>
      </x:c>
    </x:row>
    <x:row r="12" spans="1:20" s="0" customFormat="1" x14ac:dyDescent="0.2">
      <x:c r="A12" s="0" t="s"/>
      <x:c r="B12" s="386" t="s">
        <x:v>50</x:v>
      </x:c>
      <x:c r="C12" s="386" t="s">
        <x:v>51</x:v>
      </x:c>
      <x:c r="D12" s="386" t="s">
        <x:v>65</x:v>
      </x:c>
      <x:c r="E12" s="386" t="s">
        <x:v>52</x:v>
      </x:c>
      <x:c r="F12" s="386" t="s">
        <x:v>53</x:v>
      </x:c>
      <x:c r="G12" s="386" t="s">
        <x:v>54</x:v>
      </x:c>
      <x:c r="H12" s="386" t="s">
        <x:v>55</x:v>
      </x:c>
      <x:c r="I12" s="362" t="s"/>
      <x:c r="J12" s="387">
        <x:f>IFERROR(SUMIFS('MPRN Cost by Period'!$P:$P,'MPRN Cost by Period'!$C:$C,$D12),"")</x:f>
      </x:c>
      <x:c r="K12" s="387">
        <x:f>IFERROR(SUMIFS('Comparison MPRN Cost by Period'!$P:$P,'Comparison MPRN Cost by Period'!$C:$C,$D12),"")</x:f>
      </x:c>
      <x:c r="L12" s="388" t="str">
        <x:f>IFERROR(SUM(J12-K12)/K12,"")</x:f>
      </x:c>
      <x:c r="M12" s="389">
        <x:f>IFERROR(SUMIFS('MPRN Consumption by Period'!$P:$P,'MPRN Consumption by Period'!$C:$C,$D12),"")</x:f>
      </x:c>
      <x:c r="N12" s="389">
        <x:f>IFERROR(SUMIFS('Comparison MPRN Cons. by Period'!$P:$P,'Comparison MPRN Cons. by Period'!$C:$C,$D12),"")</x:f>
      </x:c>
      <x:c r="O12" s="388" t="str">
        <x:f>IFERROR(SUM(M12-N12)/N12,"")</x:f>
      </x:c>
      <x:c r="P12" s="396" t="str">
        <x:f>IFERROR(J12/M12,"")</x:f>
      </x:c>
      <x:c r="Q12" s="396" t="str">
        <x:f>IFERROR(K12/N12,"")</x:f>
      </x:c>
      <x:c r="R12" s="388" t="str">
        <x:f>IFERROR(SUM(P12-Q12)/Q12,"")</x:f>
      </x:c>
      <x:c r="S12" s="388" t="str">
        <x:f>IF(AND(K12=0,J12&lt;&gt;""),"New",IF(AND(J12=0,K12&lt;&gt;""),"Removed",""))</x:f>
      </x:c>
      <x:c r="T12" s="138" t="s"/>
    </x:row>
    <x:row r="13" spans="1:20" s="0" customFormat="1" x14ac:dyDescent="0.2">
      <x:c r="A13" s="0" t="s"/>
      <x:c r="B13" s="386" t="s">
        <x:v>50</x:v>
      </x:c>
      <x:c r="C13" s="386" t="s">
        <x:v>51</x:v>
      </x:c>
      <x:c r="D13" s="386" t="s">
        <x:v>66</x:v>
      </x:c>
      <x:c r="E13" s="386" t="s">
        <x:v>52</x:v>
      </x:c>
      <x:c r="F13" s="386" t="s">
        <x:v>53</x:v>
      </x:c>
      <x:c r="G13" s="386" t="s">
        <x:v>54</x:v>
      </x:c>
      <x:c r="H13" s="386" t="s">
        <x:v>55</x:v>
      </x:c>
      <x:c r="I13" s="362" t="s"/>
      <x:c r="J13" s="387">
        <x:f>IFERROR(SUMIFS('MPRN Cost by Period'!$P:$P,'MPRN Cost by Period'!$C:$C,$D13),"")</x:f>
      </x:c>
      <x:c r="K13" s="387">
        <x:f>IFERROR(SUMIFS('Comparison MPRN Cost by Period'!$P:$P,'Comparison MPRN Cost by Period'!$C:$C,$D13),"")</x:f>
      </x:c>
      <x:c r="L13" s="388">
        <x:f>IFERROR(SUM(J13-K13)/K13,"")</x:f>
      </x:c>
      <x:c r="M13" s="389">
        <x:f>IFERROR(SUMIFS('MPRN Consumption by Period'!$P:$P,'MPRN Consumption by Period'!$C:$C,$D13),"")</x:f>
      </x:c>
      <x:c r="N13" s="389">
        <x:f>IFERROR(SUMIFS('Comparison MPRN Cons. by Period'!$P:$P,'Comparison MPRN Cons. by Period'!$C:$C,$D13),"")</x:f>
      </x:c>
      <x:c r="O13" s="388">
        <x:f>IFERROR(SUM(M13-N13)/N13,"")</x:f>
      </x:c>
      <x:c r="P13" s="396">
        <x:f>IFERROR(J13/M13,"")</x:f>
      </x:c>
      <x:c r="Q13" s="396">
        <x:f>IFERROR(K13/N13,"")</x:f>
      </x:c>
      <x:c r="R13" s="388">
        <x:f>IFERROR(SUM(P13-Q13)/Q13,"")</x:f>
      </x:c>
      <x:c r="S13" s="388">
        <x:f>IF(AND(K13=0,J13&lt;&gt;""),"New",IF(AND(J13=0,K13&lt;&gt;""),"Removed",""))</x:f>
      </x:c>
      <x:c r="T13" s="138" t="s"/>
    </x:row>
    <x:row r="14" spans="1:20" x14ac:dyDescent="0.2">
      <x:c r="B14" s="386" t="s">
        <x:v>50</x:v>
      </x:c>
      <x:c r="C14" s="386" t="s"/>
      <x:c r="D14" s="386" t="s">
        <x:v>67</x:v>
      </x:c>
      <x:c r="E14" s="386" t="s"/>
      <x:c r="F14" s="386" t="s"/>
      <x:c r="G14" s="386" t="s"/>
      <x:c r="H14" s="386" t="s"/>
      <x:c r="I14" s="362" t="s"/>
      <x:c r="J14" s="387">
        <x:f>IFERROR(SUMIFS('MPRN Cost by Period'!$P:$P,'MPRN Cost by Period'!$C:$C,$D14),"")</x:f>
      </x:c>
      <x:c r="K14" s="387">
        <x:f>IFERROR(SUMIFS('Comparison MPRN Cost by Period'!$P:$P,'Comparison MPRN Cost by Period'!$C:$C,$D14),"")</x:f>
      </x:c>
      <x:c r="L14" s="388">
        <x:f>IFERROR(SUM(J14-K14)/K14,"")</x:f>
      </x:c>
      <x:c r="M14" s="389">
        <x:f>IFERROR(SUMIFS('MPRN Consumption by Period'!$P:$P,'MPRN Consumption by Period'!$C:$C,$D14),"")</x:f>
      </x:c>
      <x:c r="N14" s="389">
        <x:f>IFERROR(SUMIFS('Comparison MPRN Cons. by Period'!$P:$P,'Comparison MPRN Cons. by Period'!$C:$C,$D14),"")</x:f>
      </x:c>
      <x:c r="O14" s="388">
        <x:f>IFERROR(SUM(M14-N14)/N14,"")</x:f>
      </x:c>
      <x:c r="P14" s="396">
        <x:f>IFERROR(J14/M14,"")</x:f>
      </x:c>
      <x:c r="Q14" s="396">
        <x:f>IFERROR(K14/N14,"")</x:f>
      </x:c>
      <x:c r="R14" s="388">
        <x:f>IFERROR(SUM(P14-Q14)/Q14,"")</x:f>
      </x:c>
      <x:c r="S14" s="388">
        <x:f>IF(AND(K14=0,J14&lt;&gt;""),"New",IF(AND(J14=0,K14&lt;&gt;""),"Removed",""))</x:f>
      </x:c>
      <x:c r="T14" s="48" t="s"/>
    </x:row>
    <x:row r="15" spans="1:20" x14ac:dyDescent="0.2">
      <x:c r="J15" s="138" t="s"/>
      <x:c r="K15" s="138" t="s"/>
      <x:c r="L15" s="48" t="s"/>
      <x:c r="M15" s="95" t="s"/>
      <x:c r="N15" s="95" t="s"/>
      <x:c r="O15" s="48" t="s"/>
      <x:c r="P15" s="397" t="s"/>
      <x:c r="Q15" s="397" t="s"/>
      <x:c r="R15" s="48" t="s"/>
      <x:c r="S15" s="48" t="s"/>
    </x:row>
    <x:row r="16" spans="1:20" x14ac:dyDescent="0.2">
      <x:c r="D16" s="17" t="s"/>
      <x:c r="J16" s="138" t="s"/>
      <x:c r="K16" s="138" t="s"/>
      <x:c r="L16" s="48" t="s"/>
      <x:c r="M16" s="95" t="s"/>
      <x:c r="N16" s="95" t="s"/>
      <x:c r="O16" s="48" t="s"/>
      <x:c r="P16" s="397" t="s"/>
      <x:c r="Q16" s="397" t="s"/>
      <x:c r="R16" s="48" t="s"/>
      <x:c r="S16" s="48" t="s"/>
    </x:row>
    <x:row r="17" spans="1:20" x14ac:dyDescent="0.2">
      <x:c r="J17" s="138" t="s"/>
      <x:c r="K17" s="138" t="s"/>
      <x:c r="L17" s="48" t="s"/>
      <x:c r="M17" s="95" t="s"/>
      <x:c r="N17" s="95" t="s"/>
      <x:c r="O17" s="48" t="s"/>
      <x:c r="P17" s="397" t="s"/>
      <x:c r="Q17" s="397" t="s"/>
      <x:c r="R17" s="48" t="s"/>
      <x:c r="S17" s="48" t="s"/>
    </x:row>
    <x:row r="18" spans="1:20" x14ac:dyDescent="0.2">
      <x:c r="J18" s="138" t="s"/>
      <x:c r="K18" s="138" t="s"/>
      <x:c r="L18" s="48" t="s"/>
      <x:c r="M18" s="95" t="s"/>
      <x:c r="N18" s="95" t="s"/>
      <x:c r="O18" s="48" t="s"/>
      <x:c r="P18" s="397" t="s"/>
      <x:c r="Q18" s="397" t="s"/>
      <x:c r="R18" s="48" t="s"/>
      <x:c r="S18" s="48" t="s"/>
    </x:row>
    <x:row r="19" spans="1:20" x14ac:dyDescent="0.2">
      <x:c r="J19" s="138" t="s"/>
      <x:c r="K19" s="138" t="s"/>
      <x:c r="L19" s="48" t="s"/>
      <x:c r="M19" s="95" t="s"/>
      <x:c r="N19" s="95" t="s"/>
      <x:c r="O19" s="48" t="s"/>
      <x:c r="P19" s="397" t="s"/>
      <x:c r="Q19" s="397" t="s"/>
      <x:c r="R19" s="48" t="s"/>
      <x:c r="S19" s="48" t="s"/>
    </x:row>
    <x:row r="20" spans="1:20" x14ac:dyDescent="0.2">
      <x:c r="J20" s="138" t="s"/>
      <x:c r="K20" s="138" t="s"/>
      <x:c r="L20" s="48" t="s"/>
      <x:c r="M20" s="95" t="s"/>
      <x:c r="N20" s="95" t="s"/>
      <x:c r="O20" s="48" t="s"/>
      <x:c r="P20" s="397" t="s"/>
      <x:c r="Q20" s="397" t="s"/>
      <x:c r="R20" s="48" t="s"/>
      <x:c r="S20" s="48" t="s"/>
    </x:row>
    <x:row r="21" spans="1:20" x14ac:dyDescent="0.2">
      <x:c r="J21" s="138" t="s"/>
      <x:c r="K21" s="138" t="s"/>
      <x:c r="L21" s="48" t="s"/>
      <x:c r="M21" s="95" t="s"/>
      <x:c r="N21" s="95" t="s"/>
      <x:c r="O21" s="48" t="s"/>
      <x:c r="P21" s="397" t="s"/>
      <x:c r="Q21" s="397" t="s"/>
      <x:c r="R21" s="48" t="s"/>
      <x:c r="S21" s="48" t="s"/>
    </x:row>
    <x:row r="22" spans="1:20" x14ac:dyDescent="0.2">
      <x:c r="J22" s="138" t="s"/>
      <x:c r="K22" s="138" t="s"/>
      <x:c r="L22" s="48" t="s"/>
      <x:c r="M22" s="95" t="s"/>
      <x:c r="N22" s="95" t="s"/>
      <x:c r="O22" s="48" t="s"/>
      <x:c r="P22" s="397" t="s"/>
      <x:c r="Q22" s="397" t="s"/>
      <x:c r="R22" s="48" t="s"/>
      <x:c r="S22" s="48" t="s"/>
    </x:row>
    <x:row r="23" spans="1:20" x14ac:dyDescent="0.2">
      <x:c r="J23" s="138" t="s"/>
      <x:c r="K23" s="138" t="s"/>
      <x:c r="L23" s="48" t="s"/>
      <x:c r="M23" s="95" t="s"/>
      <x:c r="N23" s="95" t="s"/>
      <x:c r="O23" s="48" t="s"/>
      <x:c r="P23" s="397" t="s"/>
      <x:c r="Q23" s="397" t="s"/>
      <x:c r="R23" s="48" t="s"/>
      <x:c r="S23" s="48" t="s"/>
    </x:row>
    <x:row r="24" spans="1:20" x14ac:dyDescent="0.2">
      <x:c r="J24" s="138" t="s"/>
      <x:c r="K24" s="138" t="s"/>
      <x:c r="L24" s="48" t="s"/>
      <x:c r="M24" s="95" t="s"/>
      <x:c r="N24" s="95" t="s"/>
      <x:c r="O24" s="48" t="s"/>
      <x:c r="P24" s="397" t="s"/>
      <x:c r="Q24" s="397" t="s"/>
      <x:c r="R24" s="48" t="s"/>
      <x:c r="S24" s="48" t="s"/>
    </x:row>
    <x:row r="25" spans="1:20" x14ac:dyDescent="0.2">
      <x:c r="J25" s="138" t="s"/>
      <x:c r="K25" s="138" t="s"/>
      <x:c r="L25" s="48" t="s"/>
      <x:c r="M25" s="95" t="s"/>
      <x:c r="N25" s="95" t="str">
        <x:f>IFERROR(VLOOKUP(D25,'Comparison MPRN Cons. by Period'!N:P,14,0),"")</x:f>
      </x:c>
      <x:c r="O25" s="48" t="str">
        <x:f>IFERROR(SUM(M25-N25)/N25,"")</x:f>
      </x:c>
      <x:c r="P25" s="397" t="str">
        <x:f>IFERROR(J25/M25,"")</x:f>
      </x:c>
      <x:c r="Q25" s="397" t="str">
        <x:f>IFERROR(K25/N25,"")</x:f>
      </x:c>
      <x:c r="R25" s="48" t="str">
        <x:f>IFERROR(SUM(P25-Q25)/Q25,"")</x:f>
      </x:c>
      <x:c r="S25" s="48" t="s"/>
    </x:row>
    <x:row r="26" spans="1:20" x14ac:dyDescent="0.2">
      <x:c r="J26" s="138" t="s"/>
      <x:c r="K26" s="138" t="s"/>
      <x:c r="L26" s="48" t="s"/>
      <x:c r="M26" s="95" t="s"/>
      <x:c r="N26" s="95" t="str">
        <x:f>IFERROR(VLOOKUP(D26,'Comparison MPRN Cons. by Period'!N:P,14,0),"")</x:f>
      </x:c>
      <x:c r="O26" s="48" t="str">
        <x:f>IFERROR(SUM(M26-N26)/N26,"")</x:f>
      </x:c>
      <x:c r="P26" s="397" t="str">
        <x:f>IFERROR(J26/M26,"")</x:f>
      </x:c>
      <x:c r="Q26" s="397" t="str">
        <x:f>IFERROR(K26/N26,"")</x:f>
      </x:c>
      <x:c r="R26" s="48" t="str">
        <x:f>IFERROR(SUM(P26-Q26)/Q26,"")</x:f>
      </x:c>
      <x:c r="S26" s="48" t="str">
        <x:f>IF(AND(K26="",J26&lt;&gt;""),"New",IF(AND(J26="",K26&lt;&gt;""),"Removed",""))</x:f>
      </x:c>
    </x:row>
    <x:row r="27" spans="1:20" x14ac:dyDescent="0.2">
      <x:c r="J27" s="138" t="s"/>
      <x:c r="K27" s="138" t="s"/>
      <x:c r="L27" s="48" t="s"/>
      <x:c r="M27" s="95" t="s"/>
      <x:c r="N27" s="95">
        <x:f>IFERROR(VLOOKUP(D27,'Comparison MPRN Cons. by Period'!N:P,14,0),"")</x:f>
      </x:c>
      <x:c r="O27" s="48">
        <x:f>IFERROR(SUM(M27-N27)/N27,"")</x:f>
      </x:c>
      <x:c r="P27" s="397">
        <x:f>IFERROR(J27/M27,"")</x:f>
      </x:c>
      <x:c r="Q27" s="397">
        <x:f>IFERROR(K27/N27,"")</x:f>
      </x:c>
      <x:c r="R27" s="48">
        <x:f>IFERROR(SUM(P27-Q27)/Q27,"")</x:f>
      </x:c>
      <x:c r="S27" s="48">
        <x:f>IF(AND(K27="",J27&lt;&gt;""),"New",IF(AND(J27="",K27&lt;&gt;""),"Removed",""))</x:f>
      </x:c>
    </x:row>
    <x:row r="28" spans="1:20" x14ac:dyDescent="0.2">
      <x:c r="J28" s="7" t="s"/>
      <x:c r="M28" s="95" t="s"/>
      <x:c r="N28" s="95" t="s"/>
      <x:c r="O28" s="95" t="s"/>
    </x:row>
    <x:row r="29" spans="1:20" x14ac:dyDescent="0.2">
      <x:c r="J29" s="7" t="s"/>
      <x:c r="M29" s="95" t="s"/>
      <x:c r="N29" s="95" t="s"/>
      <x:c r="O29" s="95" t="s"/>
    </x:row>
    <x:row r="30" spans="1:20" x14ac:dyDescent="0.2">
      <x:c r="J30" s="7" t="s"/>
      <x:c r="M30" s="95" t="s"/>
      <x:c r="N30" s="95" t="s"/>
      <x:c r="O30" s="95" t="s"/>
    </x:row>
    <x:row r="31" spans="1:20" x14ac:dyDescent="0.2">
      <x:c r="J31" s="7" t="s"/>
      <x:c r="M31" s="95" t="s"/>
      <x:c r="N31" s="95" t="s"/>
      <x:c r="O31" s="95" t="s"/>
    </x:row>
    <x:row r="32" spans="1:20" x14ac:dyDescent="0.2">
      <x:c r="J32" s="7" t="s"/>
      <x:c r="M32" s="95" t="s"/>
      <x:c r="N32" s="95" t="s"/>
      <x:c r="O32" s="95" t="s"/>
    </x:row>
    <x:row r="33" spans="1:20" x14ac:dyDescent="0.2">
      <x:c r="J33" s="7" t="s"/>
      <x:c r="M33" s="95" t="s"/>
      <x:c r="N33" s="95" t="s"/>
      <x:c r="O33" s="95" t="s"/>
    </x:row>
    <x:row r="34" spans="1:20" x14ac:dyDescent="0.2">
      <x:c r="J34" s="7" t="s"/>
      <x:c r="M34" s="95" t="s"/>
      <x:c r="N34" s="95" t="s"/>
      <x:c r="O34" s="95" t="s"/>
    </x:row>
    <x:row r="35" spans="1:20" x14ac:dyDescent="0.2">
      <x:c r="J35" s="7" t="s"/>
      <x:c r="M35" s="95" t="s"/>
      <x:c r="N35" s="95" t="s"/>
      <x:c r="O35" s="95" t="s"/>
    </x:row>
    <x:row r="36" spans="1:20" x14ac:dyDescent="0.2">
      <x:c r="J36" s="7" t="s"/>
      <x:c r="M36" s="95" t="s"/>
      <x:c r="N36" s="95" t="s"/>
      <x:c r="O36" s="95" t="s"/>
    </x:row>
    <x:row r="37" spans="1:20" x14ac:dyDescent="0.2">
      <x:c r="J37" s="7" t="s"/>
      <x:c r="M37" s="95" t="s"/>
      <x:c r="N37" s="95" t="s"/>
      <x:c r="O37" s="95" t="s"/>
    </x:row>
    <x:row r="38" spans="1:20" x14ac:dyDescent="0.2">
      <x:c r="J38" s="7" t="s"/>
      <x:c r="M38" s="95" t="s"/>
      <x:c r="N38" s="95" t="s"/>
      <x:c r="O38" s="95" t="s"/>
    </x:row>
    <x:row r="39" spans="1:20" x14ac:dyDescent="0.2">
      <x:c r="J39" s="7" t="s"/>
      <x:c r="M39" s="95" t="s"/>
      <x:c r="N39" s="95" t="s"/>
      <x:c r="O39" s="95" t="s"/>
    </x:row>
    <x:row r="40" spans="1:20" x14ac:dyDescent="0.2">
      <x:c r="J40" s="7" t="s"/>
      <x:c r="M40" s="95" t="s"/>
      <x:c r="N40" s="95" t="s"/>
      <x:c r="O40" s="95" t="s"/>
    </x:row>
    <x:row r="41" spans="1:20" x14ac:dyDescent="0.2">
      <x:c r="J41" s="7" t="s"/>
      <x:c r="M41" s="95" t="s"/>
      <x:c r="N41" s="95" t="s"/>
      <x:c r="O41" s="95" t="s"/>
    </x:row>
    <x:row r="42" spans="1:20" x14ac:dyDescent="0.2">
      <x:c r="J42" s="7" t="s"/>
      <x:c r="M42" s="95" t="s"/>
      <x:c r="N42" s="95" t="s"/>
      <x:c r="O42" s="95" t="s"/>
    </x:row>
    <x:row r="43" spans="1:20" x14ac:dyDescent="0.2">
      <x:c r="J43" s="7" t="s"/>
      <x:c r="M43" s="95" t="s"/>
      <x:c r="N43" s="95" t="s"/>
      <x:c r="O43" s="95" t="s"/>
    </x:row>
    <x:row r="44" spans="1:20" x14ac:dyDescent="0.2">
      <x:c r="J44" s="7" t="s"/>
      <x:c r="M44" s="95" t="s"/>
      <x:c r="N44" s="95" t="s"/>
      <x:c r="O44" s="95" t="s"/>
    </x:row>
    <x:row r="45" spans="1:20" x14ac:dyDescent="0.2">
      <x:c r="J45" s="7" t="s"/>
      <x:c r="M45" s="95" t="s"/>
      <x:c r="N45" s="95" t="s"/>
      <x:c r="O45" s="95" t="s"/>
    </x:row>
    <x:row r="46" spans="1:20" x14ac:dyDescent="0.2">
      <x:c r="J46" s="7" t="s"/>
      <x:c r="M46" s="95" t="s"/>
      <x:c r="N46" s="95" t="s"/>
      <x:c r="O46" s="95" t="s"/>
    </x:row>
    <x:row r="47" spans="1:20" x14ac:dyDescent="0.2">
      <x:c r="J47" s="7" t="s"/>
      <x:c r="M47" s="95" t="s"/>
      <x:c r="N47" s="95" t="s"/>
      <x:c r="O47" s="95" t="s"/>
    </x:row>
    <x:row r="48" spans="1:20" x14ac:dyDescent="0.2">
      <x:c r="J48" s="7" t="s"/>
      <x:c r="M48" s="95" t="s"/>
      <x:c r="N48" s="95" t="s"/>
      <x:c r="O48" s="95" t="s"/>
    </x:row>
    <x:row r="49" spans="1:20" x14ac:dyDescent="0.2">
      <x:c r="J49" s="7" t="s"/>
      <x:c r="M49" s="95" t="s"/>
      <x:c r="N49" s="95" t="s"/>
      <x:c r="O49" s="95" t="s"/>
    </x:row>
    <x:row r="50" spans="1:20">
      <x:c r="J50" s="7" t="s"/>
      <x:c r="M50" s="95" t="s"/>
      <x:c r="N50" s="95" t="s"/>
      <x:c r="O50" s="95" t="s"/>
    </x:row>
  </x:sheetData>
  <x:mergeCells count="10">
    <x:mergeCell ref="B10:H10"/>
    <x:mergeCell ref="J10:L10"/>
    <x:mergeCell ref="M10:O10"/>
    <x:mergeCell ref="J2:P6"/>
    <x:mergeCell ref="C2:G3"/>
    <x:mergeCell ref="C5:D5"/>
    <x:mergeCell ref="E5:H5"/>
    <x:mergeCell ref="C6:D6"/>
    <x:mergeCell ref="E6:H6"/>
    <x:mergeCell ref="P10:S10"/>
  </x:mergeCells>
  <x:printOptions horizontalCentered="0" verticalCentered="0" headings="0" gridLines="0"/>
  <x:pageMargins left="0.7" right="0.7" top="0.75" bottom="0.75" header="0.3" footer="0.3"/>
  <x:pageSetup paperSize="1" pageOrder="downThenOver" orientation="landscape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1237E5-7C4A-4154-9BA8-7A375DE8C89A}" mc:Ignorable="x14ac xr xr2 xr3">
  <x:sheetPr codeName="Sheet8">
    <x:outlinePr summaryBelow="1" summaryRight="1"/>
  </x:sheetPr>
  <x:dimension ref="A1:U26"/>
  <x:sheetViews>
    <x:sheetView showGridLines="0" workbookViewId="0">
      <x:selection activeCell="B12" sqref="B12"/>
    </x:sheetView>
  </x:sheetViews>
  <x:sheetFormatPr defaultColWidth="8.710938" defaultRowHeight="11.25" x14ac:dyDescent="0.2"/>
  <x:cols>
    <x:col min="1" max="1" width="3.140625" style="7" customWidth="1"/>
    <x:col min="2" max="2" width="8.710938" style="0" customWidth="1"/>
    <x:col min="3" max="3" width="7.855469" style="7" customWidth="1"/>
    <x:col min="4" max="4" width="11" style="7" customWidth="1"/>
    <x:col min="5" max="5" width="9.140625" style="7" customWidth="1"/>
    <x:col min="6" max="6" width="7.140625" style="7" customWidth="1"/>
    <x:col min="7" max="7" width="7.570312" style="7" customWidth="1"/>
    <x:col min="8" max="8" width="4.425781" style="7" customWidth="1"/>
    <x:col min="9" max="13" width="6.855469" style="7" bestFit="1" customWidth="1"/>
    <x:col min="14" max="14" width="2.570312" style="7" customWidth="1"/>
    <x:col min="15" max="20" width="12" style="7" customWidth="1"/>
    <x:col min="21" max="21" width="8.710938" style="7" customWidth="1"/>
    <x:col min="22" max="16384" width="8.710938" style="7" hidden="1" customWidth="1"/>
  </x:cols>
  <x:sheetData>
    <x:row r="1" spans="1:21" customFormat="1" ht="12" customHeight="1" thickBot="1" x14ac:dyDescent="0.25"/>
    <x:row r="2" spans="1:21" customFormat="1" ht="17.1" customHeight="1" x14ac:dyDescent="0.2">
      <x:c r="D2" s="275" t="s">
        <x:v>23</x:v>
      </x:c>
      <x:c r="E2" s="275" t="s"/>
      <x:c r="F2" s="275" t="s"/>
      <x:c r="G2" s="275" t="s"/>
      <x:c r="H2" s="275" t="s"/>
      <x:c r="I2" s="276" t="s"/>
      <x:c r="J2" s="276" t="s"/>
      <x:c r="K2" s="276" t="s"/>
      <x:c r="L2" s="349" t="s">
        <x:v>2</x:v>
      </x:c>
      <x:c r="M2" s="350" t="s"/>
      <x:c r="N2" s="350" t="s"/>
      <x:c r="O2" s="350" t="s"/>
      <x:c r="P2" s="351" t="s"/>
    </x:row>
    <x:row r="3" spans="1:21" customFormat="1" ht="23.1" customHeight="1" x14ac:dyDescent="0.2">
      <x:c r="D3" s="275" t="s"/>
      <x:c r="E3" s="275" t="s"/>
      <x:c r="F3" s="275" t="s"/>
      <x:c r="G3" s="275" t="s"/>
      <x:c r="H3" s="275" t="s"/>
      <x:c r="I3" s="276" t="s"/>
      <x:c r="J3" s="276" t="s"/>
      <x:c r="K3" s="276" t="s"/>
      <x:c r="L3" s="352" t="s"/>
      <x:c r="M3" s="353" t="s"/>
      <x:c r="N3" s="353" t="s"/>
      <x:c r="O3" s="353" t="s"/>
      <x:c r="P3" s="354" t="s"/>
    </x:row>
    <x:row r="4" spans="1:21" customFormat="1" ht="17.1" customHeight="1" x14ac:dyDescent="0.2"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352" t="s"/>
      <x:c r="M4" s="353" t="s"/>
      <x:c r="N4" s="353" t="s"/>
      <x:c r="O4" s="353" t="s"/>
      <x:c r="P4" s="354" t="s"/>
    </x:row>
    <x:row r="5" spans="1:21" customFormat="1" ht="15" customHeight="1" x14ac:dyDescent="0.2">
      <x:c r="D5" s="289" t="s">
        <x:v>3</x:v>
      </x:c>
      <x:c r="E5" s="289" t="s"/>
      <x:c r="F5" s="289" t="s">
        <x:v>4</x:v>
      </x:c>
      <x:c r="G5" s="289" t="s"/>
      <x:c r="H5" s="289" t="s"/>
      <x:c r="I5" s="289" t="s"/>
      <x:c r="J5" s="289" t="s"/>
      <x:c r="K5" s="289" t="s"/>
      <x:c r="L5" s="352" t="s"/>
      <x:c r="M5" s="353" t="s"/>
      <x:c r="N5" s="353" t="s"/>
      <x:c r="O5" s="353" t="s"/>
      <x:c r="P5" s="354" t="s"/>
    </x:row>
    <x:row r="6" spans="1:21" customFormat="1" ht="15.75" customHeight="1" thickBot="1" x14ac:dyDescent="0.25">
      <x:c r="D6" s="289" t="s">
        <x:v>5</x:v>
      </x:c>
      <x:c r="E6" s="289" t="s"/>
      <x:c r="F6" s="289" t="s">
        <x:v>6</x:v>
      </x:c>
      <x:c r="G6" s="289" t="s"/>
      <x:c r="H6" s="289" t="s"/>
      <x:c r="I6" s="289" t="s"/>
      <x:c r="J6" s="289" t="s"/>
      <x:c r="K6" s="289" t="s"/>
      <x:c r="L6" s="355" t="s"/>
      <x:c r="M6" s="356" t="s"/>
      <x:c r="N6" s="356" t="s"/>
      <x:c r="O6" s="356" t="s"/>
      <x:c r="P6" s="357" t="s"/>
    </x:row>
    <x:row r="10" spans="1:21" customFormat="1" ht="15" customHeight="1" x14ac:dyDescent="0.2">
      <x:c r="B10" s="359" t="s">
        <x:v>68</x:v>
      </x:c>
      <x:c r="C10" s="360" t="s"/>
      <x:c r="D10" s="360" t="s"/>
      <x:c r="E10" s="360" t="s"/>
      <x:c r="F10" s="360" t="s"/>
      <x:c r="G10" s="360" t="s"/>
      <x:c r="H10" s="360" t="s"/>
      <x:c r="I10" s="360" t="s"/>
      <x:c r="J10" s="360" t="s"/>
      <x:c r="K10" s="360" t="s"/>
      <x:c r="L10" s="360" t="s"/>
      <x:c r="M10" s="361" t="s"/>
      <x:c r="N10" s="362" t="s"/>
      <x:c r="O10" s="359" t="s">
        <x:v>39</x:v>
      </x:c>
      <x:c r="P10" s="360" t="s"/>
      <x:c r="Q10" s="359" t="s">
        <x:v>26</x:v>
      </x:c>
      <x:c r="R10" s="360" t="s"/>
      <x:c r="S10" s="359" t="s">
        <x:v>27</x:v>
      </x:c>
      <x:c r="T10" s="360" t="s"/>
    </x:row>
    <x:row r="11" spans="1:21" customFormat="1" ht="33.75" customHeight="1" x14ac:dyDescent="0.2">
      <x:c r="B11" s="365" t="s">
        <x:v>56</x:v>
      </x:c>
      <x:c r="C11" s="365" t="s">
        <x:v>28</x:v>
      </x:c>
      <x:c r="D11" s="366" t="s">
        <x:v>29</x:v>
      </x:c>
      <x:c r="E11" s="365" t="s">
        <x:v>30</x:v>
      </x:c>
      <x:c r="F11" s="367" t="s">
        <x:v>31</x:v>
      </x:c>
      <x:c r="G11" s="368" t="s"/>
      <x:c r="H11" s="368" t="s"/>
      <x:c r="I11" s="368" t="s"/>
      <x:c r="J11" s="368" t="s"/>
      <x:c r="K11" s="368" t="s"/>
      <x:c r="L11" s="368" t="s"/>
      <x:c r="M11" s="369" t="s"/>
      <x:c r="N11" s="362" t="s"/>
      <x:c r="O11" s="365" t="s">
        <x:v>32</x:v>
      </x:c>
      <x:c r="P11" s="365" t="s">
        <x:v>33</x:v>
      </x:c>
      <x:c r="Q11" s="365" t="s">
        <x:v>34</x:v>
      </x:c>
      <x:c r="R11" s="365" t="s">
        <x:v>33</x:v>
      </x:c>
      <x:c r="S11" s="365" t="s">
        <x:v>35</x:v>
      </x:c>
      <x:c r="T11" s="365" t="s">
        <x:v>33</x:v>
      </x:c>
    </x:row>
    <x:row r="12" spans="1:21" s="0" customFormat="1" x14ac:dyDescent="0.2">
      <x:c r="A12" s="0" t="s"/>
      <x:c r="B12" s="174" t="s">
        <x:v>69</x:v>
      </x:c>
      <x:c r="C12" s="174" t="n">
        <x:v>1</x:v>
      </x:c>
      <x:c r="D12" s="175" t="s">
        <x:v>36</x:v>
      </x:c>
      <x:c r="E12" s="174" t="n">
        <x:v>2</x:v>
      </x:c>
      <x:c r="F12" s="398" t="s">
        <x:v>70</x:v>
      </x:c>
      <x:c r="G12" s="399" t="s"/>
      <x:c r="H12" s="399" t="s"/>
      <x:c r="I12" s="399" t="s"/>
      <x:c r="J12" s="399" t="s"/>
      <x:c r="K12" s="399" t="s"/>
      <x:c r="L12" s="399" t="s"/>
      <x:c r="M12" s="400" t="s"/>
      <x:c r="N12" s="362" t="s"/>
      <x:c r="O12" s="213" t="n">
        <x:v>191078.18</x:v>
      </x:c>
      <x:c r="P12" s="202" t="n">
        <x:v>55.6011237785017</x:v>
      </x:c>
      <x:c r="Q12" s="174" t="n">
        <x:v>3271538.2</x:v>
      </x:c>
      <x:c r="R12" s="202" t="n">
        <x:v>171.047075393538</x:v>
      </x:c>
      <x:c r="S12" s="214" t="n">
        <x:v>0.0584062200465824</x:v>
      </x:c>
      <x:c r="T12" s="202" t="n">
        <x:v>-42.5925833906963</x:v>
      </x:c>
      <x:c r="U12" s="0" t="s"/>
    </x:row>
    <x:row r="13" spans="1:21" x14ac:dyDescent="0.2">
      <x:c r="B13" s="174" t="s"/>
      <x:c r="C13" s="174" t="s"/>
      <x:c r="D13" s="175" t="s"/>
      <x:c r="E13" s="174" t="s"/>
      <x:c r="F13" s="398" t="s"/>
      <x:c r="G13" s="399" t="s"/>
      <x:c r="H13" s="399" t="s"/>
      <x:c r="I13" s="399" t="s"/>
      <x:c r="J13" s="399" t="s"/>
      <x:c r="K13" s="399" t="s"/>
      <x:c r="L13" s="399" t="s"/>
      <x:c r="M13" s="400" t="s"/>
      <x:c r="N13" s="362" t="s"/>
      <x:c r="O13" s="174" t="s"/>
      <x:c r="P13" s="202" t="s"/>
      <x:c r="Q13" s="174" t="s"/>
      <x:c r="R13" s="202" t="s"/>
      <x:c r="S13" s="174" t="s"/>
      <x:c r="T13" s="202" t="s"/>
    </x:row>
    <x:row r="14" spans="1:21" x14ac:dyDescent="0.2">
      <x:c r="B14" s="401" t="s"/>
      <x:c r="C14" s="401" t="s"/>
      <x:c r="D14" s="402" t="s"/>
      <x:c r="E14" s="401" t="s"/>
      <x:c r="F14" s="402" t="s"/>
      <x:c r="G14" s="402" t="s"/>
      <x:c r="H14" s="402" t="s"/>
      <x:c r="I14" s="402" t="s"/>
      <x:c r="J14" s="402" t="s"/>
      <x:c r="K14" s="402" t="s"/>
      <x:c r="L14" s="402" t="s"/>
      <x:c r="M14" s="402" t="s"/>
      <x:c r="O14" s="401" t="s"/>
      <x:c r="Q14" s="401" t="s"/>
      <x:c r="S14" s="401" t="s"/>
    </x:row>
    <x:row r="15" spans="1:21" x14ac:dyDescent="0.2">
      <x:c r="B15" s="7" t="s"/>
    </x:row>
    <x:row r="16" spans="1:21" x14ac:dyDescent="0.2">
      <x:c r="B16" s="7" t="s"/>
    </x:row>
    <x:row r="17" spans="1:21" x14ac:dyDescent="0.2">
      <x:c r="B17" s="7" t="s"/>
    </x:row>
    <x:row r="18" spans="1:21" x14ac:dyDescent="0.2">
      <x:c r="B18" s="7" t="s"/>
    </x:row>
    <x:row r="19" spans="1:21" x14ac:dyDescent="0.2">
      <x:c r="B19" s="7" t="s"/>
    </x:row>
    <x:row r="20" spans="1:21" x14ac:dyDescent="0.2">
      <x:c r="B20" s="7" t="s"/>
    </x:row>
    <x:row r="21" spans="1:21" x14ac:dyDescent="0.2">
      <x:c r="B21" s="7" t="s"/>
    </x:row>
    <x:row r="22" spans="1:21" x14ac:dyDescent="0.2">
      <x:c r="B22" s="7" t="s"/>
      <x:c r="I22" s="17" t="s"/>
    </x:row>
    <x:row r="23" spans="1:21" x14ac:dyDescent="0.2">
      <x:c r="B23" s="7" t="s"/>
    </x:row>
    <x:row r="24" spans="1:21" x14ac:dyDescent="0.2">
      <x:c r="B24" s="7" t="s"/>
    </x:row>
    <x:row r="25" spans="1:21" x14ac:dyDescent="0.2">
      <x:c r="B25" s="7" t="s"/>
    </x:row>
    <x:row r="26" spans="1:21" x14ac:dyDescent="0.2">
      <x:c r="B26" s="7" t="s"/>
    </x:row>
  </x:sheetData>
  <x:mergeCells count="14">
    <x:mergeCell ref="F13:M13"/>
    <x:mergeCell ref="F14:M14"/>
    <x:mergeCell ref="O10:P10"/>
    <x:mergeCell ref="Q10:R10"/>
    <x:mergeCell ref="S10:T10"/>
    <x:mergeCell ref="F11:M11"/>
    <x:mergeCell ref="F12:M12"/>
    <x:mergeCell ref="L2:P6"/>
    <x:mergeCell ref="B10:M10"/>
    <x:mergeCell ref="D2:H3"/>
    <x:mergeCell ref="D5:E5"/>
    <x:mergeCell ref="F5:J5"/>
    <x:mergeCell ref="D6:E6"/>
    <x:mergeCell ref="F6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6660D2-42D2-4C8D-A91D-C6239BE4192D}" mc:Ignorable="x14ac xr xr2 xr3">
  <x:sheetPr codeName="Sheet7">
    <x:outlinePr summaryBelow="1" summaryRight="1"/>
  </x:sheetPr>
  <x:dimension ref="A1:U26"/>
  <x:sheetViews>
    <x:sheetView showGridLines="0" workbookViewId="0">
      <x:selection activeCell="B12" sqref="B12"/>
    </x:sheetView>
  </x:sheetViews>
  <x:sheetFormatPr defaultColWidth="8.710938" defaultRowHeight="11.25" x14ac:dyDescent="0.2"/>
  <x:cols>
    <x:col min="1" max="1" width="3.140625" style="7" customWidth="1"/>
    <x:col min="2" max="2" width="8.710938" style="0" customWidth="1"/>
    <x:col min="3" max="3" width="7.855469" style="7" customWidth="1"/>
    <x:col min="4" max="4" width="11" style="7" customWidth="1"/>
    <x:col min="5" max="5" width="9.140625" style="7" customWidth="1"/>
    <x:col min="6" max="6" width="7.140625" style="7" customWidth="1"/>
    <x:col min="7" max="7" width="7.570312" style="7" customWidth="1"/>
    <x:col min="8" max="8" width="4.425781" style="7" customWidth="1"/>
    <x:col min="9" max="13" width="6.855469" style="7" bestFit="1" customWidth="1"/>
    <x:col min="14" max="14" width="2.570312" style="7" customWidth="1"/>
    <x:col min="15" max="20" width="12" style="7" customWidth="1"/>
    <x:col min="21" max="21" width="8.710938" style="7" customWidth="1"/>
    <x:col min="22" max="16384" width="8.710938" style="7" hidden="1" customWidth="1"/>
  </x:cols>
  <x:sheetData>
    <x:row r="1" spans="1:21" customFormat="1" ht="12" customHeight="1" thickBot="1" x14ac:dyDescent="0.25"/>
    <x:row r="2" spans="1:21" customFormat="1" ht="17.1" customHeight="1" x14ac:dyDescent="0.2">
      <x:c r="D2" s="275" t="s">
        <x:v>23</x:v>
      </x:c>
      <x:c r="E2" s="275" t="s"/>
      <x:c r="F2" s="275" t="s"/>
      <x:c r="G2" s="275" t="s"/>
      <x:c r="H2" s="275" t="s"/>
      <x:c r="I2" s="276" t="s"/>
      <x:c r="J2" s="276" t="s"/>
      <x:c r="K2" s="276" t="s"/>
      <x:c r="L2" s="349" t="s">
        <x:v>2</x:v>
      </x:c>
      <x:c r="M2" s="350" t="s"/>
      <x:c r="N2" s="350" t="s"/>
      <x:c r="O2" s="350" t="s"/>
      <x:c r="P2" s="351" t="s"/>
    </x:row>
    <x:row r="3" spans="1:21" customFormat="1" ht="23.1" customHeight="1" x14ac:dyDescent="0.2">
      <x:c r="D3" s="275" t="s"/>
      <x:c r="E3" s="275" t="s"/>
      <x:c r="F3" s="275" t="s"/>
      <x:c r="G3" s="275" t="s"/>
      <x:c r="H3" s="275" t="s"/>
      <x:c r="I3" s="276" t="s"/>
      <x:c r="J3" s="276" t="s"/>
      <x:c r="K3" s="276" t="s"/>
      <x:c r="L3" s="352" t="s"/>
      <x:c r="M3" s="353" t="s"/>
      <x:c r="N3" s="353" t="s"/>
      <x:c r="O3" s="353" t="s"/>
      <x:c r="P3" s="354" t="s"/>
    </x:row>
    <x:row r="4" spans="1:21" customFormat="1" ht="17.1" customHeight="1" x14ac:dyDescent="0.2"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352" t="s"/>
      <x:c r="M4" s="353" t="s"/>
      <x:c r="N4" s="353" t="s"/>
      <x:c r="O4" s="353" t="s"/>
      <x:c r="P4" s="354" t="s"/>
    </x:row>
    <x:row r="5" spans="1:21" customFormat="1" ht="15" customHeight="1" x14ac:dyDescent="0.2">
      <x:c r="D5" s="289" t="s">
        <x:v>3</x:v>
      </x:c>
      <x:c r="E5" s="289" t="s"/>
      <x:c r="F5" s="289" t="s">
        <x:v>4</x:v>
      </x:c>
      <x:c r="G5" s="289" t="s"/>
      <x:c r="H5" s="289" t="s"/>
      <x:c r="I5" s="289" t="s"/>
      <x:c r="J5" s="289" t="s"/>
      <x:c r="K5" s="289" t="s"/>
      <x:c r="L5" s="352" t="s"/>
      <x:c r="M5" s="353" t="s"/>
      <x:c r="N5" s="353" t="s"/>
      <x:c r="O5" s="353" t="s"/>
      <x:c r="P5" s="354" t="s"/>
    </x:row>
    <x:row r="6" spans="1:21" customFormat="1" ht="15.75" customHeight="1" thickBot="1" x14ac:dyDescent="0.25">
      <x:c r="D6" s="289" t="s">
        <x:v>5</x:v>
      </x:c>
      <x:c r="E6" s="289" t="s"/>
      <x:c r="F6" s="289" t="s">
        <x:v>6</x:v>
      </x:c>
      <x:c r="G6" s="289" t="s"/>
      <x:c r="H6" s="289" t="s"/>
      <x:c r="I6" s="289" t="s"/>
      <x:c r="J6" s="289" t="s"/>
      <x:c r="K6" s="289" t="s"/>
      <x:c r="L6" s="355" t="s"/>
      <x:c r="M6" s="356" t="s"/>
      <x:c r="N6" s="356" t="s"/>
      <x:c r="O6" s="356" t="s"/>
      <x:c r="P6" s="357" t="s"/>
    </x:row>
    <x:row r="10" spans="1:21" customFormat="1" ht="15" customHeight="1" x14ac:dyDescent="0.2">
      <x:c r="B10" s="359" t="s">
        <x:v>71</x:v>
      </x:c>
      <x:c r="C10" s="360" t="s"/>
      <x:c r="D10" s="360" t="s"/>
      <x:c r="E10" s="360" t="s"/>
      <x:c r="F10" s="360" t="s"/>
      <x:c r="G10" s="360" t="s"/>
      <x:c r="H10" s="360" t="s"/>
      <x:c r="I10" s="360" t="s"/>
      <x:c r="J10" s="360" t="s"/>
      <x:c r="K10" s="360" t="s"/>
      <x:c r="L10" s="360" t="s"/>
      <x:c r="M10" s="361" t="s"/>
      <x:c r="N10" s="362" t="s"/>
      <x:c r="O10" s="359" t="s">
        <x:v>39</x:v>
      </x:c>
      <x:c r="P10" s="360" t="s"/>
      <x:c r="Q10" s="359" t="s">
        <x:v>26</x:v>
      </x:c>
      <x:c r="R10" s="360" t="s"/>
      <x:c r="S10" s="359" t="s">
        <x:v>27</x:v>
      </x:c>
      <x:c r="T10" s="360" t="s"/>
    </x:row>
    <x:row r="11" spans="1:21" customFormat="1" ht="33.75" customHeight="1" x14ac:dyDescent="0.2">
      <x:c r="B11" s="365" t="s">
        <x:v>57</x:v>
      </x:c>
      <x:c r="C11" s="365" t="s">
        <x:v>28</x:v>
      </x:c>
      <x:c r="D11" s="366" t="s">
        <x:v>29</x:v>
      </x:c>
      <x:c r="E11" s="365" t="s">
        <x:v>30</x:v>
      </x:c>
      <x:c r="F11" s="367" t="s">
        <x:v>31</x:v>
      </x:c>
      <x:c r="G11" s="368" t="s"/>
      <x:c r="H11" s="368" t="s"/>
      <x:c r="I11" s="368" t="s"/>
      <x:c r="J11" s="368" t="s"/>
      <x:c r="K11" s="368" t="s"/>
      <x:c r="L11" s="368" t="s"/>
      <x:c r="M11" s="369" t="s"/>
      <x:c r="N11" s="362" t="s"/>
      <x:c r="O11" s="365" t="s">
        <x:v>32</x:v>
      </x:c>
      <x:c r="P11" s="365" t="s">
        <x:v>33</x:v>
      </x:c>
      <x:c r="Q11" s="365" t="s">
        <x:v>34</x:v>
      </x:c>
      <x:c r="R11" s="365" t="s">
        <x:v>33</x:v>
      </x:c>
      <x:c r="S11" s="365" t="s">
        <x:v>35</x:v>
      </x:c>
      <x:c r="T11" s="365" t="s">
        <x:v>33</x:v>
      </x:c>
    </x:row>
    <x:row r="12" spans="1:21" s="0" customFormat="1" x14ac:dyDescent="0.2">
      <x:c r="A12" s="0" t="s"/>
      <x:c r="B12" s="174" t="s">
        <x:v>72</x:v>
      </x:c>
      <x:c r="C12" s="174" t="n">
        <x:v>1</x:v>
      </x:c>
      <x:c r="D12" s="175" t="s">
        <x:v>36</x:v>
      </x:c>
      <x:c r="E12" s="174" t="n">
        <x:v>1</x:v>
      </x:c>
      <x:c r="F12" s="398" t="s">
        <x:v>50</x:v>
      </x:c>
      <x:c r="G12" s="399" t="s"/>
      <x:c r="H12" s="399" t="s"/>
      <x:c r="I12" s="399" t="s"/>
      <x:c r="J12" s="399" t="s"/>
      <x:c r="K12" s="399" t="s"/>
      <x:c r="L12" s="399" t="s"/>
      <x:c r="M12" s="400" t="s"/>
      <x:c r="N12" s="362" t="s"/>
      <x:c r="O12" s="213" t="n">
        <x:v>25556.84</x:v>
      </x:c>
      <x:c r="P12" s="202" t="n">
        <x:v>-59.3043949044586</x:v>
      </x:c>
      <x:c r="Q12" s="174" t="n">
        <x:v>555337.83</x:v>
      </x:c>
      <x:c r="R12" s="202" t="n">
        <x:v>-42.152309375</x:v>
      </x:c>
      <x:c r="S12" s="214" t="n">
        <x:v>0.0460203476503663</x:v>
      </x:c>
      <x:c r="T12" s="202" t="n">
        <x:v>-29.6504239739624</x:v>
      </x:c>
      <x:c r="U12" s="0" t="s"/>
    </x:row>
    <x:row r="13" spans="1:21" x14ac:dyDescent="0.2">
      <x:c r="B13" s="174" t="s"/>
      <x:c r="C13" s="174" t="s"/>
      <x:c r="D13" s="175" t="s"/>
      <x:c r="E13" s="174" t="s"/>
      <x:c r="F13" s="398" t="s"/>
      <x:c r="G13" s="399" t="s"/>
      <x:c r="H13" s="399" t="s"/>
      <x:c r="I13" s="399" t="s"/>
      <x:c r="J13" s="399" t="s"/>
      <x:c r="K13" s="399" t="s"/>
      <x:c r="L13" s="399" t="s"/>
      <x:c r="M13" s="400" t="s"/>
      <x:c r="N13" s="362" t="s"/>
      <x:c r="O13" s="174" t="s"/>
      <x:c r="P13" s="202" t="s"/>
      <x:c r="Q13" s="174" t="s"/>
      <x:c r="R13" s="202" t="s"/>
      <x:c r="S13" s="174" t="s"/>
      <x:c r="T13" s="202" t="s"/>
    </x:row>
    <x:row r="14" spans="1:21" x14ac:dyDescent="0.2">
      <x:c r="B14" s="401" t="s"/>
      <x:c r="C14" s="401" t="s"/>
      <x:c r="D14" s="402" t="s"/>
      <x:c r="E14" s="401" t="s"/>
      <x:c r="F14" s="402" t="s"/>
      <x:c r="G14" s="402" t="s"/>
      <x:c r="H14" s="402" t="s"/>
      <x:c r="I14" s="402" t="s"/>
      <x:c r="J14" s="402" t="s"/>
      <x:c r="K14" s="402" t="s"/>
      <x:c r="L14" s="402" t="s"/>
      <x:c r="M14" s="402" t="s"/>
      <x:c r="O14" s="401" t="s"/>
      <x:c r="Q14" s="401" t="s"/>
      <x:c r="S14" s="401" t="s"/>
    </x:row>
    <x:row r="15" spans="1:21" x14ac:dyDescent="0.2">
      <x:c r="B15" s="7" t="s"/>
    </x:row>
    <x:row r="16" spans="1:21" x14ac:dyDescent="0.2">
      <x:c r="B16" s="7" t="s"/>
    </x:row>
    <x:row r="17" spans="1:21" x14ac:dyDescent="0.2">
      <x:c r="B17" s="7" t="s"/>
    </x:row>
    <x:row r="18" spans="1:21" x14ac:dyDescent="0.2">
      <x:c r="B18" s="7" t="s"/>
    </x:row>
    <x:row r="19" spans="1:21" x14ac:dyDescent="0.2">
      <x:c r="B19" s="7" t="s"/>
    </x:row>
    <x:row r="20" spans="1:21" x14ac:dyDescent="0.2">
      <x:c r="B20" s="7" t="s"/>
    </x:row>
    <x:row r="21" spans="1:21" x14ac:dyDescent="0.2">
      <x:c r="B21" s="7" t="s"/>
    </x:row>
    <x:row r="22" spans="1:21" x14ac:dyDescent="0.2">
      <x:c r="B22" s="7" t="s"/>
      <x:c r="I22" s="17" t="s"/>
    </x:row>
    <x:row r="23" spans="1:21" x14ac:dyDescent="0.2">
      <x:c r="B23" s="7" t="s"/>
    </x:row>
    <x:row r="24" spans="1:21" x14ac:dyDescent="0.2">
      <x:c r="B24" s="7" t="s"/>
    </x:row>
    <x:row r="25" spans="1:21" x14ac:dyDescent="0.2">
      <x:c r="B25" s="7" t="s"/>
    </x:row>
    <x:row r="26" spans="1:21" x14ac:dyDescent="0.2">
      <x:c r="B26" s="7" t="s"/>
    </x:row>
  </x:sheetData>
  <x:mergeCells count="14">
    <x:mergeCell ref="S10:T10"/>
    <x:mergeCell ref="F11:M11"/>
    <x:mergeCell ref="F12:M12"/>
    <x:mergeCell ref="D2:H3"/>
    <x:mergeCell ref="L2:P6"/>
    <x:mergeCell ref="D5:E5"/>
    <x:mergeCell ref="F5:J5"/>
    <x:mergeCell ref="D6:E6"/>
    <x:mergeCell ref="F6:J6"/>
    <x:mergeCell ref="F13:M13"/>
    <x:mergeCell ref="F14:M14"/>
    <x:mergeCell ref="B10:M10"/>
    <x:mergeCell ref="O10:P10"/>
    <x:mergeCell ref="Q10:R1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F5D428-5A06-44CD-BF4F-C07E8282F0B2}" mc:Ignorable="x14ac xr xr2 xr3">
  <x:sheetPr codeName="Sheet9">
    <x:outlinePr summaryBelow="1" summaryRight="1"/>
  </x:sheetPr>
  <x:dimension ref="A1:U26"/>
  <x:sheetViews>
    <x:sheetView showGridLines="0" workbookViewId="0">
      <x:selection activeCell="B12" sqref="B12"/>
    </x:sheetView>
  </x:sheetViews>
  <x:sheetFormatPr defaultColWidth="8.710938" defaultRowHeight="11.25" x14ac:dyDescent="0.2"/>
  <x:cols>
    <x:col min="1" max="1" width="3.140625" style="7" customWidth="1"/>
    <x:col min="2" max="2" width="8.710938" style="0" customWidth="1"/>
    <x:col min="3" max="3" width="7.855469" style="7" customWidth="1"/>
    <x:col min="4" max="4" width="11" style="7" customWidth="1"/>
    <x:col min="5" max="5" width="9.140625" style="7" customWidth="1"/>
    <x:col min="6" max="6" width="7.140625" style="7" customWidth="1"/>
    <x:col min="7" max="7" width="7.570312" style="7" customWidth="1"/>
    <x:col min="8" max="8" width="4.425781" style="7" customWidth="1"/>
    <x:col min="9" max="13" width="6.855469" style="7" bestFit="1" customWidth="1"/>
    <x:col min="14" max="14" width="2.570312" style="7" customWidth="1"/>
    <x:col min="15" max="20" width="12" style="7" customWidth="1"/>
    <x:col min="21" max="21" width="8.710938" style="7" customWidth="1"/>
    <x:col min="22" max="16384" width="8.710938" style="7" hidden="1" customWidth="1"/>
  </x:cols>
  <x:sheetData>
    <x:row r="1" spans="1:21" customFormat="1" ht="12" customHeight="1" thickBot="1" x14ac:dyDescent="0.25"/>
    <x:row r="2" spans="1:21" customFormat="1" ht="17.1" customHeight="1" x14ac:dyDescent="0.2">
      <x:c r="D2" s="275" t="s">
        <x:v>23</x:v>
      </x:c>
      <x:c r="E2" s="275" t="s"/>
      <x:c r="F2" s="275" t="s"/>
      <x:c r="G2" s="275" t="s"/>
      <x:c r="H2" s="275" t="s"/>
      <x:c r="I2" s="276" t="s"/>
      <x:c r="J2" s="276" t="s"/>
      <x:c r="K2" s="276" t="s"/>
      <x:c r="L2" s="349" t="s">
        <x:v>2</x:v>
      </x:c>
      <x:c r="M2" s="350" t="s"/>
      <x:c r="N2" s="350" t="s"/>
      <x:c r="O2" s="350" t="s"/>
      <x:c r="P2" s="351" t="s"/>
    </x:row>
    <x:row r="3" spans="1:21" customFormat="1" ht="23.1" customHeight="1" x14ac:dyDescent="0.2">
      <x:c r="D3" s="275" t="s"/>
      <x:c r="E3" s="275" t="s"/>
      <x:c r="F3" s="275" t="s"/>
      <x:c r="G3" s="275" t="s"/>
      <x:c r="H3" s="275" t="s"/>
      <x:c r="I3" s="276" t="s"/>
      <x:c r="J3" s="276" t="s"/>
      <x:c r="K3" s="276" t="s"/>
      <x:c r="L3" s="352" t="s"/>
      <x:c r="M3" s="353" t="s"/>
      <x:c r="N3" s="353" t="s"/>
      <x:c r="O3" s="353" t="s"/>
      <x:c r="P3" s="354" t="s"/>
    </x:row>
    <x:row r="4" spans="1:21" customFormat="1" ht="17.1" customHeight="1" x14ac:dyDescent="0.2"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352" t="s"/>
      <x:c r="M4" s="353" t="s"/>
      <x:c r="N4" s="353" t="s"/>
      <x:c r="O4" s="353" t="s"/>
      <x:c r="P4" s="354" t="s"/>
    </x:row>
    <x:row r="5" spans="1:21" customFormat="1" ht="15" customHeight="1" x14ac:dyDescent="0.2">
      <x:c r="D5" s="289" t="s">
        <x:v>3</x:v>
      </x:c>
      <x:c r="E5" s="289" t="s"/>
      <x:c r="F5" s="289" t="s">
        <x:v>4</x:v>
      </x:c>
      <x:c r="G5" s="289" t="s"/>
      <x:c r="H5" s="289" t="s"/>
      <x:c r="I5" s="289" t="s"/>
      <x:c r="J5" s="289" t="s"/>
      <x:c r="K5" s="289" t="s"/>
      <x:c r="L5" s="352" t="s"/>
      <x:c r="M5" s="353" t="s"/>
      <x:c r="N5" s="353" t="s"/>
      <x:c r="O5" s="353" t="s"/>
      <x:c r="P5" s="354" t="s"/>
    </x:row>
    <x:row r="6" spans="1:21" customFormat="1" ht="15.75" customHeight="1" thickBot="1" x14ac:dyDescent="0.25">
      <x:c r="D6" s="289" t="s">
        <x:v>5</x:v>
      </x:c>
      <x:c r="E6" s="289" t="s"/>
      <x:c r="F6" s="289" t="s">
        <x:v>6</x:v>
      </x:c>
      <x:c r="G6" s="289" t="s"/>
      <x:c r="H6" s="289" t="s"/>
      <x:c r="I6" s="289" t="s"/>
      <x:c r="J6" s="289" t="s"/>
      <x:c r="K6" s="289" t="s"/>
      <x:c r="L6" s="355" t="s"/>
      <x:c r="M6" s="356" t="s"/>
      <x:c r="N6" s="356" t="s"/>
      <x:c r="O6" s="356" t="s"/>
      <x:c r="P6" s="357" t="s"/>
    </x:row>
    <x:row r="10" spans="1:21" customFormat="1" ht="15" customHeight="1" x14ac:dyDescent="0.2">
      <x:c r="B10" s="359" t="s">
        <x:v>73</x:v>
      </x:c>
      <x:c r="C10" s="360" t="s"/>
      <x:c r="D10" s="360" t="s"/>
      <x:c r="E10" s="360" t="s"/>
      <x:c r="F10" s="360" t="s"/>
      <x:c r="G10" s="360" t="s"/>
      <x:c r="H10" s="360" t="s"/>
      <x:c r="I10" s="360" t="s"/>
      <x:c r="J10" s="360" t="s"/>
      <x:c r="K10" s="360" t="s"/>
      <x:c r="L10" s="360" t="s"/>
      <x:c r="M10" s="361" t="s"/>
      <x:c r="N10" s="362" t="s"/>
      <x:c r="O10" s="359" t="s">
        <x:v>39</x:v>
      </x:c>
      <x:c r="P10" s="360" t="s"/>
      <x:c r="Q10" s="359" t="s">
        <x:v>26</x:v>
      </x:c>
      <x:c r="R10" s="360" t="s"/>
      <x:c r="S10" s="359" t="s">
        <x:v>27</x:v>
      </x:c>
      <x:c r="T10" s="360" t="s"/>
    </x:row>
    <x:row r="11" spans="1:21" customFormat="1" ht="33.75" customHeight="1" x14ac:dyDescent="0.2">
      <x:c r="B11" s="365" t="s">
        <x:v>58</x:v>
      </x:c>
      <x:c r="C11" s="365" t="s">
        <x:v>28</x:v>
      </x:c>
      <x:c r="D11" s="366" t="s">
        <x:v>29</x:v>
      </x:c>
      <x:c r="E11" s="365" t="s">
        <x:v>30</x:v>
      </x:c>
      <x:c r="F11" s="367" t="s">
        <x:v>31</x:v>
      </x:c>
      <x:c r="G11" s="368" t="s"/>
      <x:c r="H11" s="368" t="s"/>
      <x:c r="I11" s="368" t="s"/>
      <x:c r="J11" s="368" t="s"/>
      <x:c r="K11" s="368" t="s"/>
      <x:c r="L11" s="368" t="s"/>
      <x:c r="M11" s="369" t="s"/>
      <x:c r="N11" s="362" t="s"/>
      <x:c r="O11" s="365" t="s">
        <x:v>32</x:v>
      </x:c>
      <x:c r="P11" s="365" t="s">
        <x:v>33</x:v>
      </x:c>
      <x:c r="Q11" s="365" t="s">
        <x:v>34</x:v>
      </x:c>
      <x:c r="R11" s="365" t="s">
        <x:v>33</x:v>
      </x:c>
      <x:c r="S11" s="365" t="s">
        <x:v>35</x:v>
      </x:c>
      <x:c r="T11" s="365" t="s">
        <x:v>33</x:v>
      </x:c>
    </x:row>
    <x:row r="12" spans="1:21" s="0" customFormat="1" x14ac:dyDescent="0.2">
      <x:c r="A12" s="0" t="s"/>
      <x:c r="B12" s="174" t="s">
        <x:v>74</x:v>
      </x:c>
      <x:c r="C12" s="174" t="n">
        <x:v>1</x:v>
      </x:c>
      <x:c r="D12" s="175" t="s">
        <x:v>36</x:v>
      </x:c>
      <x:c r="E12" s="174" t="n">
        <x:v>1</x:v>
      </x:c>
      <x:c r="F12" s="398" t="s">
        <x:v>50</x:v>
      </x:c>
      <x:c r="G12" s="399" t="s"/>
      <x:c r="H12" s="399" t="s"/>
      <x:c r="I12" s="399" t="s"/>
      <x:c r="J12" s="399" t="s"/>
      <x:c r="K12" s="399" t="s"/>
      <x:c r="L12" s="399" t="s"/>
      <x:c r="M12" s="400" t="s"/>
      <x:c r="N12" s="362" t="s"/>
      <x:c r="O12" s="213" t="n">
        <x:v>165521.34</x:v>
      </x:c>
      <x:c r="P12" s="202" t="n">
        <x:v>175.8689</x:v>
      </x:c>
      <x:c r="Q12" s="174" t="n">
        <x:v>2716200.37</x:v>
      </x:c>
      <x:c r="R12" s="202" t="n">
        <x:v>999.676263157895</x:v>
      </x:c>
      <x:c r="S12" s="214" t="n">
        <x:v>0.0609385602874356</x:v>
      </x:c>
      <x:c r="T12" s="202" t="n">
        <x:v>-74.9136260150057</x:v>
      </x:c>
      <x:c r="U12" s="0" t="s"/>
    </x:row>
    <x:row r="13" spans="1:21" x14ac:dyDescent="0.2">
      <x:c r="B13" s="174" t="s"/>
      <x:c r="C13" s="174" t="s"/>
      <x:c r="D13" s="175" t="s"/>
      <x:c r="E13" s="174" t="s"/>
      <x:c r="F13" s="398" t="s"/>
      <x:c r="G13" s="399" t="s"/>
      <x:c r="H13" s="399" t="s"/>
      <x:c r="I13" s="399" t="s"/>
      <x:c r="J13" s="399" t="s"/>
      <x:c r="K13" s="399" t="s"/>
      <x:c r="L13" s="399" t="s"/>
      <x:c r="M13" s="400" t="s"/>
      <x:c r="N13" s="362" t="s"/>
      <x:c r="O13" s="174" t="s"/>
      <x:c r="P13" s="202" t="s"/>
      <x:c r="Q13" s="174" t="s"/>
      <x:c r="R13" s="202" t="s"/>
      <x:c r="S13" s="174" t="s"/>
      <x:c r="T13" s="202" t="s"/>
    </x:row>
    <x:row r="14" spans="1:21" x14ac:dyDescent="0.2">
      <x:c r="B14" s="401" t="s"/>
      <x:c r="C14" s="401" t="s"/>
      <x:c r="D14" s="402" t="s"/>
      <x:c r="E14" s="401" t="s"/>
      <x:c r="F14" s="402" t="s"/>
      <x:c r="G14" s="402" t="s"/>
      <x:c r="H14" s="402" t="s"/>
      <x:c r="I14" s="402" t="s"/>
      <x:c r="J14" s="402" t="s"/>
      <x:c r="K14" s="402" t="s"/>
      <x:c r="L14" s="402" t="s"/>
      <x:c r="M14" s="402" t="s"/>
      <x:c r="O14" s="401" t="s"/>
      <x:c r="Q14" s="401" t="s"/>
      <x:c r="S14" s="401" t="s"/>
    </x:row>
    <x:row r="15" spans="1:21" x14ac:dyDescent="0.2">
      <x:c r="B15" s="7" t="s"/>
    </x:row>
    <x:row r="16" spans="1:21" x14ac:dyDescent="0.2">
      <x:c r="B16" s="7" t="s"/>
    </x:row>
    <x:row r="17" spans="1:21" x14ac:dyDescent="0.2">
      <x:c r="B17" s="7" t="s"/>
    </x:row>
    <x:row r="18" spans="1:21" x14ac:dyDescent="0.2">
      <x:c r="B18" s="7" t="s"/>
    </x:row>
    <x:row r="19" spans="1:21" x14ac:dyDescent="0.2">
      <x:c r="B19" s="7" t="s"/>
    </x:row>
    <x:row r="20" spans="1:21" x14ac:dyDescent="0.2">
      <x:c r="B20" s="7" t="s"/>
    </x:row>
    <x:row r="21" spans="1:21" x14ac:dyDescent="0.2">
      <x:c r="B21" s="7" t="s"/>
    </x:row>
    <x:row r="22" spans="1:21" x14ac:dyDescent="0.2">
      <x:c r="B22" s="7" t="s"/>
      <x:c r="I22" s="17" t="s"/>
    </x:row>
    <x:row r="23" spans="1:21" x14ac:dyDescent="0.2">
      <x:c r="B23" s="7" t="s"/>
    </x:row>
    <x:row r="24" spans="1:21" x14ac:dyDescent="0.2">
      <x:c r="B24" s="7" t="s"/>
    </x:row>
    <x:row r="25" spans="1:21" x14ac:dyDescent="0.2">
      <x:c r="B25" s="7" t="s"/>
    </x:row>
    <x:row r="26" spans="1:21" x14ac:dyDescent="0.2">
      <x:c r="B26" s="7" t="s"/>
    </x:row>
  </x:sheetData>
  <x:mergeCells count="14">
    <x:mergeCell ref="S10:T10"/>
    <x:mergeCell ref="F11:M11"/>
    <x:mergeCell ref="F12:M12"/>
    <x:mergeCell ref="D2:H3"/>
    <x:mergeCell ref="L2:P6"/>
    <x:mergeCell ref="D5:E5"/>
    <x:mergeCell ref="F5:J5"/>
    <x:mergeCell ref="D6:E6"/>
    <x:mergeCell ref="F6:J6"/>
    <x:mergeCell ref="F13:M13"/>
    <x:mergeCell ref="F14:M14"/>
    <x:mergeCell ref="B10:M10"/>
    <x:mergeCell ref="O10:P10"/>
    <x:mergeCell ref="Q10:R1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58A3A8-E271-4F7F-9A6C-3ED1EC627926}" mc:Ignorable="x14ac xr xr2 xr3">
  <x:sheetPr codeName="Sheet10">
    <x:outlinePr summaryBelow="1" summaryRight="1"/>
  </x:sheetPr>
  <x:dimension ref="A1:U31"/>
  <x:sheetViews>
    <x:sheetView showGridLines="0" workbookViewId="0">
      <x:selection activeCell="B12" sqref="B12"/>
    </x:sheetView>
  </x:sheetViews>
  <x:sheetFormatPr defaultColWidth="8.710938" defaultRowHeight="11.25" x14ac:dyDescent="0.2"/>
  <x:cols>
    <x:col min="1" max="1" width="3.140625" style="7" customWidth="1"/>
    <x:col min="2" max="2" width="8.710938" style="0" customWidth="1"/>
    <x:col min="3" max="3" width="7.855469" style="7" customWidth="1"/>
    <x:col min="4" max="4" width="11" style="7" customWidth="1"/>
    <x:col min="5" max="5" width="9.140625" style="7" customWidth="1"/>
    <x:col min="6" max="6" width="7.140625" style="7" customWidth="1"/>
    <x:col min="7" max="7" width="7.570312" style="7" customWidth="1"/>
    <x:col min="8" max="8" width="4.425781" style="7" customWidth="1"/>
    <x:col min="9" max="13" width="6.855469" style="7" bestFit="1" customWidth="1"/>
    <x:col min="14" max="14" width="2.570312" style="7" customWidth="1"/>
    <x:col min="15" max="20" width="12" style="7" customWidth="1"/>
    <x:col min="21" max="21" width="8.710938" style="7" customWidth="1"/>
    <x:col min="22" max="16384" width="8.710938" style="7" hidden="1" customWidth="1"/>
  </x:cols>
  <x:sheetData>
    <x:row r="1" spans="1:21" customFormat="1" ht="12" customHeight="1" thickBot="1" x14ac:dyDescent="0.25"/>
    <x:row r="2" spans="1:21" customFormat="1" ht="17.1" customHeight="1" x14ac:dyDescent="0.2">
      <x:c r="D2" s="275" t="s">
        <x:v>23</x:v>
      </x:c>
      <x:c r="E2" s="275" t="s"/>
      <x:c r="F2" s="275" t="s"/>
      <x:c r="G2" s="275" t="s"/>
      <x:c r="H2" s="275" t="s"/>
      <x:c r="I2" s="276" t="s"/>
      <x:c r="J2" s="276" t="s"/>
      <x:c r="K2" s="276" t="s"/>
      <x:c r="L2" s="349" t="s">
        <x:v>2</x:v>
      </x:c>
      <x:c r="M2" s="350" t="s"/>
      <x:c r="N2" s="350" t="s"/>
      <x:c r="O2" s="350" t="s"/>
      <x:c r="P2" s="351" t="s"/>
    </x:row>
    <x:row r="3" spans="1:21" customFormat="1" ht="23.1" customHeight="1" x14ac:dyDescent="0.2">
      <x:c r="D3" s="275" t="s"/>
      <x:c r="E3" s="275" t="s"/>
      <x:c r="F3" s="275" t="s"/>
      <x:c r="G3" s="275" t="s"/>
      <x:c r="H3" s="275" t="s"/>
      <x:c r="I3" s="276" t="s"/>
      <x:c r="J3" s="276" t="s"/>
      <x:c r="K3" s="276" t="s"/>
      <x:c r="L3" s="352" t="s"/>
      <x:c r="M3" s="353" t="s"/>
      <x:c r="N3" s="353" t="s"/>
      <x:c r="O3" s="353" t="s"/>
      <x:c r="P3" s="354" t="s"/>
    </x:row>
    <x:row r="4" spans="1:21" customFormat="1" ht="17.1" customHeight="1" x14ac:dyDescent="0.2"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352" t="s"/>
      <x:c r="M4" s="353" t="s"/>
      <x:c r="N4" s="353" t="s"/>
      <x:c r="O4" s="353" t="s"/>
      <x:c r="P4" s="354" t="s"/>
    </x:row>
    <x:row r="5" spans="1:21" customFormat="1" ht="15" customHeight="1" x14ac:dyDescent="0.2">
      <x:c r="D5" s="289" t="s">
        <x:v>3</x:v>
      </x:c>
      <x:c r="E5" s="289" t="s"/>
      <x:c r="F5" s="289" t="s">
        <x:v>4</x:v>
      </x:c>
      <x:c r="G5" s="289" t="s"/>
      <x:c r="H5" s="289" t="s"/>
      <x:c r="I5" s="289" t="s"/>
      <x:c r="J5" s="289" t="s"/>
      <x:c r="K5" s="289" t="s"/>
      <x:c r="L5" s="352" t="s"/>
      <x:c r="M5" s="353" t="s"/>
      <x:c r="N5" s="353" t="s"/>
      <x:c r="O5" s="353" t="s"/>
      <x:c r="P5" s="354" t="s"/>
    </x:row>
    <x:row r="6" spans="1:21" customFormat="1" ht="15.75" customHeight="1" thickBot="1" x14ac:dyDescent="0.25">
      <x:c r="D6" s="289" t="s">
        <x:v>5</x:v>
      </x:c>
      <x:c r="E6" s="289" t="s"/>
      <x:c r="F6" s="289" t="s">
        <x:v>6</x:v>
      </x:c>
      <x:c r="G6" s="289" t="s"/>
      <x:c r="H6" s="289" t="s"/>
      <x:c r="I6" s="289" t="s"/>
      <x:c r="J6" s="289" t="s"/>
      <x:c r="K6" s="289" t="s"/>
      <x:c r="L6" s="355" t="s"/>
      <x:c r="M6" s="356" t="s"/>
      <x:c r="N6" s="356" t="s"/>
      <x:c r="O6" s="356" t="s"/>
      <x:c r="P6" s="357" t="s"/>
    </x:row>
    <x:row r="10" spans="1:21" customFormat="1" ht="15" customHeight="1" x14ac:dyDescent="0.2">
      <x:c r="B10" s="359" t="s">
        <x:v>75</x:v>
      </x:c>
      <x:c r="C10" s="360" t="s"/>
      <x:c r="D10" s="360" t="s"/>
      <x:c r="E10" s="360" t="s"/>
      <x:c r="F10" s="360" t="s"/>
      <x:c r="G10" s="360" t="s"/>
      <x:c r="H10" s="360" t="s"/>
      <x:c r="I10" s="360" t="s"/>
      <x:c r="J10" s="360" t="s"/>
      <x:c r="K10" s="360" t="s"/>
      <x:c r="L10" s="360" t="s"/>
      <x:c r="M10" s="361" t="s"/>
      <x:c r="N10" s="362" t="s"/>
      <x:c r="O10" s="359" t="s">
        <x:v>39</x:v>
      </x:c>
      <x:c r="P10" s="360" t="s"/>
      <x:c r="Q10" s="359" t="s">
        <x:v>26</x:v>
      </x:c>
      <x:c r="R10" s="360" t="s"/>
      <x:c r="S10" s="359" t="s">
        <x:v>27</x:v>
      </x:c>
      <x:c r="T10" s="360" t="s"/>
    </x:row>
    <x:row r="11" spans="1:21" customFormat="1" ht="33.75" customHeight="1" x14ac:dyDescent="0.2">
      <x:c r="B11" s="383" t="s">
        <x:v>59</x:v>
      </x:c>
      <x:c r="C11" s="383" t="s">
        <x:v>28</x:v>
      </x:c>
      <x:c r="D11" s="403" t="s">
        <x:v>29</x:v>
      </x:c>
      <x:c r="E11" s="383" t="s">
        <x:v>30</x:v>
      </x:c>
      <x:c r="F11" s="404" t="s">
        <x:v>31</x:v>
      </x:c>
      <x:c r="G11" s="405" t="s"/>
      <x:c r="H11" s="405" t="s"/>
      <x:c r="I11" s="405" t="s"/>
      <x:c r="J11" s="405" t="s"/>
      <x:c r="K11" s="405" t="s"/>
      <x:c r="L11" s="405" t="s"/>
      <x:c r="M11" s="406" t="s"/>
      <x:c r="N11" s="362" t="s"/>
      <x:c r="O11" s="383" t="s">
        <x:v>32</x:v>
      </x:c>
      <x:c r="P11" s="383" t="s">
        <x:v>33</x:v>
      </x:c>
      <x:c r="Q11" s="383" t="s">
        <x:v>34</x:v>
      </x:c>
      <x:c r="R11" s="383" t="s">
        <x:v>33</x:v>
      </x:c>
      <x:c r="S11" s="383" t="s">
        <x:v>35</x:v>
      </x:c>
      <x:c r="T11" s="383" t="s">
        <x:v>33</x:v>
      </x:c>
    </x:row>
    <x:row r="12" spans="1:21" s="0" customFormat="1" x14ac:dyDescent="0.2">
      <x:c r="A12" s="0" t="s"/>
      <x:c r="B12" s="174" t="s">
        <x:v>76</x:v>
      </x:c>
      <x:c r="C12" s="174" t="n">
        <x:v>1</x:v>
      </x:c>
      <x:c r="D12" s="175" t="s">
        <x:v>36</x:v>
      </x:c>
      <x:c r="E12" s="174" t="n">
        <x:v>1</x:v>
      </x:c>
      <x:c r="F12" s="398" t="s">
        <x:v>50</x:v>
      </x:c>
      <x:c r="G12" s="399" t="s"/>
      <x:c r="H12" s="399" t="s"/>
      <x:c r="I12" s="399" t="s"/>
      <x:c r="J12" s="399" t="s"/>
      <x:c r="K12" s="399" t="s"/>
      <x:c r="L12" s="399" t="s"/>
      <x:c r="M12" s="400" t="s"/>
      <x:c r="N12" s="7" t="s"/>
      <x:c r="O12" s="213" t="n">
        <x:v>165521.34</x:v>
      </x:c>
      <x:c r="P12" s="202" t="n">
        <x:v>175.8689</x:v>
      </x:c>
      <x:c r="Q12" s="174" t="n">
        <x:v>2716200.37</x:v>
      </x:c>
      <x:c r="R12" s="202" t="n">
        <x:v>999.676263157895</x:v>
      </x:c>
      <x:c r="S12" s="214" t="n">
        <x:v>0.0609385602874356</x:v>
      </x:c>
      <x:c r="T12" s="202" t="n">
        <x:v>-74.9136260150057</x:v>
      </x:c>
      <x:c r="U12" s="0" t="s"/>
    </x:row>
    <x:row r="13" spans="1:21" x14ac:dyDescent="0.2">
      <x:c r="B13" s="174" t="s"/>
      <x:c r="C13" s="174" t="s"/>
      <x:c r="D13" s="175" t="s"/>
      <x:c r="E13" s="174" t="s"/>
      <x:c r="F13" s="398" t="s"/>
      <x:c r="G13" s="399" t="s"/>
      <x:c r="H13" s="399" t="s"/>
      <x:c r="I13" s="399" t="s"/>
      <x:c r="J13" s="399" t="s"/>
      <x:c r="K13" s="399" t="s"/>
      <x:c r="L13" s="399" t="s"/>
      <x:c r="M13" s="400" t="s"/>
      <x:c r="O13" s="174" t="s"/>
      <x:c r="P13" s="202" t="s"/>
      <x:c r="Q13" s="174" t="s"/>
      <x:c r="R13" s="202" t="s"/>
      <x:c r="S13" s="174" t="s"/>
      <x:c r="T13" s="202" t="s"/>
    </x:row>
    <x:row r="14" spans="1:21" x14ac:dyDescent="0.2">
      <x:c r="B14" s="401" t="s"/>
      <x:c r="C14" s="401" t="s"/>
      <x:c r="D14" s="402" t="s"/>
      <x:c r="E14" s="401" t="s"/>
      <x:c r="F14" s="402" t="s"/>
      <x:c r="G14" s="402" t="s"/>
      <x:c r="H14" s="402" t="s"/>
      <x:c r="I14" s="402" t="s"/>
      <x:c r="J14" s="402" t="s"/>
      <x:c r="K14" s="402" t="s"/>
      <x:c r="L14" s="402" t="s"/>
      <x:c r="M14" s="402" t="s"/>
      <x:c r="O14" s="401" t="s"/>
      <x:c r="Q14" s="401" t="s"/>
      <x:c r="S14" s="401" t="s"/>
    </x:row>
    <x:row r="15" spans="1:21" x14ac:dyDescent="0.2">
      <x:c r="B15" s="7" t="s"/>
    </x:row>
    <x:row r="16" spans="1:21" x14ac:dyDescent="0.2">
      <x:c r="B16" s="7" t="s"/>
    </x:row>
    <x:row r="17" spans="1:21" x14ac:dyDescent="0.2">
      <x:c r="B17" s="7" t="s"/>
    </x:row>
    <x:row r="18" spans="1:21" x14ac:dyDescent="0.2">
      <x:c r="B18" s="7" t="s"/>
    </x:row>
    <x:row r="19" spans="1:21" x14ac:dyDescent="0.2">
      <x:c r="B19" s="7" t="s"/>
    </x:row>
    <x:row r="20" spans="1:21" x14ac:dyDescent="0.2">
      <x:c r="B20" s="7" t="s"/>
    </x:row>
    <x:row r="21" spans="1:21" x14ac:dyDescent="0.2">
      <x:c r="B21" s="7" t="s"/>
    </x:row>
    <x:row r="22" spans="1:21" x14ac:dyDescent="0.2">
      <x:c r="B22" s="7" t="s"/>
      <x:c r="I22" s="17" t="s"/>
    </x:row>
    <x:row r="23" spans="1:21" x14ac:dyDescent="0.2">
      <x:c r="B23" s="7" t="s"/>
    </x:row>
    <x:row r="24" spans="1:21" x14ac:dyDescent="0.2">
      <x:c r="B24" s="7" t="s"/>
    </x:row>
    <x:row r="25" spans="1:21" x14ac:dyDescent="0.2">
      <x:c r="B25" s="7" t="s"/>
    </x:row>
    <x:row r="26" spans="1:21" x14ac:dyDescent="0.2">
      <x:c r="B26" s="7" t="s"/>
    </x:row>
    <x:row r="27" spans="1:21" x14ac:dyDescent="0.2">
      <x:c r="B27" s="7" t="s"/>
    </x:row>
    <x:row r="28" spans="1:21" x14ac:dyDescent="0.2">
      <x:c r="B28" s="7" t="s"/>
    </x:row>
    <x:row r="29" spans="1:21" x14ac:dyDescent="0.2">
      <x:c r="B29" s="7" t="s"/>
    </x:row>
    <x:row r="30" spans="1:21" x14ac:dyDescent="0.2">
      <x:c r="B30" s="7" t="s"/>
    </x:row>
    <x:row r="31" spans="1:21" x14ac:dyDescent="0.2">
      <x:c r="B31" s="7" t="s"/>
    </x:row>
  </x:sheetData>
  <x:mergeCells count="14">
    <x:mergeCell ref="S10:T10"/>
    <x:mergeCell ref="F11:M11"/>
    <x:mergeCell ref="F12:M12"/>
    <x:mergeCell ref="D2:H3"/>
    <x:mergeCell ref="L2:P6"/>
    <x:mergeCell ref="D5:E5"/>
    <x:mergeCell ref="F5:J5"/>
    <x:mergeCell ref="D6:E6"/>
    <x:mergeCell ref="F6:J6"/>
    <x:mergeCell ref="F13:M13"/>
    <x:mergeCell ref="F14:M14"/>
    <x:mergeCell ref="B10:M10"/>
    <x:mergeCell ref="O10:P10"/>
    <x:mergeCell ref="Q10:R1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959DF8-0B84-49AD-966D-D3C2EBB86AA8}" mc:Ignorable="x14ac xr xr2 xr3">
  <x:sheetPr codeName="Sheet11">
    <x:outlinePr summaryBelow="1" summaryRight="1"/>
  </x:sheetPr>
  <x:dimension ref="A1:C26"/>
  <x:sheetViews>
    <x:sheetView showGridLines="0" zoomScale="85" zoomScaleNormal="85" workbookViewId="0">
      <x:selection activeCell="B3" sqref="B3"/>
    </x:sheetView>
  </x:sheetViews>
  <x:sheetFormatPr defaultRowHeight="15" x14ac:dyDescent="0.25"/>
  <x:cols>
    <x:col min="1" max="1" width="22" style="0" bestFit="1" customWidth="1"/>
    <x:col min="2" max="13" width="14.570312" style="0" customWidth="1"/>
    <x:col min="14" max="14" width="15.425781" style="0" customWidth="1"/>
  </x:cols>
  <x:sheetData>
    <x:row r="1" spans="1:14" x14ac:dyDescent="0.25">
      <x:c r="A1" s="407" t="s">
        <x:v>77</x:v>
      </x:c>
      <x:c r="B1" s="407" t="s">
        <x:v>78</x:v>
      </x:c>
      <x:c r="C1" s="407" t="s">
        <x:v>79</x:v>
      </x:c>
      <x:c r="D1" s="407" t="s">
        <x:v>80</x:v>
      </x:c>
      <x:c r="E1" s="407" t="s">
        <x:v>81</x:v>
      </x:c>
      <x:c r="F1" s="407" t="s">
        <x:v>82</x:v>
      </x:c>
      <x:c r="G1" s="407" t="s">
        <x:v>83</x:v>
      </x:c>
      <x:c r="H1" s="407" t="s">
        <x:v>84</x:v>
      </x:c>
      <x:c r="I1" s="407" t="s">
        <x:v>85</x:v>
      </x:c>
      <x:c r="J1" s="407" t="s">
        <x:v>86</x:v>
      </x:c>
      <x:c r="K1" s="407" t="s">
        <x:v>87</x:v>
      </x:c>
      <x:c r="L1" s="407" t="s">
        <x:v>88</x:v>
      </x:c>
      <x:c r="M1" s="407" t="s">
        <x:v>89</x:v>
      </x:c>
      <x:c r="N1" s="407" t="s">
        <x:v>90</x:v>
      </x:c>
    </x:row>
    <x:row r="2" spans="1:14" x14ac:dyDescent="0.25">
      <x:c r="A2" s="408" t="s">
        <x:v>77</x:v>
      </x:c>
      <x:c r="B2" s="409">
        <x:v>43344</x:v>
      </x:c>
      <x:c r="C2" s="409">
        <x:v>43374</x:v>
      </x:c>
      <x:c r="D2" s="409">
        <x:v>43405</x:v>
      </x:c>
      <x:c r="E2" s="409">
        <x:v>43435</x:v>
      </x:c>
      <x:c r="F2" s="409">
        <x:v>43466</x:v>
      </x:c>
      <x:c r="G2" s="409">
        <x:v>43497</x:v>
      </x:c>
      <x:c r="H2" s="409">
        <x:v>43525</x:v>
      </x:c>
      <x:c r="I2" s="409">
        <x:v>43556</x:v>
      </x:c>
      <x:c r="J2" s="409">
        <x:v>43586</x:v>
      </x:c>
      <x:c r="K2" s="409">
        <x:v>43617</x:v>
      </x:c>
      <x:c r="L2" s="409">
        <x:v>43647</x:v>
      </x:c>
      <x:c r="M2" s="409">
        <x:v>43678</x:v>
      </x:c>
      <x:c r="N2" s="410" t="s">
        <x:v>90</x:v>
      </x:c>
    </x:row>
    <x:row r="3" spans="1:14" x14ac:dyDescent="0.25">
      <x:c r="A3" s="100" t="s">
        <x:v>91</x:v>
      </x:c>
      <x:c r="B3" s="101" t="n">
        <x:v>7126.63</x:v>
      </x:c>
      <x:c r="C3" s="101" t="n">
        <x:v>20774</x:v>
      </x:c>
      <x:c r="D3" s="101" t="n">
        <x:v>10788.02</x:v>
      </x:c>
      <x:c r="E3" s="101" t="n">
        <x:v>12329</x:v>
      </x:c>
      <x:c r="F3" s="101" t="n">
        <x:v>15221.84</x:v>
      </x:c>
      <x:c r="G3" s="101" t="n">
        <x:v>13686.04</x:v>
      </x:c>
      <x:c r="H3" s="101" t="n">
        <x:v>22570.09</x:v>
      </x:c>
      <x:c r="I3" s="101" t="n">
        <x:v>21048.44</x:v>
      </x:c>
      <x:c r="J3" s="101" t="n">
        <x:v>19335.68</x:v>
      </x:c>
      <x:c r="K3" s="101" t="n">
        <x:v>19084.17</x:v>
      </x:c>
      <x:c r="L3" s="101" t="n">
        <x:v>15021.86</x:v>
      </x:c>
      <x:c r="M3" s="101" t="n">
        <x:v>14092.41</x:v>
      </x:c>
      <x:c r="N3" s="101" t="n">
        <x:v>191078.18</x:v>
      </x:c>
    </x:row>
    <x:row r="4" spans="1:14" x14ac:dyDescent="0.25">
      <x:c r="A4" s="411" t="s">
        <x:v>92</x:v>
      </x:c>
      <x:c r="B4" s="412" t="n">
        <x:v>16600</x:v>
      </x:c>
      <x:c r="C4" s="412" t="n">
        <x:v>14600</x:v>
      </x:c>
      <x:c r="D4" s="412" t="n">
        <x:v>16600</x:v>
      </x:c>
      <x:c r="E4" s="412" t="n">
        <x:v>14600</x:v>
      </x:c>
      <x:c r="F4" s="412" t="n">
        <x:v>15500</x:v>
      </x:c>
      <x:c r="G4" s="412" t="n">
        <x:v>14600</x:v>
      </x:c>
      <x:c r="H4" s="412" t="n">
        <x:v>15500</x:v>
      </x:c>
      <x:c r="I4" s="412" t="n">
        <x:v>14600</x:v>
      </x:c>
      <x:c r="J4" s="412" t="n">
        <x:v>15500</x:v>
      </x:c>
      <x:c r="K4" s="412" t="n">
        <x:v>14600</x:v>
      </x:c>
      <x:c r="L4" s="412" t="n">
        <x:v>15500</x:v>
      </x:c>
      <x:c r="M4" s="412" t="n">
        <x:v>14600</x:v>
      </x:c>
      <x:c r="N4" s="412" t="n">
        <x:v>182800</x:v>
      </x:c>
    </x:row>
    <x:row r="5" spans="1:14" x14ac:dyDescent="0.25">
      <x:c r="A5" s="100" t="s">
        <x:v>93</x:v>
      </x:c>
      <x:c r="B5" s="413" t="n">
        <x:v>116400.17</x:v>
      </x:c>
      <x:c r="C5" s="413" t="n">
        <x:v>343088.19</x:v>
      </x:c>
      <x:c r="D5" s="413" t="n">
        <x:v>182852.55</x:v>
      </x:c>
      <x:c r="E5" s="413" t="n">
        <x:v>208774.32</x:v>
      </x:c>
      <x:c r="F5" s="413" t="n">
        <x:v>257925.6</x:v>
      </x:c>
      <x:c r="G5" s="413" t="n">
        <x:v>231545.41</x:v>
      </x:c>
      <x:c r="H5" s="413" t="n">
        <x:v>385926.21</x:v>
      </x:c>
      <x:c r="I5" s="413" t="n">
        <x:v>366245.43</x:v>
      </x:c>
      <x:c r="J5" s="413" t="n">
        <x:v>343666.34</x:v>
      </x:c>
      <x:c r="K5" s="413" t="n">
        <x:v>342451.07</x:v>
      </x:c>
      <x:c r="L5" s="413" t="n">
        <x:v>258709.27</x:v>
      </x:c>
      <x:c r="M5" s="413" t="n">
        <x:v>233953.64</x:v>
      </x:c>
      <x:c r="N5" s="413" t="n">
        <x:v>3271538.2</x:v>
      </x:c>
    </x:row>
    <x:row r="6" spans="1:14" x14ac:dyDescent="0.25">
      <x:c r="A6" s="411" t="s">
        <x:v>94</x:v>
      </x:c>
      <x:c r="B6" s="414" t="n">
        <x:v>72000</x:v>
      </x:c>
      <x:c r="C6" s="414" t="n">
        <x:v>190000</x:v>
      </x:c>
      <x:c r="D6" s="414" t="n">
        <x:v>72000</x:v>
      </x:c>
      <x:c r="E6" s="414" t="n">
        <x:v>190000</x:v>
      </x:c>
      <x:c r="F6" s="414" t="n">
        <x:v>72000</x:v>
      </x:c>
      <x:c r="G6" s="414" t="n">
        <x:v>190000</x:v>
      </x:c>
      <x:c r="H6" s="414" t="n">
        <x:v>72000</x:v>
      </x:c>
      <x:c r="I6" s="414" t="n">
        <x:v>190000</x:v>
      </x:c>
      <x:c r="J6" s="414" t="n">
        <x:v>72000</x:v>
      </x:c>
      <x:c r="K6" s="414" t="n">
        <x:v>190000</x:v>
      </x:c>
      <x:c r="L6" s="414" t="n">
        <x:v>72000</x:v>
      </x:c>
      <x:c r="M6" s="414" t="n">
        <x:v>72000</x:v>
      </x:c>
      <x:c r="N6" s="414" t="n">
        <x:v>1454000</x:v>
      </x:c>
    </x:row>
    <x:row r="7" spans="1:14" x14ac:dyDescent="0.25">
      <x:c r="A7" s="102" t="s"/>
      <x:c r="B7" s="103" t="s"/>
      <x:c r="C7" s="103" t="s"/>
      <x:c r="D7" s="103" t="s"/>
      <x:c r="E7" s="103" t="s"/>
      <x:c r="F7" s="103" t="s"/>
      <x:c r="G7" s="103" t="s"/>
      <x:c r="H7" s="103" t="s"/>
      <x:c r="I7" s="103" t="s"/>
      <x:c r="J7" s="103" t="s"/>
      <x:c r="K7" s="103" t="s"/>
      <x:c r="L7" s="103" t="s"/>
      <x:c r="M7" s="103" t="s"/>
    </x:row>
    <x:row r="8" spans="1:14" x14ac:dyDescent="0.25">
      <x:c r="A8" s="102" t="s"/>
      <x:c r="B8" s="103" t="s"/>
      <x:c r="C8" s="103" t="s"/>
      <x:c r="D8" s="103" t="s"/>
      <x:c r="E8" s="103" t="s"/>
      <x:c r="F8" s="103" t="s"/>
      <x:c r="G8" s="103" t="s"/>
      <x:c r="H8" s="103" t="s"/>
      <x:c r="I8" s="103" t="s"/>
      <x:c r="J8" s="103" t="s"/>
      <x:c r="K8" s="103" t="s"/>
      <x:c r="L8" s="103" t="s"/>
      <x:c r="M8" s="103" t="s"/>
    </x:row>
    <x:row r="9" spans="1:14" x14ac:dyDescent="0.25">
      <x:c r="A9" s="102" t="s"/>
      <x:c r="B9" s="103" t="s"/>
      <x:c r="C9" s="103" t="s"/>
      <x:c r="D9" s="103" t="s"/>
      <x:c r="E9" s="103" t="s"/>
      <x:c r="F9" s="103" t="s"/>
      <x:c r="G9" s="103" t="s"/>
      <x:c r="H9" s="103" t="s"/>
      <x:c r="I9" s="103" t="s"/>
      <x:c r="J9" s="103" t="s"/>
      <x:c r="K9" s="103" t="s"/>
      <x:c r="L9" s="103" t="s"/>
      <x:c r="M9" s="103" t="s"/>
    </x:row>
    <x:row r="10" spans="1:14" x14ac:dyDescent="0.25">
      <x:c r="A10" s="102" t="s"/>
      <x:c r="B10" s="103" t="s"/>
      <x:c r="C10" s="103" t="s"/>
      <x:c r="D10" s="103" t="s"/>
      <x:c r="E10" s="103" t="s"/>
      <x:c r="F10" s="103" t="s"/>
      <x:c r="G10" s="103" t="s"/>
      <x:c r="H10" s="103" t="s"/>
      <x:c r="I10" s="103" t="s"/>
      <x:c r="J10" s="103" t="s"/>
      <x:c r="K10" s="103" t="s"/>
      <x:c r="L10" s="103" t="s"/>
      <x:c r="M10" s="103" t="s"/>
    </x:row>
    <x:row r="11" spans="1:14" x14ac:dyDescent="0.25">
      <x:c r="A11" s="102" t="s"/>
      <x:c r="B11" s="103" t="s"/>
      <x:c r="C11" s="103" t="s"/>
      <x:c r="D11" s="103" t="s"/>
      <x:c r="E11" s="103" t="s"/>
      <x:c r="F11" s="103" t="s"/>
      <x:c r="G11" s="103" t="s"/>
      <x:c r="H11" s="103" t="s"/>
      <x:c r="I11" s="103" t="s"/>
      <x:c r="J11" s="103" t="s"/>
      <x:c r="K11" s="103" t="s"/>
      <x:c r="L11" s="103" t="s"/>
      <x:c r="M11" s="103" t="s"/>
    </x:row>
    <x:row r="12" spans="1:14" x14ac:dyDescent="0.25">
      <x:c r="A12" s="102" t="s"/>
      <x:c r="B12" s="103" t="s"/>
      <x:c r="C12" s="103" t="s"/>
      <x:c r="D12" s="103" t="s"/>
      <x:c r="E12" s="103" t="s"/>
      <x:c r="F12" s="103" t="s"/>
      <x:c r="G12" s="103" t="s"/>
      <x:c r="H12" s="103" t="s"/>
      <x:c r="I12" s="103" t="s"/>
      <x:c r="J12" s="103" t="s"/>
      <x:c r="K12" s="103" t="s"/>
      <x:c r="L12" s="103" t="s"/>
      <x:c r="M12" s="103" t="s"/>
    </x:row>
    <x:row r="13" spans="1:14" x14ac:dyDescent="0.25">
      <x:c r="A13" s="102" t="s"/>
      <x:c r="B13" s="103" t="s"/>
      <x:c r="C13" s="103" t="s"/>
      <x:c r="D13" s="103" t="s"/>
      <x:c r="E13" s="103" t="s"/>
      <x:c r="F13" s="103" t="s"/>
      <x:c r="G13" s="103" t="s"/>
      <x:c r="H13" s="103" t="s"/>
      <x:c r="I13" s="103" t="s"/>
      <x:c r="J13" s="103" t="s"/>
      <x:c r="K13" s="103" t="s"/>
      <x:c r="L13" s="103" t="s"/>
      <x:c r="M13" s="103" t="s"/>
    </x:row>
    <x:row r="14" spans="1:14" x14ac:dyDescent="0.25">
      <x:c r="A14" s="102" t="s"/>
      <x:c r="B14" s="103" t="s"/>
      <x:c r="C14" s="103" t="s"/>
      <x:c r="D14" s="103" t="s"/>
      <x:c r="E14" s="103" t="s"/>
      <x:c r="F14" s="103" t="s"/>
      <x:c r="G14" s="103" t="s"/>
      <x:c r="H14" s="103" t="s"/>
      <x:c r="I14" s="103" t="s"/>
      <x:c r="J14" s="103" t="s"/>
      <x:c r="K14" s="103" t="s"/>
      <x:c r="L14" s="103" t="s"/>
      <x:c r="M14" s="103" t="s"/>
    </x:row>
    <x:row r="15" spans="1:14" x14ac:dyDescent="0.25">
      <x:c r="A15" s="102" t="s"/>
      <x:c r="B15" s="103" t="s"/>
      <x:c r="C15" s="103" t="s"/>
      <x:c r="D15" s="103" t="s"/>
      <x:c r="E15" s="103" t="s"/>
      <x:c r="F15" s="103" t="s"/>
      <x:c r="G15" s="103" t="s"/>
      <x:c r="H15" s="103" t="s"/>
      <x:c r="I15" s="103" t="s"/>
      <x:c r="J15" s="103" t="s"/>
      <x:c r="K15" s="103" t="s"/>
      <x:c r="L15" s="103" t="s"/>
      <x:c r="M15" s="103" t="s"/>
    </x:row>
    <x:row r="16" spans="1:14" x14ac:dyDescent="0.25">
      <x:c r="A16" s="102" t="s"/>
      <x:c r="B16" s="103" t="s"/>
      <x:c r="C16" s="103" t="s"/>
      <x:c r="D16" s="103" t="s"/>
      <x:c r="E16" s="103" t="s"/>
      <x:c r="F16" s="103" t="s"/>
      <x:c r="G16" s="103" t="s"/>
      <x:c r="H16" s="103" t="s"/>
      <x:c r="I16" s="103" t="s"/>
      <x:c r="J16" s="103" t="s"/>
      <x:c r="K16" s="103" t="s"/>
      <x:c r="L16" s="103" t="s"/>
      <x:c r="M16" s="103" t="s"/>
    </x:row>
    <x:row r="17" spans="1:14" x14ac:dyDescent="0.25">
      <x:c r="A17" s="102" t="s"/>
      <x:c r="B17" s="103" t="s"/>
      <x:c r="C17" s="103" t="s"/>
      <x:c r="D17" s="103" t="s"/>
      <x:c r="E17" s="103" t="s"/>
      <x:c r="F17" s="103" t="s"/>
      <x:c r="G17" s="103" t="s"/>
      <x:c r="H17" s="103" t="s"/>
      <x:c r="I17" s="103" t="s"/>
      <x:c r="J17" s="103" t="s"/>
      <x:c r="K17" s="103" t="s"/>
      <x:c r="L17" s="103" t="s"/>
      <x:c r="M17" s="103" t="s"/>
    </x:row>
    <x:row r="18" spans="1:14" x14ac:dyDescent="0.25">
      <x:c r="A18" s="102" t="s"/>
      <x:c r="B18" s="103" t="s"/>
      <x:c r="C18" s="103" t="s"/>
      <x:c r="D18" s="103" t="s"/>
      <x:c r="E18" s="103" t="s"/>
      <x:c r="F18" s="103" t="s"/>
      <x:c r="G18" s="103" t="s"/>
      <x:c r="H18" s="103" t="s"/>
      <x:c r="I18" s="103" t="s"/>
      <x:c r="J18" s="103" t="s"/>
      <x:c r="K18" s="103" t="s"/>
      <x:c r="L18" s="103" t="s"/>
      <x:c r="M18" s="103" t="s"/>
    </x:row>
    <x:row r="19" spans="1:14" x14ac:dyDescent="0.25">
      <x:c r="A19" s="102" t="s"/>
      <x:c r="B19" s="103" t="s"/>
      <x:c r="C19" s="103" t="s"/>
      <x:c r="D19" s="103" t="s"/>
      <x:c r="E19" s="103" t="s"/>
      <x:c r="F19" s="103" t="s"/>
      <x:c r="G19" s="103" t="s"/>
      <x:c r="H19" s="103" t="s"/>
      <x:c r="I19" s="103" t="s"/>
      <x:c r="J19" s="103" t="s"/>
      <x:c r="K19" s="103" t="s"/>
      <x:c r="L19" s="103" t="s"/>
      <x:c r="M19" s="103" t="s"/>
    </x:row>
    <x:row r="20" spans="1:14" x14ac:dyDescent="0.25">
      <x:c r="A20" s="102" t="s"/>
      <x:c r="B20" s="103" t="s"/>
      <x:c r="C20" s="103" t="s"/>
      <x:c r="D20" s="103" t="s"/>
      <x:c r="E20" s="103" t="s"/>
      <x:c r="F20" s="103" t="s"/>
      <x:c r="G20" s="103" t="s"/>
      <x:c r="H20" s="103" t="s"/>
      <x:c r="I20" s="103" t="s"/>
      <x:c r="J20" s="103" t="s"/>
      <x:c r="K20" s="103" t="s"/>
      <x:c r="L20" s="103" t="s"/>
      <x:c r="M20" s="103" t="s"/>
    </x:row>
    <x:row r="21" spans="1:14" x14ac:dyDescent="0.25">
      <x:c r="A21" s="102" t="s"/>
      <x:c r="B21" s="103" t="s"/>
      <x:c r="C21" s="103" t="s"/>
      <x:c r="D21" s="103" t="s"/>
      <x:c r="E21" s="103" t="s"/>
      <x:c r="F21" s="103" t="s"/>
      <x:c r="G21" s="103" t="s"/>
      <x:c r="H21" s="103" t="s"/>
      <x:c r="I21" s="103" t="s"/>
      <x:c r="J21" s="103" t="s"/>
      <x:c r="K21" s="103" t="s"/>
      <x:c r="L21" s="103" t="s"/>
      <x:c r="M21" s="103" t="s"/>
    </x:row>
    <x:row r="22" spans="1:14" x14ac:dyDescent="0.25">
      <x:c r="A22" s="102" t="s"/>
      <x:c r="B22" s="103" t="s"/>
      <x:c r="C22" s="103" t="s"/>
      <x:c r="D22" s="103" t="s"/>
      <x:c r="E22" s="103" t="s"/>
      <x:c r="F22" s="103" t="s"/>
      <x:c r="G22" s="103" t="s"/>
      <x:c r="H22" s="103" t="s"/>
      <x:c r="I22" s="103" t="s"/>
      <x:c r="J22" s="103" t="s"/>
      <x:c r="K22" s="103" t="s"/>
      <x:c r="L22" s="103" t="s"/>
      <x:c r="M22" s="103" t="s"/>
    </x:row>
    <x:row r="23" spans="1:14" x14ac:dyDescent="0.25">
      <x:c r="A23" s="102" t="s"/>
      <x:c r="B23" s="103" t="s"/>
      <x:c r="C23" s="103" t="s"/>
      <x:c r="D23" s="103" t="s"/>
      <x:c r="E23" s="103" t="s"/>
      <x:c r="F23" s="103" t="s"/>
      <x:c r="G23" s="103" t="s"/>
      <x:c r="H23" s="103" t="s"/>
      <x:c r="I23" s="103" t="s"/>
      <x:c r="J23" s="103" t="s"/>
      <x:c r="K23" s="103" t="s"/>
      <x:c r="L23" s="103" t="s"/>
      <x:c r="M23" s="103" t="s"/>
    </x:row>
    <x:row r="24" spans="1:14" x14ac:dyDescent="0.25">
      <x:c r="A24" s="102" t="s"/>
      <x:c r="B24" s="103" t="s"/>
      <x:c r="C24" s="103" t="s"/>
      <x:c r="D24" s="103" t="s"/>
      <x:c r="E24" s="103" t="s"/>
      <x:c r="F24" s="103" t="s"/>
      <x:c r="G24" s="103" t="s"/>
      <x:c r="H24" s="103" t="s"/>
      <x:c r="I24" s="103" t="s"/>
      <x:c r="J24" s="103" t="s"/>
      <x:c r="K24" s="103" t="s"/>
      <x:c r="L24" s="103" t="s"/>
      <x:c r="M24" s="103" t="s"/>
    </x:row>
    <x:row r="25" spans="1:14" x14ac:dyDescent="0.25">
      <x:c r="A25" s="102" t="s"/>
      <x:c r="B25" s="103" t="s"/>
      <x:c r="C25" s="103" t="s"/>
      <x:c r="D25" s="103" t="s"/>
      <x:c r="E25" s="103" t="s"/>
      <x:c r="F25" s="103" t="s"/>
      <x:c r="G25" s="103" t="s"/>
      <x:c r="H25" s="103" t="s"/>
      <x:c r="I25" s="103" t="s"/>
      <x:c r="J25" s="103" t="s"/>
      <x:c r="K25" s="103" t="s"/>
      <x:c r="L25" s="103" t="s"/>
      <x:c r="M25" s="103" t="s"/>
    </x:row>
    <x:row r="26" spans="1:14" x14ac:dyDescent="0.25">
      <x:c r="A26" s="102" t="s"/>
      <x:c r="B26" s="103" t="s"/>
      <x:c r="C26" s="103" t="s"/>
      <x:c r="D26" s="103" t="s"/>
      <x:c r="E26" s="103" t="s"/>
      <x:c r="F26" s="103" t="s"/>
      <x:c r="G26" s="103" t="s"/>
      <x:c r="H26" s="103" t="s"/>
      <x:c r="I26" s="103" t="s"/>
      <x:c r="J26" s="103" t="s"/>
      <x:c r="K26" s="103" t="s"/>
      <x:c r="L26" s="103" t="s"/>
      <x:c r="M26" s="10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DFEA52-53F9-4368-BCCF-EC46E78EF500}" mc:Ignorable="x14ac xr xr2 xr3">
  <x:sheetPr codeName="Sheet4">
    <x:outlinePr summaryBelow="1" summaryRight="1"/>
  </x:sheetPr>
  <x:dimension ref="A1:F21"/>
  <x:sheetViews>
    <x:sheetView showGridLines="0" workbookViewId="0">
      <x:selection activeCell="A3" sqref="A3"/>
    </x:sheetView>
  </x:sheetViews>
  <x:sheetFormatPr defaultColWidth="8.710938" defaultRowHeight="11.25" x14ac:dyDescent="0.2"/>
  <x:cols>
    <x:col min="1" max="1" width="11.710938" style="0" customWidth="1"/>
    <x:col min="2" max="2" width="16.710938" style="7" customWidth="1"/>
    <x:col min="3" max="3" width="22.570312" style="7" customWidth="1"/>
    <x:col min="4" max="15" width="10.425781" style="7" customWidth="1"/>
    <x:col min="16" max="16" width="11.710938" style="7" customWidth="1"/>
    <x:col min="17" max="16384" width="8.710938" style="7" customWidth="1"/>
  </x:cols>
  <x:sheetData>
    <x:row r="1" spans="1:17" x14ac:dyDescent="0.2">
      <x:c r="A1" s="407" t="s">
        <x:v>95</x:v>
      </x:c>
      <x:c r="B1" s="407" t="s">
        <x:v>96</x:v>
      </x:c>
      <x:c r="C1" s="407" t="s">
        <x:v>60</x:v>
      </x:c>
      <x:c r="D1" s="407" t="s">
        <x:v>78</x:v>
      </x:c>
      <x:c r="E1" s="407" t="s">
        <x:v>79</x:v>
      </x:c>
      <x:c r="F1" s="407" t="s">
        <x:v>80</x:v>
      </x:c>
      <x:c r="G1" s="407" t="s">
        <x:v>81</x:v>
      </x:c>
      <x:c r="H1" s="407" t="s">
        <x:v>82</x:v>
      </x:c>
      <x:c r="I1" s="407" t="s">
        <x:v>83</x:v>
      </x:c>
      <x:c r="J1" s="407" t="s">
        <x:v>84</x:v>
      </x:c>
      <x:c r="K1" s="407" t="s">
        <x:v>85</x:v>
      </x:c>
      <x:c r="L1" s="407" t="s">
        <x:v>86</x:v>
      </x:c>
      <x:c r="M1" s="407" t="s">
        <x:v>87</x:v>
      </x:c>
      <x:c r="N1" s="407" t="s">
        <x:v>88</x:v>
      </x:c>
      <x:c r="O1" s="407" t="s">
        <x:v>89</x:v>
      </x:c>
      <x:c r="P1" s="407" t="s">
        <x:v>90</x:v>
      </x:c>
    </x:row>
    <x:row r="2" spans="1:17" x14ac:dyDescent="0.2">
      <x:c r="A2" s="415" t="s">
        <x:v>97</x:v>
      </x:c>
      <x:c r="B2" s="415" t="s">
        <x:v>98</x:v>
      </x:c>
      <x:c r="C2" s="415" t="s">
        <x:v>60</x:v>
      </x:c>
      <x:c r="D2" s="416">
        <x:v>43344</x:v>
      </x:c>
      <x:c r="E2" s="416">
        <x:v>43374</x:v>
      </x:c>
      <x:c r="F2" s="416">
        <x:v>43405</x:v>
      </x:c>
      <x:c r="G2" s="416">
        <x:v>43435</x:v>
      </x:c>
      <x:c r="H2" s="416">
        <x:v>43466</x:v>
      </x:c>
      <x:c r="I2" s="416">
        <x:v>43497</x:v>
      </x:c>
      <x:c r="J2" s="416">
        <x:v>43525</x:v>
      </x:c>
      <x:c r="K2" s="416">
        <x:v>43556</x:v>
      </x:c>
      <x:c r="L2" s="416">
        <x:v>43586</x:v>
      </x:c>
      <x:c r="M2" s="416">
        <x:v>43617</x:v>
      </x:c>
      <x:c r="N2" s="416">
        <x:v>43647</x:v>
      </x:c>
      <x:c r="O2" s="416">
        <x:v>43678</x:v>
      </x:c>
      <x:c r="P2" s="415" t="s">
        <x:v>99</x:v>
      </x:c>
      <x:c r="Q2" s="415" t="s">
        <x:v>100</x:v>
      </x:c>
    </x:row>
    <x:row r="3" spans="1:17" s="0" customFormat="1" x14ac:dyDescent="0.2">
      <x:c r="A3" s="185" t="s">
        <x:v>50</x:v>
      </x:c>
      <x:c r="B3" s="185" t="s">
        <x:v>51</x:v>
      </x:c>
      <x:c r="C3" s="185" t="s">
        <x:v>65</x:v>
      </x:c>
      <x:c r="D3" s="186" t="n">
        <x:v>414.4</x:v>
      </x:c>
      <x:c r="E3" s="186" t="n">
        <x:v>704.73</x:v>
      </x:c>
      <x:c r="F3" s="186" t="n">
        <x:v>1341.08</x:v>
      </x:c>
      <x:c r="G3" s="186" t="n">
        <x:v>1440.11</x:v>
      </x:c>
      <x:c r="H3" s="186" t="n">
        <x:v>1664.3</x:v>
      </x:c>
      <x:c r="I3" s="186" t="n">
        <x:v>1444.79</x:v>
      </x:c>
      <x:c r="J3" s="186" t="n">
        <x:v>2710.96</x:v>
      </x:c>
      <x:c r="K3" s="186" t="n">
        <x:v>3509.34</x:v>
      </x:c>
      <x:c r="L3" s="186" t="n">
        <x:v>4383.89</x:v>
      </x:c>
      <x:c r="M3" s="186" t="n">
        <x:v>4808.72</x:v>
      </x:c>
      <x:c r="N3" s="186" t="n">
        <x:v>2282.39</x:v>
      </x:c>
      <x:c r="O3" s="186" t="n">
        <x:v>852.13</x:v>
      </x:c>
      <x:c r="P3" s="187" t="n">
        <x:v>25556.84</x:v>
      </x:c>
      <x:c r="Q3" s="187">
        <x:f>IF(IFERROR(VLOOKUP(C3,'Comparison MPRN Cost by Period'!C:C,1,0),"")="","New","")</x:f>
      </x:c>
    </x:row>
    <x:row r="4" spans="1:17" x14ac:dyDescent="0.2">
      <x:c r="A4" s="185" t="s">
        <x:v>50</x:v>
      </x:c>
      <x:c r="B4" s="185" t="s">
        <x:v>51</x:v>
      </x:c>
      <x:c r="C4" s="185" t="s">
        <x:v>66</x:v>
      </x:c>
      <x:c r="D4" s="186" t="n">
        <x:v>6712.23</x:v>
      </x:c>
      <x:c r="E4" s="186" t="n">
        <x:v>20069.27</x:v>
      </x:c>
      <x:c r="F4" s="186" t="n">
        <x:v>9446.94</x:v>
      </x:c>
      <x:c r="G4" s="186" t="n">
        <x:v>10888.89</x:v>
      </x:c>
      <x:c r="H4" s="186" t="n">
        <x:v>13557.54</x:v>
      </x:c>
      <x:c r="I4" s="186" t="n">
        <x:v>12241.25</x:v>
      </x:c>
      <x:c r="J4" s="186" t="n">
        <x:v>19859.13</x:v>
      </x:c>
      <x:c r="K4" s="186" t="n">
        <x:v>17539.1</x:v>
      </x:c>
      <x:c r="L4" s="186" t="n">
        <x:v>14951.79</x:v>
      </x:c>
      <x:c r="M4" s="186" t="n">
        <x:v>14275.45</x:v>
      </x:c>
      <x:c r="N4" s="186" t="n">
        <x:v>12739.47</x:v>
      </x:c>
      <x:c r="O4" s="186" t="n">
        <x:v>13240.28</x:v>
      </x:c>
      <x:c r="P4" s="187" t="n">
        <x:v>165521.34</x:v>
      </x:c>
      <x:c r="Q4" s="187">
        <x:f>IF(IFERROR(VLOOKUP(C4,'Comparison MPRN Cost by Period'!C:C,1,0),"")="","New","")</x:f>
      </x:c>
    </x:row>
    <x:row r="5" spans="1:17" x14ac:dyDescent="0.2">
      <x:c r="A5" s="17" t="s"/>
      <x:c r="B5" s="17" t="s"/>
      <x:c r="C5" s="417" t="s">
        <x:v>101</x:v>
      </x:c>
      <x:c r="D5" s="187" t="n">
        <x:v>7126.63</x:v>
      </x:c>
      <x:c r="E5" s="187" t="n">
        <x:v>20774</x:v>
      </x:c>
      <x:c r="F5" s="187" t="n">
        <x:v>10788.02</x:v>
      </x:c>
      <x:c r="G5" s="187" t="n">
        <x:v>12329</x:v>
      </x:c>
      <x:c r="H5" s="187" t="n">
        <x:v>15221.84</x:v>
      </x:c>
      <x:c r="I5" s="187" t="n">
        <x:v>13686.04</x:v>
      </x:c>
      <x:c r="J5" s="187" t="n">
        <x:v>22570.09</x:v>
      </x:c>
      <x:c r="K5" s="187" t="n">
        <x:v>21048.44</x:v>
      </x:c>
      <x:c r="L5" s="187" t="n">
        <x:v>19335.68</x:v>
      </x:c>
      <x:c r="M5" s="187" t="n">
        <x:v>19084.17</x:v>
      </x:c>
      <x:c r="N5" s="187" t="n">
        <x:v>15021.86</x:v>
      </x:c>
      <x:c r="O5" s="187" t="n">
        <x:v>14092.41</x:v>
      </x:c>
      <x:c r="P5" s="187" t="n">
        <x:v>191078.18</x:v>
      </x:c>
      <x:c r="Q5" s="418" t="s"/>
    </x:row>
    <x:row r="6" spans="1:17" x14ac:dyDescent="0.2">
      <x:c r="A6" s="17" t="s"/>
      <x:c r="B6" s="17" t="s"/>
      <x:c r="C6" s="17" t="s"/>
      <x:c r="D6" s="419" t="s"/>
      <x:c r="E6" s="419" t="s"/>
      <x:c r="F6" s="419" t="s"/>
      <x:c r="G6" s="419" t="s"/>
      <x:c r="H6" s="419" t="s"/>
      <x:c r="I6" s="419" t="s"/>
      <x:c r="J6" s="419" t="s"/>
      <x:c r="K6" s="419" t="s"/>
      <x:c r="L6" s="419" t="s"/>
      <x:c r="M6" s="419" t="s"/>
      <x:c r="N6" s="419" t="s"/>
      <x:c r="O6" s="419" t="s"/>
      <x:c r="P6" s="418" t="s"/>
      <x:c r="Q6" s="418" t="s"/>
    </x:row>
    <x:row r="7" spans="1:17" x14ac:dyDescent="0.2">
      <x:c r="A7" s="17" t="s"/>
      <x:c r="B7" s="17" t="s"/>
      <x:c r="C7" s="17" t="s"/>
      <x:c r="D7" s="17" t="s"/>
      <x:c r="E7" s="17" t="s"/>
      <x:c r="F7" s="17" t="s"/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</x:row>
    <x:row r="8" spans="1:17" x14ac:dyDescent="0.2">
      <x:c r="A8" s="7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</x:row>
    <x:row r="9" spans="1:17" x14ac:dyDescent="0.2">
      <x:c r="A9" s="7" t="s"/>
    </x:row>
    <x:row r="10" spans="1:17" x14ac:dyDescent="0.2">
      <x:c r="A10" s="7" t="s"/>
    </x:row>
    <x:row r="11" spans="1:17" x14ac:dyDescent="0.2">
      <x:c r="A11" s="7" t="s"/>
    </x:row>
    <x:row r="12" spans="1:17" x14ac:dyDescent="0.2">
      <x:c r="A12" s="7" t="s"/>
    </x:row>
    <x:row r="13" spans="1:17" x14ac:dyDescent="0.2">
      <x:c r="A13" s="7" t="s"/>
    </x:row>
    <x:row r="14" spans="1:17" x14ac:dyDescent="0.2">
      <x:c r="A14" s="7" t="s"/>
    </x:row>
    <x:row r="15" spans="1:17" x14ac:dyDescent="0.2">
      <x:c r="A15" s="7" t="s"/>
    </x:row>
    <x:row r="16" spans="1:17" x14ac:dyDescent="0.2">
      <x:c r="A16" s="7" t="s"/>
    </x:row>
    <x:row r="17" spans="1:17" x14ac:dyDescent="0.2">
      <x:c r="A17" s="7" t="s"/>
    </x:row>
    <x:row r="18" spans="1:17" x14ac:dyDescent="0.2">
      <x:c r="A18" s="7" t="s"/>
    </x:row>
    <x:row r="19" spans="1:17" x14ac:dyDescent="0.2">
      <x:c r="A19" s="7" t="s"/>
    </x:row>
    <x:row r="20" spans="1:17" x14ac:dyDescent="0.2">
      <x:c r="A20" s="7" t="s"/>
    </x:row>
    <x:row r="21" spans="1:17" x14ac:dyDescent="0.2">
      <x:c r="A21" s="7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CE8056-0CB4-4020-8026-4143DC527E8A}" mc:Ignorable="x14ac xr xr2 xr3">
  <x:sheetPr codeName="Sheet13">
    <x:outlinePr summaryBelow="1" summaryRight="1"/>
  </x:sheetPr>
  <x:dimension ref="A1:F21"/>
  <x:sheetViews>
    <x:sheetView showGridLines="0" workbookViewId="0">
      <x:selection activeCell="A3" sqref="A3"/>
    </x:sheetView>
  </x:sheetViews>
  <x:sheetFormatPr defaultColWidth="8.710938" defaultRowHeight="11.25" x14ac:dyDescent="0.2"/>
  <x:cols>
    <x:col min="1" max="1" width="11.710938" style="0" customWidth="1"/>
    <x:col min="2" max="2" width="16.710938" style="7" customWidth="1"/>
    <x:col min="3" max="3" width="22.570312" style="7" customWidth="1"/>
    <x:col min="4" max="15" width="10.425781" style="7" customWidth="1"/>
    <x:col min="16" max="16" width="11.710938" style="7" customWidth="1"/>
    <x:col min="17" max="17" width="11.285156" style="7" customWidth="1"/>
    <x:col min="18" max="16384" width="8.710938" style="7" customWidth="1"/>
  </x:cols>
  <x:sheetData>
    <x:row r="1" spans="1:17" x14ac:dyDescent="0.2">
      <x:c r="A1" s="407" t="s">
        <x:v>95</x:v>
      </x:c>
      <x:c r="B1" s="407" t="s">
        <x:v>96</x:v>
      </x:c>
      <x:c r="C1" s="407" t="s">
        <x:v>60</x:v>
      </x:c>
      <x:c r="D1" s="407" t="s">
        <x:v>78</x:v>
      </x:c>
      <x:c r="E1" s="407" t="s">
        <x:v>79</x:v>
      </x:c>
      <x:c r="F1" s="407" t="s">
        <x:v>80</x:v>
      </x:c>
      <x:c r="G1" s="407" t="s">
        <x:v>81</x:v>
      </x:c>
      <x:c r="H1" s="407" t="s">
        <x:v>82</x:v>
      </x:c>
      <x:c r="I1" s="407" t="s">
        <x:v>83</x:v>
      </x:c>
      <x:c r="J1" s="407" t="s">
        <x:v>84</x:v>
      </x:c>
      <x:c r="K1" s="407" t="s">
        <x:v>85</x:v>
      </x:c>
      <x:c r="L1" s="407" t="s">
        <x:v>86</x:v>
      </x:c>
      <x:c r="M1" s="407" t="s">
        <x:v>87</x:v>
      </x:c>
      <x:c r="N1" s="407" t="s">
        <x:v>88</x:v>
      </x:c>
      <x:c r="O1" s="407" t="s">
        <x:v>89</x:v>
      </x:c>
      <x:c r="P1" s="407" t="s">
        <x:v>90</x:v>
      </x:c>
    </x:row>
    <x:row r="2" spans="1:17" x14ac:dyDescent="0.2">
      <x:c r="A2" s="415" t="s">
        <x:v>97</x:v>
      </x:c>
      <x:c r="B2" s="415" t="s">
        <x:v>98</x:v>
      </x:c>
      <x:c r="C2" s="415" t="s">
        <x:v>60</x:v>
      </x:c>
      <x:c r="D2" s="416">
        <x:v>43344</x:v>
      </x:c>
      <x:c r="E2" s="416">
        <x:v>43374</x:v>
      </x:c>
      <x:c r="F2" s="416">
        <x:v>43405</x:v>
      </x:c>
      <x:c r="G2" s="416">
        <x:v>43435</x:v>
      </x:c>
      <x:c r="H2" s="416">
        <x:v>43466</x:v>
      </x:c>
      <x:c r="I2" s="416">
        <x:v>43497</x:v>
      </x:c>
      <x:c r="J2" s="416">
        <x:v>43525</x:v>
      </x:c>
      <x:c r="K2" s="416">
        <x:v>43556</x:v>
      </x:c>
      <x:c r="L2" s="416">
        <x:v>43586</x:v>
      </x:c>
      <x:c r="M2" s="416">
        <x:v>43617</x:v>
      </x:c>
      <x:c r="N2" s="416">
        <x:v>43647</x:v>
      </x:c>
      <x:c r="O2" s="416">
        <x:v>43678</x:v>
      </x:c>
      <x:c r="P2" s="415" t="s">
        <x:v>99</x:v>
      </x:c>
      <x:c r="Q2" s="415" t="s">
        <x:v>102</x:v>
      </x:c>
    </x:row>
    <x:row r="3" spans="1:17" s="0" customFormat="1" x14ac:dyDescent="0.2">
      <x:c r="A3" s="185" t="s">
        <x:v>50</x:v>
      </x:c>
      <x:c r="B3" s="185" t="s"/>
      <x:c r="C3" s="185" t="s">
        <x:v>65</x:v>
      </x:c>
      <x:c r="D3" s="186" t="n">
        <x:v>5600</x:v>
      </x:c>
      <x:c r="E3" s="186" t="n">
        <x:v>5600</x:v>
      </x:c>
      <x:c r="F3" s="186" t="n">
        <x:v>5600</x:v>
      </x:c>
      <x:c r="G3" s="186" t="n">
        <x:v>5600</x:v>
      </x:c>
      <x:c r="H3" s="186" t="n">
        <x:v>4500</x:v>
      </x:c>
      <x:c r="I3" s="186" t="n">
        <x:v>5600</x:v>
      </x:c>
      <x:c r="J3" s="186" t="n">
        <x:v>4500</x:v>
      </x:c>
      <x:c r="K3" s="186" t="n">
        <x:v>5600</x:v>
      </x:c>
      <x:c r="L3" s="186" t="n">
        <x:v>4500</x:v>
      </x:c>
      <x:c r="M3" s="186" t="n">
        <x:v>5600</x:v>
      </x:c>
      <x:c r="N3" s="186" t="n">
        <x:v>4500</x:v>
      </x:c>
      <x:c r="O3" s="186" t="n">
        <x:v>5600</x:v>
      </x:c>
      <x:c r="P3" s="187" t="n">
        <x:v>62800</x:v>
      </x:c>
      <x:c r="Q3" s="187">
        <x:f>IF(IFERROR(VLOOKUP(C3,'MPRN Cost by Period'!C:C,1,0),"")="","Removed","")</x:f>
      </x:c>
    </x:row>
    <x:row r="4" spans="1:17" s="0" customFormat="1" x14ac:dyDescent="0.2">
      <x:c r="A4" s="185" t="s">
        <x:v>50</x:v>
      </x:c>
      <x:c r="B4" s="185" t="s"/>
      <x:c r="C4" s="185" t="s">
        <x:v>66</x:v>
      </x:c>
      <x:c r="D4" s="186" t="n">
        <x:v>5500</x:v>
      </x:c>
      <x:c r="E4" s="186" t="n">
        <x:v>4500</x:v>
      </x:c>
      <x:c r="F4" s="186" t="n">
        <x:v>5500</x:v>
      </x:c>
      <x:c r="G4" s="186" t="n">
        <x:v>4500</x:v>
      </x:c>
      <x:c r="H4" s="186" t="n">
        <x:v>5500</x:v>
      </x:c>
      <x:c r="I4" s="186" t="n">
        <x:v>4500</x:v>
      </x:c>
      <x:c r="J4" s="186" t="n">
        <x:v>5500</x:v>
      </x:c>
      <x:c r="K4" s="186" t="n">
        <x:v>4500</x:v>
      </x:c>
      <x:c r="L4" s="186" t="n">
        <x:v>5500</x:v>
      </x:c>
      <x:c r="M4" s="186" t="n">
        <x:v>4500</x:v>
      </x:c>
      <x:c r="N4" s="186" t="n">
        <x:v>5500</x:v>
      </x:c>
      <x:c r="O4" s="186" t="n">
        <x:v>4500</x:v>
      </x:c>
      <x:c r="P4" s="187" t="n">
        <x:v>60000</x:v>
      </x:c>
      <x:c r="Q4" s="187">
        <x:f>IF(IFERROR(VLOOKUP(C4,'MPRN Cost by Period'!C:C,1,0),"")="","Removed","")</x:f>
      </x:c>
    </x:row>
    <x:row r="5" spans="1:17" x14ac:dyDescent="0.2">
      <x:c r="A5" s="185" t="s">
        <x:v>50</x:v>
      </x:c>
      <x:c r="B5" s="185" t="s"/>
      <x:c r="C5" s="185" t="s">
        <x:v>67</x:v>
      </x:c>
      <x:c r="D5" s="186" t="n">
        <x:v>5500</x:v>
      </x:c>
      <x:c r="E5" s="186" t="n">
        <x:v>4500</x:v>
      </x:c>
      <x:c r="F5" s="186" t="n">
        <x:v>5500</x:v>
      </x:c>
      <x:c r="G5" s="186" t="n">
        <x:v>4500</x:v>
      </x:c>
      <x:c r="H5" s="186" t="n">
        <x:v>5500</x:v>
      </x:c>
      <x:c r="I5" s="186" t="n">
        <x:v>4500</x:v>
      </x:c>
      <x:c r="J5" s="186" t="n">
        <x:v>5500</x:v>
      </x:c>
      <x:c r="K5" s="186" t="n">
        <x:v>4500</x:v>
      </x:c>
      <x:c r="L5" s="186" t="n">
        <x:v>5500</x:v>
      </x:c>
      <x:c r="M5" s="186" t="n">
        <x:v>4500</x:v>
      </x:c>
      <x:c r="N5" s="186" t="n">
        <x:v>5500</x:v>
      </x:c>
      <x:c r="O5" s="186" t="n">
        <x:v>4500</x:v>
      </x:c>
      <x:c r="P5" s="187" t="n">
        <x:v>60000</x:v>
      </x:c>
      <x:c r="Q5" s="187">
        <x:f>IF(IFERROR(VLOOKUP(C5,'MPRN Cost by Period'!C:C,1,0),"")="","Removed","")</x:f>
      </x:c>
    </x:row>
    <x:row r="6" spans="1:17" x14ac:dyDescent="0.2">
      <x:c r="A6" s="17" t="s"/>
      <x:c r="B6" s="17" t="s"/>
      <x:c r="C6" s="417" t="s">
        <x:v>101</x:v>
      </x:c>
      <x:c r="D6" s="187" t="n">
        <x:v>16600</x:v>
      </x:c>
      <x:c r="E6" s="187" t="n">
        <x:v>14600</x:v>
      </x:c>
      <x:c r="F6" s="187" t="n">
        <x:v>16600</x:v>
      </x:c>
      <x:c r="G6" s="187" t="n">
        <x:v>14600</x:v>
      </x:c>
      <x:c r="H6" s="187" t="n">
        <x:v>15500</x:v>
      </x:c>
      <x:c r="I6" s="187" t="n">
        <x:v>14600</x:v>
      </x:c>
      <x:c r="J6" s="187" t="n">
        <x:v>15500</x:v>
      </x:c>
      <x:c r="K6" s="187" t="n">
        <x:v>14600</x:v>
      </x:c>
      <x:c r="L6" s="187" t="n">
        <x:v>15500</x:v>
      </x:c>
      <x:c r="M6" s="187" t="n">
        <x:v>14600</x:v>
      </x:c>
      <x:c r="N6" s="187" t="n">
        <x:v>15500</x:v>
      </x:c>
      <x:c r="O6" s="187" t="n">
        <x:v>14600</x:v>
      </x:c>
      <x:c r="P6" s="187" t="n">
        <x:v>182800</x:v>
      </x:c>
      <x:c r="Q6" s="418" t="s"/>
    </x:row>
    <x:row r="7" spans="1:17" x14ac:dyDescent="0.2">
      <x:c r="A7" s="17" t="s"/>
      <x:c r="B7" s="17" t="s"/>
      <x:c r="C7" s="17" t="s"/>
      <x:c r="D7" s="419" t="s"/>
      <x:c r="E7" s="419" t="s"/>
      <x:c r="F7" s="419" t="s"/>
      <x:c r="G7" s="419" t="s"/>
      <x:c r="H7" s="419" t="s"/>
      <x:c r="I7" s="419" t="s"/>
      <x:c r="J7" s="419" t="s"/>
      <x:c r="K7" s="419" t="s"/>
      <x:c r="L7" s="419" t="s"/>
      <x:c r="M7" s="419" t="s"/>
      <x:c r="N7" s="419" t="s"/>
      <x:c r="O7" s="419" t="s"/>
      <x:c r="P7" s="418" t="s"/>
      <x:c r="Q7" s="418" t="s"/>
    </x:row>
    <x:row r="8" spans="1:17" x14ac:dyDescent="0.2">
      <x:c r="A8" s="17" t="s"/>
      <x:c r="B8" s="17" t="s"/>
      <x:c r="C8" s="17" t="s"/>
      <x:c r="D8" s="17" t="s"/>
      <x:c r="E8" s="17" t="s"/>
      <x:c r="F8" s="17" t="s"/>
      <x:c r="G8" s="17" t="s"/>
      <x:c r="H8" s="17" t="s"/>
      <x:c r="I8" s="17" t="s"/>
      <x:c r="J8" s="17" t="s"/>
      <x:c r="K8" s="17" t="s"/>
      <x:c r="L8" s="17" t="s"/>
      <x:c r="M8" s="17" t="s"/>
      <x:c r="N8" s="17" t="s"/>
      <x:c r="O8" s="17" t="s"/>
      <x:c r="P8" s="17" t="s"/>
    </x:row>
    <x:row r="9" spans="1:17" x14ac:dyDescent="0.2">
      <x:c r="A9" s="7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</x:row>
    <x:row r="10" spans="1:17" x14ac:dyDescent="0.2">
      <x:c r="A10" s="7" t="s"/>
    </x:row>
    <x:row r="11" spans="1:17" x14ac:dyDescent="0.2">
      <x:c r="A11" s="7" t="s"/>
    </x:row>
    <x:row r="12" spans="1:17" x14ac:dyDescent="0.2">
      <x:c r="A12" s="7" t="s"/>
    </x:row>
    <x:row r="13" spans="1:17" x14ac:dyDescent="0.2">
      <x:c r="A13" s="7" t="s"/>
    </x:row>
    <x:row r="14" spans="1:17" x14ac:dyDescent="0.2">
      <x:c r="A14" s="7" t="s"/>
    </x:row>
    <x:row r="15" spans="1:17" x14ac:dyDescent="0.2">
      <x:c r="A15" s="7" t="s"/>
    </x:row>
    <x:row r="16" spans="1:17" x14ac:dyDescent="0.2">
      <x:c r="A16" s="7" t="s"/>
    </x:row>
    <x:row r="17" spans="1:17" x14ac:dyDescent="0.2">
      <x:c r="A17" s="7" t="s"/>
    </x:row>
    <x:row r="18" spans="1:17" x14ac:dyDescent="0.2">
      <x:c r="A18" s="7" t="s"/>
    </x:row>
    <x:row r="19" spans="1:17" x14ac:dyDescent="0.2">
      <x:c r="A19" s="7" t="s"/>
    </x:row>
    <x:row r="20" spans="1:17" x14ac:dyDescent="0.2">
      <x:c r="A20" s="7" t="s"/>
    </x:row>
    <x:row r="21" spans="1:17" x14ac:dyDescent="0.2">
      <x:c r="A21" s="7" t="s"/>
    </x:row>
    <x:row r="22" spans="1:17">
      <x:c r="A22" s="7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5C2687-3FB7-4A39-9E93-12A66C7B5557}" mc:Ignorable="x14ac xr xr2 xr3">
  <x:sheetPr codeName="Sheet14">
    <x:outlinePr summaryBelow="1" summaryRight="1"/>
  </x:sheetPr>
  <x:dimension ref="A1:F21"/>
  <x:sheetViews>
    <x:sheetView showGridLines="0" workbookViewId="0">
      <x:selection activeCell="A3" sqref="A3"/>
    </x:sheetView>
  </x:sheetViews>
  <x:sheetFormatPr defaultColWidth="8.710938" defaultRowHeight="11.25" x14ac:dyDescent="0.2"/>
  <x:cols>
    <x:col min="1" max="1" width="11.710938" style="0" bestFit="1" customWidth="1"/>
    <x:col min="2" max="2" width="24.710938" style="7" bestFit="1" customWidth="1"/>
    <x:col min="3" max="3" width="20.140625" style="7" bestFit="1" customWidth="1"/>
    <x:col min="4" max="15" width="10.570312" style="7" customWidth="1"/>
    <x:col min="16" max="16" width="11.140625" style="7" customWidth="1"/>
    <x:col min="17" max="16384" width="8.710938" style="7" customWidth="1"/>
  </x:cols>
  <x:sheetData>
    <x:row r="1" spans="1:17" x14ac:dyDescent="0.2">
      <x:c r="A1" s="407" t="s">
        <x:v>95</x:v>
      </x:c>
      <x:c r="B1" s="407" t="s">
        <x:v>96</x:v>
      </x:c>
      <x:c r="C1" s="407" t="s">
        <x:v>60</x:v>
      </x:c>
      <x:c r="D1" s="407" t="s">
        <x:v>78</x:v>
      </x:c>
      <x:c r="E1" s="407" t="s">
        <x:v>79</x:v>
      </x:c>
      <x:c r="F1" s="407" t="s">
        <x:v>80</x:v>
      </x:c>
      <x:c r="G1" s="407" t="s">
        <x:v>81</x:v>
      </x:c>
      <x:c r="H1" s="407" t="s">
        <x:v>82</x:v>
      </x:c>
      <x:c r="I1" s="407" t="s">
        <x:v>83</x:v>
      </x:c>
      <x:c r="J1" s="407" t="s">
        <x:v>84</x:v>
      </x:c>
      <x:c r="K1" s="407" t="s">
        <x:v>85</x:v>
      </x:c>
      <x:c r="L1" s="407" t="s">
        <x:v>86</x:v>
      </x:c>
      <x:c r="M1" s="407" t="s">
        <x:v>87</x:v>
      </x:c>
      <x:c r="N1" s="407" t="s">
        <x:v>88</x:v>
      </x:c>
      <x:c r="O1" s="407" t="s">
        <x:v>89</x:v>
      </x:c>
      <x:c r="P1" s="407" t="s">
        <x:v>90</x:v>
      </x:c>
    </x:row>
    <x:row r="2" spans="1:17" x14ac:dyDescent="0.2">
      <x:c r="A2" s="415" t="s">
        <x:v>97</x:v>
      </x:c>
      <x:c r="B2" s="415" t="s">
        <x:v>98</x:v>
      </x:c>
      <x:c r="C2" s="415" t="s">
        <x:v>60</x:v>
      </x:c>
      <x:c r="D2" s="416">
        <x:v>43344</x:v>
      </x:c>
      <x:c r="E2" s="416">
        <x:v>43374</x:v>
      </x:c>
      <x:c r="F2" s="416">
        <x:v>43405</x:v>
      </x:c>
      <x:c r="G2" s="416">
        <x:v>43435</x:v>
      </x:c>
      <x:c r="H2" s="416">
        <x:v>43466</x:v>
      </x:c>
      <x:c r="I2" s="416">
        <x:v>43497</x:v>
      </x:c>
      <x:c r="J2" s="416">
        <x:v>43525</x:v>
      </x:c>
      <x:c r="K2" s="416">
        <x:v>43556</x:v>
      </x:c>
      <x:c r="L2" s="416">
        <x:v>43586</x:v>
      </x:c>
      <x:c r="M2" s="416">
        <x:v>43617</x:v>
      </x:c>
      <x:c r="N2" s="416">
        <x:v>43647</x:v>
      </x:c>
      <x:c r="O2" s="416">
        <x:v>43678</x:v>
      </x:c>
      <x:c r="P2" s="415" t="s">
        <x:v>99</x:v>
      </x:c>
      <x:c r="Q2" s="415" t="s">
        <x:v>100</x:v>
      </x:c>
    </x:row>
    <x:row r="3" spans="1:17" s="0" customFormat="1" x14ac:dyDescent="0.2">
      <x:c r="A3" s="185" t="s">
        <x:v>50</x:v>
      </x:c>
      <x:c r="B3" s="185" t="s">
        <x:v>51</x:v>
      </x:c>
      <x:c r="C3" s="185" t="s">
        <x:v>65</x:v>
      </x:c>
      <x:c r="D3" s="188" t="n">
        <x:v>6729.68</x:v>
      </x:c>
      <x:c r="E3" s="188" t="n">
        <x:v>13335.98</x:v>
      </x:c>
      <x:c r="F3" s="188" t="n">
        <x:v>28116.36</x:v>
      </x:c>
      <x:c r="G3" s="188" t="n">
        <x:v>30307.32</x:v>
      </x:c>
      <x:c r="H3" s="188" t="n">
        <x:v>35481.23</x:v>
      </x:c>
      <x:c r="I3" s="188" t="n">
        <x:v>30698.53</x:v>
      </x:c>
      <x:c r="J3" s="188" t="n">
        <x:v>59637.04</x:v>
      </x:c>
      <x:c r="K3" s="188" t="n">
        <x:v>78157.08</x:v>
      </x:c>
      <x:c r="L3" s="188" t="n">
        <x:v>98245.94</x:v>
      </x:c>
      <x:c r="M3" s="188" t="n">
        <x:v>108145.06</x:v>
      </x:c>
      <x:c r="N3" s="188" t="n">
        <x:v>49746.02</x:v>
      </x:c>
      <x:c r="O3" s="188" t="n">
        <x:v>16737.59</x:v>
      </x:c>
      <x:c r="P3" s="189" t="n">
        <x:v>555337.83</x:v>
      </x:c>
      <x:c r="Q3" s="187">
        <x:f>IF(IFERROR(VLOOKUP(C3,'Comparison MPRN Cons. by Period'!C:C,1,0),"")="","New","")</x:f>
      </x:c>
    </x:row>
    <x:row r="4" spans="1:17" x14ac:dyDescent="0.2">
      <x:c r="A4" s="185" t="s">
        <x:v>50</x:v>
      </x:c>
      <x:c r="B4" s="185" t="s">
        <x:v>51</x:v>
      </x:c>
      <x:c r="C4" s="185" t="s">
        <x:v>66</x:v>
      </x:c>
      <x:c r="D4" s="188" t="n">
        <x:v>109670.49</x:v>
      </x:c>
      <x:c r="E4" s="188" t="n">
        <x:v>329752.21</x:v>
      </x:c>
      <x:c r="F4" s="188" t="n">
        <x:v>154736.19</x:v>
      </x:c>
      <x:c r="G4" s="188" t="n">
        <x:v>178467</x:v>
      </x:c>
      <x:c r="H4" s="188" t="n">
        <x:v>222444.37</x:v>
      </x:c>
      <x:c r="I4" s="188" t="n">
        <x:v>200846.88</x:v>
      </x:c>
      <x:c r="J4" s="188" t="n">
        <x:v>326289.17</x:v>
      </x:c>
      <x:c r="K4" s="188" t="n">
        <x:v>288088.35</x:v>
      </x:c>
      <x:c r="L4" s="188" t="n">
        <x:v>245420.4</x:v>
      </x:c>
      <x:c r="M4" s="188" t="n">
        <x:v>234306.01</x:v>
      </x:c>
      <x:c r="N4" s="188" t="n">
        <x:v>208963.25</x:v>
      </x:c>
      <x:c r="O4" s="188" t="n">
        <x:v>217216.05</x:v>
      </x:c>
      <x:c r="P4" s="189" t="n">
        <x:v>2716200.37</x:v>
      </x:c>
      <x:c r="Q4" s="187">
        <x:f>IF(IFERROR(VLOOKUP(C4,'Comparison MPRN Cons. by Period'!C:C,1,0),"")="","New","")</x:f>
      </x:c>
    </x:row>
    <x:row r="5" spans="1:17" x14ac:dyDescent="0.2">
      <x:c r="A5" s="17" t="s"/>
      <x:c r="B5" s="17" t="s"/>
      <x:c r="C5" s="417" t="s">
        <x:v>101</x:v>
      </x:c>
      <x:c r="D5" s="188" t="n">
        <x:v>116400.17</x:v>
      </x:c>
      <x:c r="E5" s="188" t="n">
        <x:v>343088.19</x:v>
      </x:c>
      <x:c r="F5" s="188" t="n">
        <x:v>182852.55</x:v>
      </x:c>
      <x:c r="G5" s="188" t="n">
        <x:v>208774.32</x:v>
      </x:c>
      <x:c r="H5" s="188" t="n">
        <x:v>257925.6</x:v>
      </x:c>
      <x:c r="I5" s="188" t="n">
        <x:v>231545.41</x:v>
      </x:c>
      <x:c r="J5" s="188" t="n">
        <x:v>385926.21</x:v>
      </x:c>
      <x:c r="K5" s="188" t="n">
        <x:v>366245.43</x:v>
      </x:c>
      <x:c r="L5" s="188" t="n">
        <x:v>343666.34</x:v>
      </x:c>
      <x:c r="M5" s="188" t="n">
        <x:v>342451.07</x:v>
      </x:c>
      <x:c r="N5" s="188" t="n">
        <x:v>258709.27</x:v>
      </x:c>
      <x:c r="O5" s="188" t="n">
        <x:v>233953.64</x:v>
      </x:c>
      <x:c r="P5" s="188" t="n">
        <x:v>3271538.2</x:v>
      </x:c>
      <x:c r="Q5" s="418" t="s"/>
    </x:row>
    <x:row r="6" spans="1:17" x14ac:dyDescent="0.2">
      <x:c r="A6" s="17" t="s"/>
      <x:c r="B6" s="17" t="s"/>
      <x:c r="C6" s="17" t="s"/>
      <x:c r="D6" s="419" t="s"/>
      <x:c r="E6" s="419" t="s"/>
      <x:c r="F6" s="419" t="s"/>
      <x:c r="G6" s="419" t="s"/>
      <x:c r="H6" s="419" t="s"/>
      <x:c r="I6" s="419" t="s"/>
      <x:c r="J6" s="419" t="s"/>
      <x:c r="K6" s="419" t="s"/>
      <x:c r="L6" s="419" t="s"/>
      <x:c r="M6" s="419" t="s"/>
      <x:c r="N6" s="419" t="s"/>
      <x:c r="O6" s="419" t="s"/>
      <x:c r="P6" s="418" t="s"/>
      <x:c r="Q6" s="418" t="s"/>
    </x:row>
    <x:row r="7" spans="1:17" x14ac:dyDescent="0.2">
      <x:c r="A7" s="17" t="s"/>
      <x:c r="B7" s="17" t="s"/>
      <x:c r="C7" s="17" t="s"/>
      <x:c r="D7" s="17" t="s"/>
      <x:c r="E7" s="17" t="s"/>
      <x:c r="F7" s="17" t="s"/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</x:row>
    <x:row r="8" spans="1:17" x14ac:dyDescent="0.2">
      <x:c r="A8" s="7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</x:row>
    <x:row r="9" spans="1:17" x14ac:dyDescent="0.2">
      <x:c r="A9" s="7" t="s"/>
    </x:row>
    <x:row r="10" spans="1:17" x14ac:dyDescent="0.2">
      <x:c r="A10" s="7" t="s"/>
    </x:row>
    <x:row r="11" spans="1:17" x14ac:dyDescent="0.2">
      <x:c r="A11" s="7" t="s"/>
    </x:row>
    <x:row r="12" spans="1:17" x14ac:dyDescent="0.2">
      <x:c r="A12" s="7" t="s"/>
    </x:row>
    <x:row r="13" spans="1:17" x14ac:dyDescent="0.2">
      <x:c r="A13" s="7" t="s"/>
    </x:row>
    <x:row r="14" spans="1:17" x14ac:dyDescent="0.2">
      <x:c r="A14" s="7" t="s"/>
    </x:row>
    <x:row r="15" spans="1:17" x14ac:dyDescent="0.2">
      <x:c r="A15" s="7" t="s"/>
    </x:row>
    <x:row r="16" spans="1:17" x14ac:dyDescent="0.2">
      <x:c r="A16" s="7" t="s"/>
    </x:row>
    <x:row r="17" spans="1:17" x14ac:dyDescent="0.2">
      <x:c r="A17" s="7" t="s"/>
    </x:row>
    <x:row r="18" spans="1:17" x14ac:dyDescent="0.2">
      <x:c r="A18" s="7" t="s"/>
    </x:row>
    <x:row r="19" spans="1:17" x14ac:dyDescent="0.2">
      <x:c r="A19" s="7" t="s"/>
    </x:row>
    <x:row r="20" spans="1:17" x14ac:dyDescent="0.2">
      <x:c r="A20" s="7" t="s"/>
    </x:row>
    <x:row r="21" spans="1:17" x14ac:dyDescent="0.2">
      <x:c r="A2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DD7672-5FAC-4FAF-BD52-633B87DA206C}" mc:Ignorable="x14ac xr xr2 xr3">
  <x:sheetPr codeName="Sheet15">
    <x:outlinePr summaryBelow="1" summaryRight="1"/>
  </x:sheetPr>
  <x:dimension ref="A1:F21"/>
  <x:sheetViews>
    <x:sheetView showGridLines="0" workbookViewId="0">
      <x:selection activeCell="A3" sqref="A3"/>
    </x:sheetView>
  </x:sheetViews>
  <x:sheetFormatPr defaultColWidth="8.710938" defaultRowHeight="11.25" x14ac:dyDescent="0.2"/>
  <x:cols>
    <x:col min="1" max="1" width="11.710938" style="0" bestFit="1" customWidth="1"/>
    <x:col min="2" max="2" width="24.710938" style="7" bestFit="1" customWidth="1"/>
    <x:col min="3" max="3" width="20.140625" style="7" bestFit="1" customWidth="1"/>
    <x:col min="4" max="15" width="11.710938" style="7" customWidth="1"/>
    <x:col min="16" max="16" width="10.855469" style="7" customWidth="1"/>
    <x:col min="17" max="16384" width="8.710938" style="7" customWidth="1"/>
  </x:cols>
  <x:sheetData>
    <x:row r="1" spans="1:17" x14ac:dyDescent="0.2">
      <x:c r="A1" s="407" t="s">
        <x:v>95</x:v>
      </x:c>
      <x:c r="B1" s="407" t="s">
        <x:v>96</x:v>
      </x:c>
      <x:c r="C1" s="407" t="s">
        <x:v>60</x:v>
      </x:c>
      <x:c r="D1" s="407" t="s">
        <x:v>78</x:v>
      </x:c>
      <x:c r="E1" s="407" t="s">
        <x:v>79</x:v>
      </x:c>
      <x:c r="F1" s="407" t="s">
        <x:v>80</x:v>
      </x:c>
      <x:c r="G1" s="407" t="s">
        <x:v>81</x:v>
      </x:c>
      <x:c r="H1" s="407" t="s">
        <x:v>82</x:v>
      </x:c>
      <x:c r="I1" s="407" t="s">
        <x:v>83</x:v>
      </x:c>
      <x:c r="J1" s="407" t="s">
        <x:v>84</x:v>
      </x:c>
      <x:c r="K1" s="407" t="s">
        <x:v>85</x:v>
      </x:c>
      <x:c r="L1" s="407" t="s">
        <x:v>86</x:v>
      </x:c>
      <x:c r="M1" s="407" t="s">
        <x:v>87</x:v>
      </x:c>
      <x:c r="N1" s="407" t="s">
        <x:v>88</x:v>
      </x:c>
      <x:c r="O1" s="407" t="s">
        <x:v>89</x:v>
      </x:c>
      <x:c r="P1" s="407" t="s">
        <x:v>90</x:v>
      </x:c>
    </x:row>
    <x:row r="2" spans="1:17" x14ac:dyDescent="0.2">
      <x:c r="A2" s="415" t="s">
        <x:v>97</x:v>
      </x:c>
      <x:c r="B2" s="415" t="s">
        <x:v>98</x:v>
      </x:c>
      <x:c r="C2" s="415" t="s">
        <x:v>60</x:v>
      </x:c>
      <x:c r="D2" s="416">
        <x:v>43344</x:v>
      </x:c>
      <x:c r="E2" s="416">
        <x:v>43374</x:v>
      </x:c>
      <x:c r="F2" s="416">
        <x:v>43405</x:v>
      </x:c>
      <x:c r="G2" s="416">
        <x:v>43435</x:v>
      </x:c>
      <x:c r="H2" s="416">
        <x:v>43466</x:v>
      </x:c>
      <x:c r="I2" s="416">
        <x:v>43497</x:v>
      </x:c>
      <x:c r="J2" s="416">
        <x:v>43525</x:v>
      </x:c>
      <x:c r="K2" s="416">
        <x:v>43556</x:v>
      </x:c>
      <x:c r="L2" s="416">
        <x:v>43586</x:v>
      </x:c>
      <x:c r="M2" s="416">
        <x:v>43617</x:v>
      </x:c>
      <x:c r="N2" s="416">
        <x:v>43647</x:v>
      </x:c>
      <x:c r="O2" s="416">
        <x:v>43678</x:v>
      </x:c>
      <x:c r="P2" s="415" t="s">
        <x:v>99</x:v>
      </x:c>
      <x:c r="Q2" s="415" t="s">
        <x:v>102</x:v>
      </x:c>
    </x:row>
    <x:row r="3" spans="1:17" s="0" customFormat="1" x14ac:dyDescent="0.2">
      <x:c r="A3" s="185" t="s">
        <x:v>50</x:v>
      </x:c>
      <x:c r="B3" s="185" t="s"/>
      <x:c r="C3" s="185" t="s">
        <x:v>65</x:v>
      </x:c>
      <x:c r="D3" s="188" t="n">
        <x:v>30000</x:v>
      </x:c>
      <x:c r="E3" s="188" t="n">
        <x:v>150000</x:v>
      </x:c>
      <x:c r="F3" s="188" t="n">
        <x:v>30000</x:v>
      </x:c>
      <x:c r="G3" s="188" t="n">
        <x:v>150000</x:v>
      </x:c>
      <x:c r="H3" s="188" t="n">
        <x:v>30000</x:v>
      </x:c>
      <x:c r="I3" s="188" t="n">
        <x:v>150000</x:v>
      </x:c>
      <x:c r="J3" s="188" t="n">
        <x:v>30000</x:v>
      </x:c>
      <x:c r="K3" s="188" t="n">
        <x:v>150000</x:v>
      </x:c>
      <x:c r="L3" s="188" t="n">
        <x:v>30000</x:v>
      </x:c>
      <x:c r="M3" s="188" t="n">
        <x:v>150000</x:v>
      </x:c>
      <x:c r="N3" s="188" t="n">
        <x:v>30000</x:v>
      </x:c>
      <x:c r="O3" s="188" t="n">
        <x:v>30000</x:v>
      </x:c>
      <x:c r="P3" s="189" t="n">
        <x:v>960000</x:v>
      </x:c>
      <x:c r="Q3" s="187">
        <x:f>IF(IFERROR(VLOOKUP(C3,'MPRN Cost by Period'!C:C,1,0),"")="","Removed","")</x:f>
      </x:c>
    </x:row>
    <x:row r="4" spans="1:17" s="0" customFormat="1" x14ac:dyDescent="0.2">
      <x:c r="A4" s="185" t="s">
        <x:v>50</x:v>
      </x:c>
      <x:c r="B4" s="185" t="s"/>
      <x:c r="C4" s="185" t="s">
        <x:v>66</x:v>
      </x:c>
      <x:c r="D4" s="188" t="n">
        <x:v>21000</x:v>
      </x:c>
      <x:c r="E4" s="188" t="n">
        <x:v>20000</x:v>
      </x:c>
      <x:c r="F4" s="188" t="n">
        <x:v>21000</x:v>
      </x:c>
      <x:c r="G4" s="188" t="n">
        <x:v>20000</x:v>
      </x:c>
      <x:c r="H4" s="188" t="n">
        <x:v>21000</x:v>
      </x:c>
      <x:c r="I4" s="188" t="n">
        <x:v>20000</x:v>
      </x:c>
      <x:c r="J4" s="188" t="n">
        <x:v>21000</x:v>
      </x:c>
      <x:c r="K4" s="188" t="n">
        <x:v>20000</x:v>
      </x:c>
      <x:c r="L4" s="188" t="n">
        <x:v>21000</x:v>
      </x:c>
      <x:c r="M4" s="188" t="n">
        <x:v>20000</x:v>
      </x:c>
      <x:c r="N4" s="188" t="n">
        <x:v>21000</x:v>
      </x:c>
      <x:c r="O4" s="188" t="n">
        <x:v>21000</x:v>
      </x:c>
      <x:c r="P4" s="189" t="n">
        <x:v>247000</x:v>
      </x:c>
      <x:c r="Q4" s="187">
        <x:f>IF(IFERROR(VLOOKUP(C4,'MPRN Cost by Period'!C:C,1,0),"")="","Removed","")</x:f>
      </x:c>
    </x:row>
    <x:row r="5" spans="1:17" x14ac:dyDescent="0.2">
      <x:c r="A5" s="185" t="s">
        <x:v>50</x:v>
      </x:c>
      <x:c r="B5" s="185" t="s"/>
      <x:c r="C5" s="185" t="s">
        <x:v>67</x:v>
      </x:c>
      <x:c r="D5" s="188" t="n">
        <x:v>21000</x:v>
      </x:c>
      <x:c r="E5" s="188" t="n">
        <x:v>20000</x:v>
      </x:c>
      <x:c r="F5" s="188" t="n">
        <x:v>21000</x:v>
      </x:c>
      <x:c r="G5" s="188" t="n">
        <x:v>20000</x:v>
      </x:c>
      <x:c r="H5" s="188" t="n">
        <x:v>21000</x:v>
      </x:c>
      <x:c r="I5" s="188" t="n">
        <x:v>20000</x:v>
      </x:c>
      <x:c r="J5" s="188" t="n">
        <x:v>21000</x:v>
      </x:c>
      <x:c r="K5" s="188" t="n">
        <x:v>20000</x:v>
      </x:c>
      <x:c r="L5" s="188" t="n">
        <x:v>21000</x:v>
      </x:c>
      <x:c r="M5" s="188" t="n">
        <x:v>20000</x:v>
      </x:c>
      <x:c r="N5" s="188" t="n">
        <x:v>21000</x:v>
      </x:c>
      <x:c r="O5" s="188" t="n">
        <x:v>21000</x:v>
      </x:c>
      <x:c r="P5" s="189" t="n">
        <x:v>247000</x:v>
      </x:c>
      <x:c r="Q5" s="187">
        <x:f>IF(IFERROR(VLOOKUP(C5,'MPRN Cost by Period'!C:C,1,0),"")="","Removed","")</x:f>
      </x:c>
    </x:row>
    <x:row r="6" spans="1:17" x14ac:dyDescent="0.2">
      <x:c r="A6" s="17" t="s"/>
      <x:c r="B6" s="17" t="s"/>
      <x:c r="C6" s="417" t="s">
        <x:v>101</x:v>
      </x:c>
      <x:c r="D6" s="188" t="n">
        <x:v>72000</x:v>
      </x:c>
      <x:c r="E6" s="188" t="n">
        <x:v>190000</x:v>
      </x:c>
      <x:c r="F6" s="188" t="n">
        <x:v>72000</x:v>
      </x:c>
      <x:c r="G6" s="188" t="n">
        <x:v>190000</x:v>
      </x:c>
      <x:c r="H6" s="188" t="n">
        <x:v>72000</x:v>
      </x:c>
      <x:c r="I6" s="188" t="n">
        <x:v>190000</x:v>
      </x:c>
      <x:c r="J6" s="188" t="n">
        <x:v>72000</x:v>
      </x:c>
      <x:c r="K6" s="188" t="n">
        <x:v>190000</x:v>
      </x:c>
      <x:c r="L6" s="188" t="n">
        <x:v>72000</x:v>
      </x:c>
      <x:c r="M6" s="188" t="n">
        <x:v>190000</x:v>
      </x:c>
      <x:c r="N6" s="188" t="n">
        <x:v>72000</x:v>
      </x:c>
      <x:c r="O6" s="188" t="n">
        <x:v>72000</x:v>
      </x:c>
      <x:c r="P6" s="188" t="n">
        <x:v>1454000</x:v>
      </x:c>
      <x:c r="Q6" s="418" t="s"/>
    </x:row>
    <x:row r="7" spans="1:17" x14ac:dyDescent="0.2">
      <x:c r="A7" s="17" t="s"/>
      <x:c r="B7" s="17" t="s"/>
      <x:c r="C7" s="17" t="s"/>
      <x:c r="D7" s="419" t="s"/>
      <x:c r="E7" s="419" t="s"/>
      <x:c r="F7" s="419" t="s"/>
      <x:c r="G7" s="419" t="s"/>
      <x:c r="H7" s="419" t="s"/>
      <x:c r="I7" s="419" t="s"/>
      <x:c r="J7" s="419" t="s"/>
      <x:c r="K7" s="419" t="s"/>
      <x:c r="L7" s="419" t="s"/>
      <x:c r="M7" s="419" t="s"/>
      <x:c r="N7" s="419" t="s"/>
      <x:c r="O7" s="419" t="s"/>
      <x:c r="P7" s="418" t="s"/>
      <x:c r="Q7" s="418" t="s"/>
    </x:row>
    <x:row r="8" spans="1:17" x14ac:dyDescent="0.2">
      <x:c r="A8" s="17" t="s"/>
      <x:c r="B8" s="17" t="s"/>
      <x:c r="C8" s="17" t="s"/>
      <x:c r="D8" s="17" t="s"/>
      <x:c r="E8" s="17" t="s"/>
      <x:c r="F8" s="17" t="s"/>
      <x:c r="G8" s="17" t="s"/>
      <x:c r="H8" s="17" t="s"/>
      <x:c r="I8" s="17" t="s"/>
      <x:c r="J8" s="17" t="s"/>
      <x:c r="K8" s="17" t="s"/>
      <x:c r="L8" s="17" t="s"/>
      <x:c r="M8" s="17" t="s"/>
      <x:c r="N8" s="17" t="s"/>
      <x:c r="O8" s="17" t="s"/>
      <x:c r="P8" s="17" t="s"/>
    </x:row>
    <x:row r="9" spans="1:17" x14ac:dyDescent="0.2">
      <x:c r="A9" s="7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</x:row>
    <x:row r="10" spans="1:17" x14ac:dyDescent="0.2">
      <x:c r="A10" s="7" t="s"/>
    </x:row>
    <x:row r="11" spans="1:17" x14ac:dyDescent="0.2">
      <x:c r="A11" s="7" t="s"/>
    </x:row>
    <x:row r="12" spans="1:17" x14ac:dyDescent="0.2">
      <x:c r="A12" s="7" t="s"/>
    </x:row>
    <x:row r="13" spans="1:17" x14ac:dyDescent="0.2">
      <x:c r="A13" s="7" t="s"/>
    </x:row>
    <x:row r="14" spans="1:17" x14ac:dyDescent="0.2">
      <x:c r="A14" s="7" t="s"/>
    </x:row>
    <x:row r="15" spans="1:17" x14ac:dyDescent="0.2">
      <x:c r="A15" s="7" t="s"/>
    </x:row>
    <x:row r="16" spans="1:17" x14ac:dyDescent="0.2">
      <x:c r="A16" s="7" t="s"/>
    </x:row>
    <x:row r="17" spans="1:17" x14ac:dyDescent="0.2">
      <x:c r="A17" s="7" t="s"/>
    </x:row>
    <x:row r="18" spans="1:17" x14ac:dyDescent="0.2">
      <x:c r="A18" s="7" t="s"/>
    </x:row>
    <x:row r="19" spans="1:17" x14ac:dyDescent="0.2">
      <x:c r="A19" s="7" t="s"/>
    </x:row>
    <x:row r="20" spans="1:17" x14ac:dyDescent="0.2">
      <x:c r="A20" s="7" t="s"/>
    </x:row>
    <x:row r="21" spans="1:17" x14ac:dyDescent="0.2">
      <x:c r="A21" s="7" t="s"/>
    </x:row>
    <x:row r="22" spans="1:17">
      <x:c r="A2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BD72AB-0228-49CE-A535-91F7DB214431}" mc:Ignorable="x14ac xr xr2 xr3">
  <x:sheetPr codeName="Sheet5">
    <x:outlinePr summaryBelow="1" summaryRight="1"/>
  </x:sheetPr>
  <x:dimension ref="A1:DS8"/>
  <x:sheetViews>
    <x:sheetView showGridLines="0" workbookViewId="0">
      <x:pane xSplit="3" ySplit="2" topLeftCell="D3" activePane="bottomRight" state="frozenSplit"/>
      <x:selection activeCell="D1" sqref="D1"/>
      <x:selection pane="bottomRight" activeCell="D1" sqref="D1"/>
    </x:sheetView>
  </x:sheetViews>
  <x:sheetFormatPr defaultColWidth="8.710938" defaultRowHeight="11.25" x14ac:dyDescent="0.2"/>
  <x:cols>
    <x:col min="1" max="1" width="10.425781" style="7" bestFit="1" customWidth="1"/>
    <x:col min="2" max="2" width="11.570312" style="7" bestFit="1" customWidth="1"/>
    <x:col min="3" max="3" width="20.425781" style="7" bestFit="1" customWidth="1"/>
    <x:col min="4" max="123" width="9.285156" style="0" bestFit="1" customWidth="1"/>
    <x:col min="124" max="124" width="9.285156" style="7" customWidth="1"/>
    <x:col min="125" max="126" width="9" style="7" customWidth="1"/>
    <x:col min="127" max="127" width="11.140625" style="7" customWidth="1"/>
    <x:col min="128" max="128" width="9" style="7" customWidth="1"/>
    <x:col min="129" max="129" width="11.855469" style="7" customWidth="1"/>
    <x:col min="130" max="130" width="13.285156" style="7" customWidth="1"/>
    <x:col min="131" max="131" width="17.710938" style="7" customWidth="1"/>
    <x:col min="132" max="132" width="9.570312" style="7" customWidth="1"/>
    <x:col min="133" max="133" width="9" style="7" customWidth="1"/>
    <x:col min="134" max="134" width="10.425781" style="7" customWidth="1"/>
    <x:col min="135" max="137" width="9" style="7" customWidth="1"/>
    <x:col min="138" max="138" width="11.285156" style="7" customWidth="1"/>
    <x:col min="139" max="139" width="14.710938" style="7" customWidth="1"/>
    <x:col min="140" max="140" width="19.570312" style="7" customWidth="1"/>
    <x:col min="141" max="141" width="9.570312" style="7" customWidth="1"/>
    <x:col min="142" max="142" width="10.425781" style="7" customWidth="1"/>
    <x:col min="143" max="144" width="9.285156" style="7" customWidth="1"/>
    <x:col min="145" max="146" width="9" style="7" customWidth="1"/>
    <x:col min="147" max="147" width="11.140625" style="7" customWidth="1"/>
    <x:col min="148" max="148" width="9" style="7" customWidth="1"/>
    <x:col min="149" max="149" width="11.855469" style="7" customWidth="1"/>
    <x:col min="150" max="150" width="13.285156" style="7" customWidth="1"/>
    <x:col min="151" max="151" width="17.710938" style="7" customWidth="1"/>
    <x:col min="152" max="152" width="9.570312" style="7" customWidth="1"/>
    <x:col min="153" max="153" width="9" style="7" customWidth="1"/>
    <x:col min="154" max="154" width="10.425781" style="7" customWidth="1"/>
    <x:col min="155" max="157" width="9" style="7" customWidth="1"/>
    <x:col min="158" max="158" width="11.285156" style="7" customWidth="1"/>
    <x:col min="159" max="159" width="14.710938" style="7" customWidth="1"/>
    <x:col min="160" max="160" width="19.570312" style="7" customWidth="1"/>
    <x:col min="161" max="161" width="9.570312" style="7" customWidth="1"/>
    <x:col min="162" max="162" width="10.425781" style="7" customWidth="1"/>
    <x:col min="163" max="164" width="9.285156" style="7" customWidth="1"/>
    <x:col min="165" max="166" width="9" style="7" customWidth="1"/>
    <x:col min="167" max="167" width="11.140625" style="7" customWidth="1"/>
    <x:col min="168" max="168" width="9" style="7" customWidth="1"/>
    <x:col min="169" max="169" width="11.855469" style="7" customWidth="1"/>
    <x:col min="170" max="170" width="13.285156" style="7" customWidth="1"/>
    <x:col min="171" max="171" width="17.710938" style="7" customWidth="1"/>
    <x:col min="172" max="172" width="9.570312" style="7" customWidth="1"/>
    <x:col min="173" max="173" width="9" style="7" customWidth="1"/>
    <x:col min="174" max="174" width="10.425781" style="7" customWidth="1"/>
    <x:col min="175" max="177" width="9" style="7" customWidth="1"/>
    <x:col min="178" max="178" width="11.285156" style="7" customWidth="1"/>
    <x:col min="179" max="179" width="14.710938" style="7" customWidth="1"/>
    <x:col min="180" max="180" width="19.570312" style="7" customWidth="1"/>
    <x:col min="181" max="181" width="9.570312" style="7" customWidth="1"/>
    <x:col min="182" max="182" width="10.425781" style="7" customWidth="1"/>
    <x:col min="183" max="183" width="9.570312" style="7" customWidth="1"/>
    <x:col min="184" max="184" width="9.285156" style="7" customWidth="1"/>
    <x:col min="185" max="186" width="9" style="7" customWidth="1"/>
    <x:col min="187" max="187" width="11.140625" style="7" customWidth="1"/>
    <x:col min="188" max="188" width="9" style="7" customWidth="1"/>
    <x:col min="189" max="189" width="11.855469" style="7" customWidth="1"/>
    <x:col min="190" max="190" width="13.285156" style="7" customWidth="1"/>
    <x:col min="191" max="191" width="17.710938" style="7" customWidth="1"/>
    <x:col min="192" max="192" width="9.570312" style="7" customWidth="1"/>
    <x:col min="193" max="193" width="9" style="7" customWidth="1"/>
    <x:col min="194" max="194" width="10.425781" style="7" customWidth="1"/>
    <x:col min="195" max="197" width="9" style="7" customWidth="1"/>
    <x:col min="198" max="198" width="11.285156" style="7" customWidth="1"/>
    <x:col min="199" max="199" width="14.710938" style="7" customWidth="1"/>
    <x:col min="200" max="200" width="19.570312" style="7" customWidth="1"/>
    <x:col min="201" max="201" width="9.570312" style="7" customWidth="1"/>
    <x:col min="202" max="202" width="10.425781" style="7" customWidth="1"/>
    <x:col min="203" max="204" width="9.285156" style="7" customWidth="1"/>
    <x:col min="205" max="206" width="9" style="7" customWidth="1"/>
    <x:col min="207" max="207" width="11.140625" style="7" customWidth="1"/>
    <x:col min="208" max="208" width="9" style="7" customWidth="1"/>
    <x:col min="209" max="209" width="11.855469" style="7" customWidth="1"/>
    <x:col min="210" max="210" width="13.285156" style="7" customWidth="1"/>
    <x:col min="211" max="211" width="17.710938" style="7" customWidth="1"/>
    <x:col min="212" max="212" width="9.570312" style="7" customWidth="1"/>
    <x:col min="213" max="213" width="9" style="7" customWidth="1"/>
    <x:col min="214" max="214" width="10.425781" style="7" customWidth="1"/>
    <x:col min="215" max="217" width="9" style="7" customWidth="1"/>
    <x:col min="218" max="218" width="11.285156" style="7" customWidth="1"/>
    <x:col min="219" max="219" width="14.710938" style="7" customWidth="1"/>
    <x:col min="220" max="220" width="19.570312" style="7" customWidth="1"/>
    <x:col min="221" max="221" width="9.570312" style="7" customWidth="1"/>
    <x:col min="222" max="222" width="10.425781" style="7" customWidth="1"/>
    <x:col min="223" max="224" width="9.285156" style="7" customWidth="1"/>
    <x:col min="225" max="226" width="9" style="7" customWidth="1"/>
    <x:col min="227" max="227" width="11.140625" style="7" customWidth="1"/>
    <x:col min="228" max="228" width="9" style="7" customWidth="1"/>
    <x:col min="229" max="229" width="11.855469" style="7" customWidth="1"/>
    <x:col min="230" max="230" width="13.285156" style="7" customWidth="1"/>
    <x:col min="231" max="231" width="17.710938" style="7" customWidth="1"/>
    <x:col min="232" max="232" width="9.570312" style="7" customWidth="1"/>
    <x:col min="233" max="233" width="9" style="7" customWidth="1"/>
    <x:col min="234" max="234" width="10.425781" style="7" customWidth="1"/>
    <x:col min="235" max="237" width="9" style="7" customWidth="1"/>
    <x:col min="238" max="238" width="11.285156" style="7" customWidth="1"/>
    <x:col min="239" max="239" width="14.710938" style="7" customWidth="1"/>
    <x:col min="240" max="240" width="19.570312" style="7" customWidth="1"/>
    <x:col min="241" max="241" width="9.570312" style="7" customWidth="1"/>
    <x:col min="242" max="242" width="10.425781" style="7" customWidth="1"/>
    <x:col min="243" max="16384" width="8.710938" style="7" customWidth="1"/>
  </x:cols>
  <x:sheetData>
    <x:row r="1" spans="1:242" s="0" customFormat="1" x14ac:dyDescent="0.2">
      <x:c r="A1" s="420" t="s">
        <x:v>95</x:v>
      </x:c>
      <x:c r="B1" s="420" t="s">
        <x:v>96</x:v>
      </x:c>
      <x:c r="C1" s="420" t="s">
        <x:v>60</x:v>
      </x:c>
      <x:c r="D1" s="420" t="s">
        <x:v>103</x:v>
      </x:c>
      <x:c r="E1" s="420" t="s">
        <x:v>103</x:v>
      </x:c>
      <x:c r="F1" s="420" t="s">
        <x:v>103</x:v>
      </x:c>
      <x:c r="G1" s="420" t="s">
        <x:v>103</x:v>
      </x:c>
      <x:c r="H1" s="420" t="s">
        <x:v>103</x:v>
      </x:c>
      <x:c r="I1" s="420" t="s">
        <x:v>103</x:v>
      </x:c>
      <x:c r="J1" s="420" t="s">
        <x:v>103</x:v>
      </x:c>
      <x:c r="K1" s="420" t="s">
        <x:v>103</x:v>
      </x:c>
      <x:c r="L1" s="420" t="s">
        <x:v>103</x:v>
      </x:c>
      <x:c r="M1" s="420" t="s">
        <x:v>103</x:v>
      </x:c>
      <x:c r="N1" s="420" t="s">
        <x:v>104</x:v>
      </x:c>
      <x:c r="O1" s="420" t="s">
        <x:v>104</x:v>
      </x:c>
      <x:c r="P1" s="420" t="s">
        <x:v>104</x:v>
      </x:c>
      <x:c r="Q1" s="420" t="s">
        <x:v>104</x:v>
      </x:c>
      <x:c r="R1" s="420" t="s">
        <x:v>104</x:v>
      </x:c>
      <x:c r="S1" s="420" t="s">
        <x:v>104</x:v>
      </x:c>
      <x:c r="T1" s="420" t="s">
        <x:v>104</x:v>
      </x:c>
      <x:c r="U1" s="420" t="s">
        <x:v>104</x:v>
      </x:c>
      <x:c r="V1" s="420" t="s">
        <x:v>104</x:v>
      </x:c>
      <x:c r="W1" s="420" t="s">
        <x:v>104</x:v>
      </x:c>
      <x:c r="X1" s="420" t="s">
        <x:v>105</x:v>
      </x:c>
      <x:c r="Y1" s="420" t="s">
        <x:v>105</x:v>
      </x:c>
      <x:c r="Z1" s="420" t="s">
        <x:v>105</x:v>
      </x:c>
      <x:c r="AA1" s="420" t="s">
        <x:v>105</x:v>
      </x:c>
      <x:c r="AB1" s="420" t="s">
        <x:v>105</x:v>
      </x:c>
      <x:c r="AC1" s="420" t="s">
        <x:v>105</x:v>
      </x:c>
      <x:c r="AD1" s="420" t="s">
        <x:v>105</x:v>
      </x:c>
      <x:c r="AE1" s="420" t="s">
        <x:v>105</x:v>
      </x:c>
      <x:c r="AF1" s="420" t="s">
        <x:v>105</x:v>
      </x:c>
      <x:c r="AG1" s="420" t="s">
        <x:v>105</x:v>
      </x:c>
      <x:c r="AH1" s="420" t="s">
        <x:v>106</x:v>
      </x:c>
      <x:c r="AI1" s="420" t="s">
        <x:v>106</x:v>
      </x:c>
      <x:c r="AJ1" s="420" t="s">
        <x:v>106</x:v>
      </x:c>
      <x:c r="AK1" s="420" t="s">
        <x:v>106</x:v>
      </x:c>
      <x:c r="AL1" s="420" t="s">
        <x:v>106</x:v>
      </x:c>
      <x:c r="AM1" s="420" t="s">
        <x:v>106</x:v>
      </x:c>
      <x:c r="AN1" s="420" t="s">
        <x:v>106</x:v>
      </x:c>
      <x:c r="AO1" s="420" t="s">
        <x:v>106</x:v>
      </x:c>
      <x:c r="AP1" s="420" t="s">
        <x:v>106</x:v>
      </x:c>
      <x:c r="AQ1" s="420" t="s">
        <x:v>106</x:v>
      </x:c>
      <x:c r="AR1" s="420" t="s">
        <x:v>107</x:v>
      </x:c>
      <x:c r="AS1" s="420" t="s">
        <x:v>107</x:v>
      </x:c>
      <x:c r="AT1" s="420" t="s">
        <x:v>107</x:v>
      </x:c>
      <x:c r="AU1" s="420" t="s">
        <x:v>107</x:v>
      </x:c>
      <x:c r="AV1" s="420" t="s">
        <x:v>107</x:v>
      </x:c>
      <x:c r="AW1" s="420" t="s">
        <x:v>107</x:v>
      </x:c>
      <x:c r="AX1" s="420" t="s">
        <x:v>107</x:v>
      </x:c>
      <x:c r="AY1" s="420" t="s">
        <x:v>107</x:v>
      </x:c>
      <x:c r="AZ1" s="420" t="s">
        <x:v>107</x:v>
      </x:c>
      <x:c r="BA1" s="420" t="s">
        <x:v>107</x:v>
      </x:c>
      <x:c r="BB1" s="420" t="s">
        <x:v>108</x:v>
      </x:c>
      <x:c r="BC1" s="420" t="s">
        <x:v>108</x:v>
      </x:c>
      <x:c r="BD1" s="420" t="s">
        <x:v>108</x:v>
      </x:c>
      <x:c r="BE1" s="420" t="s">
        <x:v>108</x:v>
      </x:c>
      <x:c r="BF1" s="420" t="s">
        <x:v>108</x:v>
      </x:c>
      <x:c r="BG1" s="420" t="s">
        <x:v>108</x:v>
      </x:c>
      <x:c r="BH1" s="420" t="s">
        <x:v>108</x:v>
      </x:c>
      <x:c r="BI1" s="420" t="s">
        <x:v>108</x:v>
      </x:c>
      <x:c r="BJ1" s="420" t="s">
        <x:v>108</x:v>
      </x:c>
      <x:c r="BK1" s="420" t="s">
        <x:v>108</x:v>
      </x:c>
      <x:c r="BL1" s="420" t="s">
        <x:v>109</x:v>
      </x:c>
      <x:c r="BM1" s="420" t="s">
        <x:v>109</x:v>
      </x:c>
      <x:c r="BN1" s="420" t="s">
        <x:v>109</x:v>
      </x:c>
      <x:c r="BO1" s="420" t="s">
        <x:v>109</x:v>
      </x:c>
      <x:c r="BP1" s="420" t="s">
        <x:v>109</x:v>
      </x:c>
      <x:c r="BQ1" s="420" t="s">
        <x:v>109</x:v>
      </x:c>
      <x:c r="BR1" s="420" t="s">
        <x:v>109</x:v>
      </x:c>
      <x:c r="BS1" s="420" t="s">
        <x:v>109</x:v>
      </x:c>
      <x:c r="BT1" s="420" t="s">
        <x:v>109</x:v>
      </x:c>
      <x:c r="BU1" s="420" t="s">
        <x:v>109</x:v>
      </x:c>
      <x:c r="BV1" s="420" t="s">
        <x:v>110</x:v>
      </x:c>
      <x:c r="BW1" s="420" t="s">
        <x:v>110</x:v>
      </x:c>
      <x:c r="BX1" s="420" t="s">
        <x:v>110</x:v>
      </x:c>
      <x:c r="BY1" s="420" t="s">
        <x:v>110</x:v>
      </x:c>
      <x:c r="BZ1" s="420" t="s">
        <x:v>110</x:v>
      </x:c>
      <x:c r="CA1" s="420" t="s">
        <x:v>110</x:v>
      </x:c>
      <x:c r="CB1" s="420" t="s">
        <x:v>110</x:v>
      </x:c>
      <x:c r="CC1" s="420" t="s">
        <x:v>110</x:v>
      </x:c>
      <x:c r="CD1" s="420" t="s">
        <x:v>110</x:v>
      </x:c>
      <x:c r="CE1" s="420" t="s">
        <x:v>110</x:v>
      </x:c>
      <x:c r="CF1" s="420" t="s">
        <x:v>111</x:v>
      </x:c>
      <x:c r="CG1" s="420" t="s">
        <x:v>111</x:v>
      </x:c>
      <x:c r="CH1" s="420" t="s">
        <x:v>111</x:v>
      </x:c>
      <x:c r="CI1" s="420" t="s">
        <x:v>111</x:v>
      </x:c>
      <x:c r="CJ1" s="420" t="s">
        <x:v>111</x:v>
      </x:c>
      <x:c r="CK1" s="420" t="s">
        <x:v>111</x:v>
      </x:c>
      <x:c r="CL1" s="420" t="s">
        <x:v>111</x:v>
      </x:c>
      <x:c r="CM1" s="420" t="s">
        <x:v>111</x:v>
      </x:c>
      <x:c r="CN1" s="420" t="s">
        <x:v>111</x:v>
      </x:c>
      <x:c r="CO1" s="420" t="s">
        <x:v>111</x:v>
      </x:c>
      <x:c r="CP1" s="420" t="s">
        <x:v>112</x:v>
      </x:c>
      <x:c r="CQ1" s="420" t="s">
        <x:v>112</x:v>
      </x:c>
      <x:c r="CR1" s="420" t="s">
        <x:v>112</x:v>
      </x:c>
      <x:c r="CS1" s="420" t="s">
        <x:v>112</x:v>
      </x:c>
      <x:c r="CT1" s="420" t="s">
        <x:v>112</x:v>
      </x:c>
      <x:c r="CU1" s="420" t="s">
        <x:v>112</x:v>
      </x:c>
      <x:c r="CV1" s="420" t="s">
        <x:v>112</x:v>
      </x:c>
      <x:c r="CW1" s="420" t="s">
        <x:v>112</x:v>
      </x:c>
      <x:c r="CX1" s="420" t="s">
        <x:v>112</x:v>
      </x:c>
      <x:c r="CY1" s="420" t="s">
        <x:v>112</x:v>
      </x:c>
      <x:c r="CZ1" s="420" t="s">
        <x:v>113</x:v>
      </x:c>
      <x:c r="DA1" s="420" t="s">
        <x:v>113</x:v>
      </x:c>
      <x:c r="DB1" s="420" t="s">
        <x:v>113</x:v>
      </x:c>
      <x:c r="DC1" s="420" t="s">
        <x:v>113</x:v>
      </x:c>
      <x:c r="DD1" s="420" t="s">
        <x:v>113</x:v>
      </x:c>
      <x:c r="DE1" s="420" t="s">
        <x:v>113</x:v>
      </x:c>
      <x:c r="DF1" s="420" t="s">
        <x:v>113</x:v>
      </x:c>
      <x:c r="DG1" s="420" t="s">
        <x:v>113</x:v>
      </x:c>
      <x:c r="DH1" s="420" t="s">
        <x:v>113</x:v>
      </x:c>
      <x:c r="DI1" s="420" t="s">
        <x:v>113</x:v>
      </x:c>
      <x:c r="DJ1" s="420" t="s">
        <x:v>114</x:v>
      </x:c>
      <x:c r="DK1" s="420" t="s">
        <x:v>114</x:v>
      </x:c>
      <x:c r="DL1" s="420" t="s">
        <x:v>114</x:v>
      </x:c>
      <x:c r="DM1" s="420" t="s">
        <x:v>114</x:v>
      </x:c>
      <x:c r="DN1" s="420" t="s">
        <x:v>114</x:v>
      </x:c>
      <x:c r="DO1" s="420" t="s">
        <x:v>114</x:v>
      </x:c>
      <x:c r="DP1" s="420" t="s">
        <x:v>114</x:v>
      </x:c>
      <x:c r="DQ1" s="420" t="s">
        <x:v>114</x:v>
      </x:c>
      <x:c r="DR1" s="420" t="s">
        <x:v>114</x:v>
      </x:c>
      <x:c r="DS1" s="420" t="s">
        <x:v>114</x:v>
      </x:c>
      <x:c r="DT1" s="208" t="s"/>
      <x:c r="DU1" s="208" t="s"/>
      <x:c r="DV1" s="208" t="s"/>
      <x:c r="DW1" s="208" t="s"/>
      <x:c r="DX1" s="208" t="s"/>
      <x:c r="DY1" s="208" t="s"/>
      <x:c r="DZ1" s="208" t="s"/>
      <x:c r="EA1" s="208" t="s"/>
      <x:c r="EB1" s="208" t="s"/>
      <x:c r="EC1" s="208" t="s"/>
      <x:c r="ED1" s="208" t="s"/>
      <x:c r="EE1" s="208" t="s"/>
      <x:c r="EF1" s="208" t="s"/>
      <x:c r="EG1" s="208" t="s"/>
      <x:c r="EH1" s="208" t="s"/>
      <x:c r="EI1" s="208" t="s"/>
      <x:c r="EJ1" s="208" t="s"/>
      <x:c r="EK1" s="208" t="s"/>
      <x:c r="EL1" s="208" t="s"/>
      <x:c r="EM1" s="208" t="s"/>
      <x:c r="EN1" s="208" t="s"/>
      <x:c r="EO1" s="208" t="s"/>
      <x:c r="EP1" s="208" t="s"/>
      <x:c r="EQ1" s="208" t="s"/>
      <x:c r="ER1" s="208" t="s"/>
      <x:c r="ES1" s="208" t="s"/>
      <x:c r="ET1" s="208" t="s"/>
      <x:c r="EU1" s="208" t="s"/>
      <x:c r="EV1" s="208" t="s"/>
      <x:c r="EW1" s="208" t="s"/>
      <x:c r="EX1" s="208" t="s"/>
      <x:c r="EY1" s="208" t="s"/>
      <x:c r="EZ1" s="208" t="s"/>
      <x:c r="FA1" s="208" t="s"/>
      <x:c r="FB1" s="208" t="s"/>
      <x:c r="FC1" s="208" t="s"/>
      <x:c r="FD1" s="208" t="s"/>
      <x:c r="FE1" s="208" t="s"/>
      <x:c r="FF1" s="208" t="s"/>
      <x:c r="FG1" s="208" t="s"/>
      <x:c r="FH1" s="208" t="s"/>
      <x:c r="FI1" s="208" t="s"/>
      <x:c r="FJ1" s="208" t="s"/>
      <x:c r="FK1" s="208" t="s"/>
      <x:c r="FL1" s="208" t="s"/>
      <x:c r="FM1" s="208" t="s"/>
      <x:c r="FN1" s="208" t="s"/>
      <x:c r="FO1" s="208" t="s"/>
      <x:c r="FP1" s="208" t="s"/>
      <x:c r="FQ1" s="208" t="s"/>
      <x:c r="FR1" s="208" t="s"/>
      <x:c r="FS1" s="208" t="s"/>
      <x:c r="FT1" s="208" t="s"/>
      <x:c r="FU1" s="208" t="s"/>
      <x:c r="FV1" s="208" t="s"/>
      <x:c r="FW1" s="208" t="s"/>
      <x:c r="FX1" s="208" t="s"/>
      <x:c r="FY1" s="208" t="s"/>
      <x:c r="FZ1" s="208" t="s"/>
      <x:c r="GA1" s="208" t="s"/>
      <x:c r="GB1" s="208" t="s"/>
      <x:c r="GC1" s="208" t="s"/>
      <x:c r="GD1" s="208" t="s"/>
      <x:c r="GE1" s="208" t="s"/>
      <x:c r="GF1" s="208" t="s"/>
      <x:c r="GG1" s="208" t="s"/>
      <x:c r="GH1" s="208" t="s"/>
      <x:c r="GI1" s="208" t="s"/>
      <x:c r="GJ1" s="208" t="s"/>
      <x:c r="GK1" s="208" t="s"/>
      <x:c r="GL1" s="208" t="s"/>
      <x:c r="GM1" s="208" t="s"/>
      <x:c r="GN1" s="208" t="s"/>
      <x:c r="GO1" s="208" t="s"/>
      <x:c r="GP1" s="208" t="s"/>
      <x:c r="GQ1" s="208" t="s"/>
      <x:c r="GR1" s="208" t="s"/>
      <x:c r="GS1" s="208" t="s"/>
      <x:c r="GT1" s="208" t="s"/>
      <x:c r="GU1" s="208" t="s"/>
      <x:c r="GV1" s="208" t="s"/>
      <x:c r="GW1" s="208" t="s"/>
      <x:c r="GX1" s="208" t="s"/>
      <x:c r="GY1" s="208" t="s"/>
      <x:c r="GZ1" s="208" t="s"/>
      <x:c r="HA1" s="208" t="s"/>
      <x:c r="HB1" s="208" t="s"/>
      <x:c r="HC1" s="208" t="s"/>
      <x:c r="HD1" s="208" t="s"/>
      <x:c r="HE1" s="208" t="s"/>
      <x:c r="HF1" s="208" t="s"/>
      <x:c r="HG1" s="208" t="s"/>
      <x:c r="HH1" s="208" t="s"/>
      <x:c r="HI1" s="208" t="s"/>
      <x:c r="HJ1" s="208" t="s"/>
      <x:c r="HK1" s="208" t="s"/>
      <x:c r="HL1" s="208" t="s"/>
      <x:c r="HM1" s="208" t="s"/>
      <x:c r="HN1" s="208" t="s"/>
      <x:c r="HO1" s="208" t="s"/>
      <x:c r="HP1" s="208" t="s"/>
      <x:c r="HQ1" s="208" t="s"/>
      <x:c r="HR1" s="208" t="s"/>
      <x:c r="HS1" s="208" t="s"/>
      <x:c r="HT1" s="208" t="s"/>
      <x:c r="HU1" s="208" t="s"/>
      <x:c r="HV1" s="208" t="s"/>
      <x:c r="HW1" s="208" t="s"/>
      <x:c r="HX1" s="208" t="s"/>
      <x:c r="HY1" s="208" t="s"/>
      <x:c r="HZ1" s="208" t="s"/>
      <x:c r="IA1" s="208" t="s"/>
      <x:c r="IB1" s="208" t="s"/>
      <x:c r="IC1" s="208" t="s"/>
      <x:c r="ID1" s="208" t="s"/>
      <x:c r="IE1" s="208" t="s"/>
      <x:c r="IF1" s="208" t="s"/>
      <x:c r="IG1" s="208" t="s"/>
      <x:c r="IH1" s="208" t="s"/>
    </x:row>
    <x:row r="2" spans="1:242" x14ac:dyDescent="0.2">
      <x:c r="A2" s="421" t="s">
        <x:v>97</x:v>
      </x:c>
      <x:c r="B2" s="421" t="s">
        <x:v>98</x:v>
      </x:c>
      <x:c r="C2" s="421" t="s">
        <x:v>60</x:v>
      </x:c>
      <x:c r="D2" s="421" t="s">
        <x:v>115</x:v>
      </x:c>
      <x:c r="E2" s="421" t="s">
        <x:v>116</x:v>
      </x:c>
      <x:c r="F2" s="421" t="s">
        <x:v>117</x:v>
      </x:c>
      <x:c r="G2" s="421" t="s">
        <x:v>118</x:v>
      </x:c>
      <x:c r="H2" s="421" t="s">
        <x:v>119</x:v>
      </x:c>
      <x:c r="I2" s="421" t="s">
        <x:v>120</x:v>
      </x:c>
      <x:c r="J2" s="421" t="s">
        <x:v>121</x:v>
      </x:c>
      <x:c r="K2" s="421" t="s">
        <x:v>122</x:v>
      </x:c>
      <x:c r="L2" s="421" t="s">
        <x:v>123</x:v>
      </x:c>
      <x:c r="M2" s="421" t="s">
        <x:v>124</x:v>
      </x:c>
      <x:c r="N2" s="421" t="s">
        <x:v>115</x:v>
      </x:c>
      <x:c r="O2" s="421" t="s">
        <x:v>116</x:v>
      </x:c>
      <x:c r="P2" s="421" t="s">
        <x:v>117</x:v>
      </x:c>
      <x:c r="Q2" s="421" t="s">
        <x:v>118</x:v>
      </x:c>
      <x:c r="R2" s="421" t="s">
        <x:v>119</x:v>
      </x:c>
      <x:c r="S2" s="421" t="s">
        <x:v>120</x:v>
      </x:c>
      <x:c r="T2" s="421" t="s">
        <x:v>121</x:v>
      </x:c>
      <x:c r="U2" s="421" t="s">
        <x:v>122</x:v>
      </x:c>
      <x:c r="V2" s="421" t="s">
        <x:v>123</x:v>
      </x:c>
      <x:c r="W2" s="421" t="s">
        <x:v>124</x:v>
      </x:c>
      <x:c r="X2" s="421" t="s">
        <x:v>115</x:v>
      </x:c>
      <x:c r="Y2" s="421" t="s">
        <x:v>116</x:v>
      </x:c>
      <x:c r="Z2" s="421" t="s">
        <x:v>117</x:v>
      </x:c>
      <x:c r="AA2" s="421" t="s">
        <x:v>118</x:v>
      </x:c>
      <x:c r="AB2" s="421" t="s">
        <x:v>119</x:v>
      </x:c>
      <x:c r="AC2" s="421" t="s">
        <x:v>120</x:v>
      </x:c>
      <x:c r="AD2" s="421" t="s">
        <x:v>121</x:v>
      </x:c>
      <x:c r="AE2" s="421" t="s">
        <x:v>122</x:v>
      </x:c>
      <x:c r="AF2" s="421" t="s">
        <x:v>123</x:v>
      </x:c>
      <x:c r="AG2" s="421" t="s">
        <x:v>124</x:v>
      </x:c>
      <x:c r="AH2" s="421" t="s">
        <x:v>115</x:v>
      </x:c>
      <x:c r="AI2" s="421" t="s">
        <x:v>116</x:v>
      </x:c>
      <x:c r="AJ2" s="421" t="s">
        <x:v>117</x:v>
      </x:c>
      <x:c r="AK2" s="421" t="s">
        <x:v>118</x:v>
      </x:c>
      <x:c r="AL2" s="421" t="s">
        <x:v>119</x:v>
      </x:c>
      <x:c r="AM2" s="421" t="s">
        <x:v>120</x:v>
      </x:c>
      <x:c r="AN2" s="421" t="s">
        <x:v>121</x:v>
      </x:c>
      <x:c r="AO2" s="421" t="s">
        <x:v>122</x:v>
      </x:c>
      <x:c r="AP2" s="421" t="s">
        <x:v>123</x:v>
      </x:c>
      <x:c r="AQ2" s="421" t="s">
        <x:v>124</x:v>
      </x:c>
      <x:c r="AR2" s="421" t="s">
        <x:v>115</x:v>
      </x:c>
      <x:c r="AS2" s="421" t="s">
        <x:v>116</x:v>
      </x:c>
      <x:c r="AT2" s="421" t="s">
        <x:v>117</x:v>
      </x:c>
      <x:c r="AU2" s="421" t="s">
        <x:v>118</x:v>
      </x:c>
      <x:c r="AV2" s="421" t="s">
        <x:v>119</x:v>
      </x:c>
      <x:c r="AW2" s="421" t="s">
        <x:v>120</x:v>
      </x:c>
      <x:c r="AX2" s="421" t="s">
        <x:v>121</x:v>
      </x:c>
      <x:c r="AY2" s="421" t="s">
        <x:v>122</x:v>
      </x:c>
      <x:c r="AZ2" s="421" t="s">
        <x:v>123</x:v>
      </x:c>
      <x:c r="BA2" s="421" t="s">
        <x:v>124</x:v>
      </x:c>
      <x:c r="BB2" s="421" t="s">
        <x:v>115</x:v>
      </x:c>
      <x:c r="BC2" s="421" t="s">
        <x:v>116</x:v>
      </x:c>
      <x:c r="BD2" s="421" t="s">
        <x:v>117</x:v>
      </x:c>
      <x:c r="BE2" s="421" t="s">
        <x:v>118</x:v>
      </x:c>
      <x:c r="BF2" s="421" t="s">
        <x:v>119</x:v>
      </x:c>
      <x:c r="BG2" s="421" t="s">
        <x:v>120</x:v>
      </x:c>
      <x:c r="BH2" s="421" t="s">
        <x:v>121</x:v>
      </x:c>
      <x:c r="BI2" s="421" t="s">
        <x:v>122</x:v>
      </x:c>
      <x:c r="BJ2" s="421" t="s">
        <x:v>123</x:v>
      </x:c>
      <x:c r="BK2" s="421" t="s">
        <x:v>124</x:v>
      </x:c>
      <x:c r="BL2" s="421" t="s">
        <x:v>115</x:v>
      </x:c>
      <x:c r="BM2" s="421" t="s">
        <x:v>116</x:v>
      </x:c>
      <x:c r="BN2" s="421" t="s">
        <x:v>117</x:v>
      </x:c>
      <x:c r="BO2" s="421" t="s">
        <x:v>118</x:v>
      </x:c>
      <x:c r="BP2" s="421" t="s">
        <x:v>119</x:v>
      </x:c>
      <x:c r="BQ2" s="421" t="s">
        <x:v>120</x:v>
      </x:c>
      <x:c r="BR2" s="421" t="s">
        <x:v>121</x:v>
      </x:c>
      <x:c r="BS2" s="421" t="s">
        <x:v>122</x:v>
      </x:c>
      <x:c r="BT2" s="421" t="s">
        <x:v>123</x:v>
      </x:c>
      <x:c r="BU2" s="421" t="s">
        <x:v>124</x:v>
      </x:c>
      <x:c r="BV2" s="421" t="s">
        <x:v>115</x:v>
      </x:c>
      <x:c r="BW2" s="421" t="s">
        <x:v>116</x:v>
      </x:c>
      <x:c r="BX2" s="421" t="s">
        <x:v>117</x:v>
      </x:c>
      <x:c r="BY2" s="421" t="s">
        <x:v>118</x:v>
      </x:c>
      <x:c r="BZ2" s="421" t="s">
        <x:v>119</x:v>
      </x:c>
      <x:c r="CA2" s="421" t="s">
        <x:v>120</x:v>
      </x:c>
      <x:c r="CB2" s="421" t="s">
        <x:v>121</x:v>
      </x:c>
      <x:c r="CC2" s="421" t="s">
        <x:v>122</x:v>
      </x:c>
      <x:c r="CD2" s="421" t="s">
        <x:v>123</x:v>
      </x:c>
      <x:c r="CE2" s="421" t="s">
        <x:v>124</x:v>
      </x:c>
      <x:c r="CF2" s="421" t="s">
        <x:v>115</x:v>
      </x:c>
      <x:c r="CG2" s="421" t="s">
        <x:v>116</x:v>
      </x:c>
      <x:c r="CH2" s="421" t="s">
        <x:v>117</x:v>
      </x:c>
      <x:c r="CI2" s="421" t="s">
        <x:v>118</x:v>
      </x:c>
      <x:c r="CJ2" s="421" t="s">
        <x:v>119</x:v>
      </x:c>
      <x:c r="CK2" s="421" t="s">
        <x:v>120</x:v>
      </x:c>
      <x:c r="CL2" s="421" t="s">
        <x:v>121</x:v>
      </x:c>
      <x:c r="CM2" s="421" t="s">
        <x:v>122</x:v>
      </x:c>
      <x:c r="CN2" s="421" t="s">
        <x:v>123</x:v>
      </x:c>
      <x:c r="CO2" s="421" t="s">
        <x:v>124</x:v>
      </x:c>
      <x:c r="CP2" s="421" t="s">
        <x:v>115</x:v>
      </x:c>
      <x:c r="CQ2" s="421" t="s">
        <x:v>116</x:v>
      </x:c>
      <x:c r="CR2" s="421" t="s">
        <x:v>117</x:v>
      </x:c>
      <x:c r="CS2" s="421" t="s">
        <x:v>118</x:v>
      </x:c>
      <x:c r="CT2" s="421" t="s">
        <x:v>119</x:v>
      </x:c>
      <x:c r="CU2" s="421" t="s">
        <x:v>120</x:v>
      </x:c>
      <x:c r="CV2" s="421" t="s">
        <x:v>121</x:v>
      </x:c>
      <x:c r="CW2" s="421" t="s">
        <x:v>122</x:v>
      </x:c>
      <x:c r="CX2" s="421" t="s">
        <x:v>123</x:v>
      </x:c>
      <x:c r="CY2" s="421" t="s">
        <x:v>124</x:v>
      </x:c>
      <x:c r="CZ2" s="421" t="s">
        <x:v>115</x:v>
      </x:c>
      <x:c r="DA2" s="421" t="s">
        <x:v>116</x:v>
      </x:c>
      <x:c r="DB2" s="421" t="s">
        <x:v>117</x:v>
      </x:c>
      <x:c r="DC2" s="421" t="s">
        <x:v>118</x:v>
      </x:c>
      <x:c r="DD2" s="421" t="s">
        <x:v>119</x:v>
      </x:c>
      <x:c r="DE2" s="421" t="s">
        <x:v>120</x:v>
      </x:c>
      <x:c r="DF2" s="421" t="s">
        <x:v>121</x:v>
      </x:c>
      <x:c r="DG2" s="421" t="s">
        <x:v>122</x:v>
      </x:c>
      <x:c r="DH2" s="421" t="s">
        <x:v>123</x:v>
      </x:c>
      <x:c r="DI2" s="421" t="s">
        <x:v>124</x:v>
      </x:c>
      <x:c r="DJ2" s="421" t="s">
        <x:v>115</x:v>
      </x:c>
      <x:c r="DK2" s="421" t="s">
        <x:v>116</x:v>
      </x:c>
      <x:c r="DL2" s="421" t="s">
        <x:v>117</x:v>
      </x:c>
      <x:c r="DM2" s="421" t="s">
        <x:v>118</x:v>
      </x:c>
      <x:c r="DN2" s="421" t="s">
        <x:v>119</x:v>
      </x:c>
      <x:c r="DO2" s="421" t="s">
        <x:v>120</x:v>
      </x:c>
      <x:c r="DP2" s="421" t="s">
        <x:v>121</x:v>
      </x:c>
      <x:c r="DQ2" s="421" t="s">
        <x:v>122</x:v>
      </x:c>
      <x:c r="DR2" s="421" t="s">
        <x:v>123</x:v>
      </x:c>
      <x:c r="DS2" s="421" t="s">
        <x:v>124</x:v>
      </x:c>
      <x:c r="DT2" s="209" t="s"/>
      <x:c r="DU2" s="209" t="s"/>
      <x:c r="DV2" s="209" t="s"/>
      <x:c r="DW2" s="209" t="s"/>
      <x:c r="DX2" s="209" t="s"/>
      <x:c r="DY2" s="209" t="s"/>
      <x:c r="DZ2" s="209" t="s"/>
      <x:c r="EA2" s="209" t="s"/>
      <x:c r="EB2" s="209" t="s"/>
      <x:c r="EC2" s="209" t="s"/>
      <x:c r="ED2" s="209" t="s"/>
      <x:c r="EE2" s="209" t="s"/>
      <x:c r="EF2" s="209" t="s"/>
      <x:c r="EG2" s="209" t="s"/>
      <x:c r="EH2" s="209" t="s"/>
      <x:c r="EI2" s="209" t="s"/>
      <x:c r="EJ2" s="209" t="s"/>
      <x:c r="EK2" s="209" t="s"/>
      <x:c r="EL2" s="209" t="s"/>
      <x:c r="EM2" s="209" t="s"/>
      <x:c r="EN2" s="209" t="s"/>
      <x:c r="EO2" s="209" t="s"/>
      <x:c r="EP2" s="209" t="s"/>
      <x:c r="EQ2" s="209" t="s"/>
      <x:c r="ER2" s="209" t="s"/>
      <x:c r="ES2" s="209" t="s"/>
      <x:c r="ET2" s="209" t="s"/>
      <x:c r="EU2" s="209" t="s"/>
      <x:c r="EV2" s="209" t="s"/>
      <x:c r="EW2" s="209" t="s"/>
      <x:c r="EX2" s="209" t="s"/>
      <x:c r="EY2" s="209" t="s"/>
      <x:c r="EZ2" s="209" t="s"/>
      <x:c r="FA2" s="209" t="s"/>
      <x:c r="FB2" s="209" t="s"/>
      <x:c r="FC2" s="209" t="s"/>
      <x:c r="FD2" s="209" t="s"/>
      <x:c r="FE2" s="209" t="s"/>
      <x:c r="FF2" s="209" t="s"/>
      <x:c r="FG2" s="209" t="s"/>
      <x:c r="FH2" s="209" t="s"/>
      <x:c r="FI2" s="209" t="s"/>
      <x:c r="FJ2" s="209" t="s"/>
      <x:c r="FK2" s="209" t="s"/>
      <x:c r="FL2" s="209" t="s"/>
      <x:c r="FM2" s="209" t="s"/>
      <x:c r="FN2" s="209" t="s"/>
      <x:c r="FO2" s="209" t="s"/>
      <x:c r="FP2" s="209" t="s"/>
      <x:c r="FQ2" s="209" t="s"/>
      <x:c r="FR2" s="209" t="s"/>
      <x:c r="FS2" s="209" t="s"/>
      <x:c r="FT2" s="209" t="s"/>
      <x:c r="FU2" s="209" t="s"/>
      <x:c r="FV2" s="209" t="s"/>
      <x:c r="FW2" s="209" t="s"/>
      <x:c r="FX2" s="209" t="s"/>
      <x:c r="FY2" s="209" t="s"/>
      <x:c r="FZ2" s="209" t="s"/>
      <x:c r="GA2" s="209" t="s"/>
      <x:c r="GB2" s="209" t="s"/>
      <x:c r="GC2" s="209" t="s"/>
      <x:c r="GD2" s="209" t="s"/>
      <x:c r="GE2" s="209" t="s"/>
      <x:c r="GF2" s="209" t="s"/>
      <x:c r="GG2" s="209" t="s"/>
      <x:c r="GH2" s="209" t="s"/>
      <x:c r="GI2" s="209" t="s"/>
      <x:c r="GJ2" s="209" t="s"/>
      <x:c r="GK2" s="209" t="s"/>
      <x:c r="GL2" s="209" t="s"/>
      <x:c r="GM2" s="209" t="s"/>
      <x:c r="GN2" s="209" t="s"/>
      <x:c r="GO2" s="209" t="s"/>
      <x:c r="GP2" s="209" t="s"/>
      <x:c r="GQ2" s="209" t="s"/>
      <x:c r="GR2" s="209" t="s"/>
      <x:c r="GS2" s="209" t="s"/>
      <x:c r="GT2" s="209" t="s"/>
      <x:c r="GU2" s="209" t="s"/>
      <x:c r="GV2" s="209" t="s"/>
      <x:c r="GW2" s="209" t="s"/>
      <x:c r="GX2" s="209" t="s"/>
      <x:c r="GY2" s="209" t="s"/>
      <x:c r="GZ2" s="209" t="s"/>
      <x:c r="HA2" s="209" t="s"/>
      <x:c r="HB2" s="209" t="s"/>
      <x:c r="HC2" s="209" t="s"/>
      <x:c r="HD2" s="209" t="s"/>
      <x:c r="HE2" s="209" t="s"/>
      <x:c r="HF2" s="209" t="s"/>
      <x:c r="HG2" s="209" t="s"/>
      <x:c r="HH2" s="209" t="s"/>
      <x:c r="HI2" s="209" t="s"/>
      <x:c r="HJ2" s="209" t="s"/>
      <x:c r="HK2" s="209" t="s"/>
      <x:c r="HL2" s="209" t="s"/>
      <x:c r="HM2" s="209" t="s"/>
      <x:c r="HN2" s="209" t="s"/>
      <x:c r="HO2" s="209" t="s"/>
      <x:c r="HP2" s="209" t="s"/>
      <x:c r="HQ2" s="209" t="s"/>
      <x:c r="HR2" s="209" t="s"/>
      <x:c r="HS2" s="209" t="s"/>
      <x:c r="HT2" s="209" t="s"/>
      <x:c r="HU2" s="209" t="s"/>
      <x:c r="HV2" s="209" t="s"/>
      <x:c r="HW2" s="209" t="s"/>
      <x:c r="HX2" s="209" t="s"/>
      <x:c r="HY2" s="209" t="s"/>
      <x:c r="HZ2" s="209" t="s"/>
      <x:c r="IA2" s="209" t="s"/>
      <x:c r="IB2" s="209" t="s"/>
      <x:c r="IC2" s="209" t="s"/>
      <x:c r="ID2" s="209" t="s"/>
      <x:c r="IE2" s="209" t="s"/>
      <x:c r="IF2" s="209" t="s"/>
      <x:c r="IG2" s="209" t="s"/>
      <x:c r="IH2" s="209" t="s"/>
    </x:row>
    <x:row r="3" spans="1:242" x14ac:dyDescent="0.2">
      <x:c r="A3" s="185" t="s">
        <x:v>50</x:v>
      </x:c>
      <x:c r="B3" s="185" t="s">
        <x:v>51</x:v>
      </x:c>
      <x:c r="C3" s="185" t="s">
        <x:v>65</x:v>
      </x:c>
      <x:c r="D3" s="186" t="n">
        <x:v>247.65</x:v>
      </x:c>
      <x:c r="E3" s="186" t="n">
        <x:v>28.47</x:v>
      </x:c>
      <x:c r="F3" s="186" t="n">
        <x:v>26.7</x:v>
      </x:c>
      <x:c r="G3" s="186" t="n">
        <x:v>69</x:v>
      </x:c>
      <x:c r="H3" s="186" t="n">
        <x:v>27</x:v>
      </x:c>
      <x:c r="I3" s="186" t="n">
        <x:v>0.1</x:v>
      </x:c>
      <x:c r="J3" s="186" t="n">
        <x:v>15.48</x:v>
      </x:c>
      <x:c r="K3" s="186" t="n">
        <x:v>0</x:v>
      </x:c>
      <x:c r="L3" s="186" t="n">
        <x:v>0</x:v>
      </x:c>
      <x:c r="M3" s="186" t="n">
        <x:v>414.4</x:v>
      </x:c>
      <x:c r="N3" s="186" t="n">
        <x:v>490.76</x:v>
      </x:c>
      <x:c r="O3" s="186" t="n">
        <x:v>56.41</x:v>
      </x:c>
      <x:c r="P3" s="186" t="n">
        <x:v>27.59</x:v>
      </x:c>
      <x:c r="Q3" s="186" t="n">
        <x:v>71.3</x:v>
      </x:c>
      <x:c r="R3" s="186" t="n">
        <x:v>27.9</x:v>
      </x:c>
      <x:c r="S3" s="186" t="n">
        <x:v>0.1</x:v>
      </x:c>
      <x:c r="T3" s="186" t="n">
        <x:v>30.67</x:v>
      </x:c>
      <x:c r="U3" s="186" t="n">
        <x:v>0</x:v>
      </x:c>
      <x:c r="V3" s="186" t="n">
        <x:v>0</x:v>
      </x:c>
      <x:c r="W3" s="186" t="n">
        <x:v>704.73</x:v>
      </x:c>
      <x:c r="X3" s="186" t="n">
        <x:v>1034.68</x:v>
      </x:c>
      <x:c r="Y3" s="186" t="n">
        <x:v>118.93</x:v>
      </x:c>
      <x:c r="Z3" s="186" t="n">
        <x:v>26.7</x:v>
      </x:c>
      <x:c r="AA3" s="186" t="n">
        <x:v>69</x:v>
      </x:c>
      <x:c r="AB3" s="186" t="n">
        <x:v>27</x:v>
      </x:c>
      <x:c r="AC3" s="186" t="n">
        <x:v>0.1</x:v>
      </x:c>
      <x:c r="AD3" s="186" t="n">
        <x:v>64.67</x:v>
      </x:c>
      <x:c r="AE3" s="186" t="n">
        <x:v>0</x:v>
      </x:c>
      <x:c r="AF3" s="186" t="n">
        <x:v>0</x:v>
      </x:c>
      <x:c r="AG3" s="186" t="n">
        <x:v>1341.08</x:v>
      </x:c>
      <x:c r="AH3" s="186" t="n">
        <x:v>1115.31</x:v>
      </x:c>
      <x:c r="AI3" s="186" t="n">
        <x:v>128.2</x:v>
      </x:c>
      <x:c r="AJ3" s="186" t="n">
        <x:v>27.59</x:v>
      </x:c>
      <x:c r="AK3" s="186" t="n">
        <x:v>71.3</x:v>
      </x:c>
      <x:c r="AL3" s="186" t="n">
        <x:v>27.9</x:v>
      </x:c>
      <x:c r="AM3" s="186" t="n">
        <x:v>0.1</x:v>
      </x:c>
      <x:c r="AN3" s="186" t="n">
        <x:v>69.71</x:v>
      </x:c>
      <x:c r="AO3" s="186" t="n">
        <x:v>0</x:v>
      </x:c>
      <x:c r="AP3" s="186" t="n">
        <x:v>0</x:v>
      </x:c>
      <x:c r="AQ3" s="186" t="n">
        <x:v>1440.11</x:v>
      </x:c>
      <x:c r="AR3" s="186" t="n">
        <x:v>1305.71</x:v>
      </x:c>
      <x:c r="AS3" s="186" t="n">
        <x:v>150.09</x:v>
      </x:c>
      <x:c r="AT3" s="186" t="n">
        <x:v>27.59</x:v>
      </x:c>
      <x:c r="AU3" s="186" t="n">
        <x:v>71.3</x:v>
      </x:c>
      <x:c r="AV3" s="186" t="n">
        <x:v>27.9</x:v>
      </x:c>
      <x:c r="AW3" s="186" t="n">
        <x:v>0.1</x:v>
      </x:c>
      <x:c r="AX3" s="186" t="n">
        <x:v>81.61</x:v>
      </x:c>
      <x:c r="AY3" s="186" t="n">
        <x:v>0</x:v>
      </x:c>
      <x:c r="AZ3" s="186" t="n">
        <x:v>0</x:v>
      </x:c>
      <x:c r="BA3" s="186" t="n">
        <x:v>1664.3</x:v>
      </x:c>
      <x:c r="BB3" s="186" t="n">
        <x:v>1129.71</x:v>
      </x:c>
      <x:c r="BC3" s="186" t="n">
        <x:v>129.85</x:v>
      </x:c>
      <x:c r="BD3" s="186" t="n">
        <x:v>24.92</x:v>
      </x:c>
      <x:c r="BE3" s="186" t="n">
        <x:v>64.4</x:v>
      </x:c>
      <x:c r="BF3" s="186" t="n">
        <x:v>25.2</x:v>
      </x:c>
      <x:c r="BG3" s="186" t="n">
        <x:v>0.1</x:v>
      </x:c>
      <x:c r="BH3" s="186" t="n">
        <x:v>70.61</x:v>
      </x:c>
      <x:c r="BI3" s="186" t="n">
        <x:v>0</x:v>
      </x:c>
      <x:c r="BJ3" s="186" t="n">
        <x:v>0</x:v>
      </x:c>
      <x:c r="BK3" s="186" t="n">
        <x:v>1444.79</x:v>
      </x:c>
      <x:c r="BL3" s="186" t="n">
        <x:v>2194.64</x:v>
      </x:c>
      <x:c r="BM3" s="186" t="n">
        <x:v>252.26</x:v>
      </x:c>
      <x:c r="BN3" s="186" t="n">
        <x:v>27.59</x:v>
      </x:c>
      <x:c r="BO3" s="186" t="n">
        <x:v>71.3</x:v>
      </x:c>
      <x:c r="BP3" s="186" t="n">
        <x:v>27.9</x:v>
      </x:c>
      <x:c r="BQ3" s="186" t="n">
        <x:v>0.1</x:v>
      </x:c>
      <x:c r="BR3" s="186" t="n">
        <x:v>137.17</x:v>
      </x:c>
      <x:c r="BS3" s="186" t="n">
        <x:v>0</x:v>
      </x:c>
      <x:c r="BT3" s="186" t="n">
        <x:v>0</x:v>
      </x:c>
      <x:c r="BU3" s="186" t="n">
        <x:v>2710.96</x:v>
      </x:c>
      <x:c r="BV3" s="186" t="n">
        <x:v>2876.18</x:v>
      </x:c>
      <x:c r="BW3" s="186" t="n">
        <x:v>330.6</x:v>
      </x:c>
      <x:c r="BX3" s="186" t="n">
        <x:v>26.7</x:v>
      </x:c>
      <x:c r="BY3" s="186" t="n">
        <x:v>69</x:v>
      </x:c>
      <x:c r="BZ3" s="186" t="n">
        <x:v>27</x:v>
      </x:c>
      <x:c r="CA3" s="186" t="n">
        <x:v>0.1</x:v>
      </x:c>
      <x:c r="CB3" s="186" t="n">
        <x:v>179.76</x:v>
      </x:c>
      <x:c r="CC3" s="186" t="n">
        <x:v>0</x:v>
      </x:c>
      <x:c r="CD3" s="186" t="n">
        <x:v>0</x:v>
      </x:c>
      <x:c r="CE3" s="186" t="n">
        <x:v>3509.34</x:v>
      </x:c>
      <x:c r="CF3" s="186" t="n">
        <x:v>3615.45</x:v>
      </x:c>
      <x:c r="CG3" s="186" t="n">
        <x:v>415.58</x:v>
      </x:c>
      <x:c r="CH3" s="186" t="n">
        <x:v>27.59</x:v>
      </x:c>
      <x:c r="CI3" s="186" t="n">
        <x:v>71.3</x:v>
      </x:c>
      <x:c r="CJ3" s="186" t="n">
        <x:v>27.9</x:v>
      </x:c>
      <x:c r="CK3" s="186" t="n">
        <x:v>0.1</x:v>
      </x:c>
      <x:c r="CL3" s="186" t="n">
        <x:v>225.97</x:v>
      </x:c>
      <x:c r="CM3" s="186" t="n">
        <x:v>0</x:v>
      </x:c>
      <x:c r="CN3" s="186" t="n">
        <x:v>0</x:v>
      </x:c>
      <x:c r="CO3" s="186" t="n">
        <x:v>4383.89</x:v>
      </x:c>
      <x:c r="CP3" s="186" t="n">
        <x:v>3979.74</x:v>
      </x:c>
      <x:c r="CQ3" s="186" t="n">
        <x:v>457.45</x:v>
      </x:c>
      <x:c r="CR3" s="186" t="n">
        <x:v>26.7</x:v>
      </x:c>
      <x:c r="CS3" s="186" t="n">
        <x:v>69</x:v>
      </x:c>
      <x:c r="CT3" s="186" t="n">
        <x:v>27</x:v>
      </x:c>
      <x:c r="CU3" s="186" t="n">
        <x:v>0.1</x:v>
      </x:c>
      <x:c r="CV3" s="186" t="n">
        <x:v>248.73</x:v>
      </x:c>
      <x:c r="CW3" s="186" t="n">
        <x:v>0</x:v>
      </x:c>
      <x:c r="CX3" s="186" t="n">
        <x:v>0</x:v>
      </x:c>
      <x:c r="CY3" s="186" t="n">
        <x:v>4808.72</x:v>
      </x:c>
      <x:c r="CZ3" s="186" t="n">
        <x:v>1830.65</x:v>
      </x:c>
      <x:c r="DA3" s="186" t="n">
        <x:v>210.43</x:v>
      </x:c>
      <x:c r="DB3" s="186" t="n">
        <x:v>27.59</x:v>
      </x:c>
      <x:c r="DC3" s="186" t="n">
        <x:v>71.3</x:v>
      </x:c>
      <x:c r="DD3" s="186" t="n">
        <x:v>27.9</x:v>
      </x:c>
      <x:c r="DE3" s="186" t="n">
        <x:v>0.1</x:v>
      </x:c>
      <x:c r="DF3" s="186" t="n">
        <x:v>114.42</x:v>
      </x:c>
      <x:c r="DG3" s="186" t="n">
        <x:v>0</x:v>
      </x:c>
      <x:c r="DH3" s="186" t="n">
        <x:v>0</x:v>
      </x:c>
      <x:c r="DI3" s="186" t="n">
        <x:v>2282.39</x:v>
      </x:c>
      <x:c r="DJ3" s="186" t="n">
        <x:v>615.94</x:v>
      </x:c>
      <x:c r="DK3" s="186" t="n">
        <x:v>70.8</x:v>
      </x:c>
      <x:c r="DL3" s="186" t="n">
        <x:v>27.59</x:v>
      </x:c>
      <x:c r="DM3" s="186" t="n">
        <x:v>71.3</x:v>
      </x:c>
      <x:c r="DN3" s="186" t="n">
        <x:v>27.9</x:v>
      </x:c>
      <x:c r="DO3" s="186" t="n">
        <x:v>0.1</x:v>
      </x:c>
      <x:c r="DP3" s="186" t="n">
        <x:v>38.5</x:v>
      </x:c>
      <x:c r="DQ3" s="186" t="n">
        <x:v>0</x:v>
      </x:c>
      <x:c r="DR3" s="186" t="n">
        <x:v>0</x:v>
      </x:c>
      <x:c r="DS3" s="186" t="n">
        <x:v>852.13</x:v>
      </x:c>
      <x:c r="DT3" s="419" t="s"/>
      <x:c r="DU3" s="419" t="s"/>
      <x:c r="DV3" s="419" t="s"/>
      <x:c r="DW3" s="419" t="s"/>
      <x:c r="DX3" s="419" t="s"/>
      <x:c r="DY3" s="419" t="s"/>
      <x:c r="DZ3" s="419" t="s"/>
      <x:c r="EA3" s="419" t="s"/>
      <x:c r="EB3" s="419" t="s"/>
      <x:c r="EC3" s="419" t="s"/>
      <x:c r="ED3" s="419" t="s"/>
      <x:c r="EE3" s="419" t="s"/>
      <x:c r="EF3" s="419" t="s"/>
      <x:c r="EG3" s="419" t="s"/>
      <x:c r="EH3" s="419" t="s"/>
      <x:c r="EI3" s="419" t="s"/>
      <x:c r="EJ3" s="419" t="s"/>
      <x:c r="EK3" s="419" t="s"/>
      <x:c r="EL3" s="419" t="s"/>
      <x:c r="EM3" s="419" t="s"/>
      <x:c r="EN3" s="419" t="s"/>
      <x:c r="EO3" s="419" t="s"/>
      <x:c r="EP3" s="419" t="s"/>
      <x:c r="EQ3" s="419" t="s"/>
      <x:c r="ER3" s="419" t="s"/>
      <x:c r="ES3" s="419" t="s"/>
      <x:c r="ET3" s="419" t="s"/>
      <x:c r="EU3" s="419" t="s"/>
      <x:c r="EV3" s="419" t="s"/>
      <x:c r="EW3" s="419" t="s"/>
      <x:c r="EX3" s="419" t="s"/>
      <x:c r="EY3" s="419" t="s"/>
      <x:c r="EZ3" s="419" t="s"/>
      <x:c r="FA3" s="419" t="s"/>
      <x:c r="FB3" s="419" t="s"/>
      <x:c r="FC3" s="419" t="s"/>
      <x:c r="FD3" s="419" t="s"/>
      <x:c r="FE3" s="419" t="s"/>
      <x:c r="FF3" s="419" t="s"/>
      <x:c r="FG3" s="419" t="s"/>
      <x:c r="FH3" s="419" t="s"/>
      <x:c r="FI3" s="419" t="s"/>
      <x:c r="FJ3" s="419" t="s"/>
      <x:c r="FK3" s="419" t="s"/>
      <x:c r="FL3" s="419" t="s"/>
      <x:c r="FM3" s="419" t="s"/>
      <x:c r="FN3" s="419" t="s"/>
      <x:c r="FO3" s="419" t="s"/>
      <x:c r="FP3" s="419" t="s"/>
      <x:c r="FQ3" s="419" t="s"/>
      <x:c r="FR3" s="419" t="s"/>
      <x:c r="FS3" s="419" t="s"/>
      <x:c r="FT3" s="419" t="s"/>
      <x:c r="FU3" s="419" t="s"/>
      <x:c r="FV3" s="419" t="s"/>
      <x:c r="FW3" s="419" t="s"/>
      <x:c r="FX3" s="419" t="s"/>
      <x:c r="FY3" s="419" t="s"/>
      <x:c r="FZ3" s="419" t="s"/>
      <x:c r="GA3" s="419" t="s"/>
      <x:c r="GB3" s="419" t="s"/>
      <x:c r="GC3" s="419" t="s"/>
      <x:c r="GD3" s="419" t="s"/>
      <x:c r="GE3" s="419" t="s"/>
      <x:c r="GF3" s="419" t="s"/>
      <x:c r="GG3" s="419" t="s"/>
      <x:c r="GH3" s="419" t="s"/>
      <x:c r="GI3" s="419" t="s"/>
      <x:c r="GJ3" s="419" t="s"/>
      <x:c r="GK3" s="419" t="s"/>
      <x:c r="GL3" s="419" t="s"/>
      <x:c r="GM3" s="419" t="s"/>
      <x:c r="GN3" s="419" t="s"/>
      <x:c r="GO3" s="419" t="s"/>
      <x:c r="GP3" s="419" t="s"/>
      <x:c r="GQ3" s="419" t="s"/>
      <x:c r="GR3" s="419" t="s"/>
      <x:c r="GS3" s="419" t="s"/>
      <x:c r="GT3" s="419" t="s"/>
      <x:c r="GU3" s="419" t="s"/>
      <x:c r="GV3" s="419" t="s"/>
      <x:c r="GW3" s="419" t="s"/>
      <x:c r="GX3" s="419" t="s"/>
      <x:c r="GY3" s="419" t="s"/>
      <x:c r="GZ3" s="419" t="s"/>
      <x:c r="HA3" s="419" t="s"/>
      <x:c r="HB3" s="419" t="s"/>
      <x:c r="HC3" s="419" t="s"/>
      <x:c r="HD3" s="419" t="s"/>
      <x:c r="HE3" s="419" t="s"/>
      <x:c r="HF3" s="419" t="s"/>
      <x:c r="HG3" s="419" t="s"/>
      <x:c r="HH3" s="419" t="s"/>
      <x:c r="HI3" s="419" t="s"/>
      <x:c r="HJ3" s="419" t="s"/>
      <x:c r="HK3" s="419" t="s"/>
      <x:c r="HL3" s="419" t="s"/>
      <x:c r="HM3" s="419" t="s"/>
      <x:c r="HN3" s="419" t="s"/>
      <x:c r="HO3" s="419" t="s"/>
      <x:c r="HP3" s="419" t="s"/>
      <x:c r="HQ3" s="419" t="s"/>
      <x:c r="HR3" s="419" t="s"/>
      <x:c r="HS3" s="419" t="s"/>
      <x:c r="HT3" s="419" t="s"/>
      <x:c r="HU3" s="419" t="s"/>
      <x:c r="HV3" s="422" t="s"/>
      <x:c r="HW3" s="422" t="s"/>
      <x:c r="HX3" s="419" t="s"/>
      <x:c r="HY3" s="419" t="s"/>
      <x:c r="HZ3" s="419" t="s"/>
      <x:c r="IA3" s="419" t="s"/>
      <x:c r="IB3" s="419" t="s"/>
      <x:c r="IC3" s="419" t="s"/>
      <x:c r="ID3" s="419" t="s"/>
      <x:c r="IE3" s="419" t="s"/>
      <x:c r="IF3" s="419" t="s"/>
      <x:c r="IG3" s="419" t="s"/>
      <x:c r="IH3" s="419" t="s"/>
    </x:row>
    <x:row r="4" spans="1:242" x14ac:dyDescent="0.2">
      <x:c r="A4" s="185" t="s">
        <x:v>50</x:v>
      </x:c>
      <x:c r="B4" s="185" t="s">
        <x:v>51</x:v>
      </x:c>
      <x:c r="C4" s="185" t="s">
        <x:v>66</x:v>
      </x:c>
      <x:c r="D4" s="186" t="n">
        <x:v>2558.61</x:v>
      </x:c>
      <x:c r="E4" s="186" t="n">
        <x:v>449.21</x:v>
      </x:c>
      <x:c r="F4" s="186" t="n">
        <x:v>10.91</x:v>
      </x:c>
      <x:c r="G4" s="186" t="n">
        <x:v>22.5</x:v>
      </x:c>
      <x:c r="H4" s="186" t="n">
        <x:v>15</x:v>
      </x:c>
      <x:c r="I4" s="186" t="n">
        <x:v>274.18</x:v>
      </x:c>
      <x:c r="J4" s="186" t="n">
        <x:v>0</x:v>
      </x:c>
      <x:c r="K4" s="186" t="n">
        <x:v>2357.92</x:v>
      </x:c>
      <x:c r="L4" s="186" t="n">
        <x:v>1023.9</x:v>
      </x:c>
      <x:c r="M4" s="186" t="n">
        <x:v>5688.33</x:v>
      </x:c>
      <x:c r="N4" s="186" t="n">
        <x:v>7693.12</x:v>
      </x:c>
      <x:c r="O4" s="186" t="n">
        <x:v>1350.67</x:v>
      </x:c>
      <x:c r="P4" s="186" t="n">
        <x:v>11.27</x:v>
      </x:c>
      <x:c r="Q4" s="186" t="n">
        <x:v>23.25</x:v>
      </x:c>
      <x:c r="R4" s="186" t="n">
        <x:v>15.5</x:v>
      </x:c>
      <x:c r="S4" s="186" t="n">
        <x:v>824.38</x:v>
      </x:c>
      <x:c r="T4" s="186" t="n">
        <x:v>0</x:v>
      </x:c>
      <x:c r="U4" s="186" t="n">
        <x:v>7089.67</x:v>
      </x:c>
      <x:c r="V4" s="186" t="n">
        <x:v>3061.41</x:v>
      </x:c>
      <x:c r="W4" s="186" t="n">
        <x:v>17007.86</x:v>
      </x:c>
      <x:c r="X4" s="186" t="n">
        <x:v>3610</x:v>
      </x:c>
      <x:c r="Y4" s="186" t="n">
        <x:v>633.8</x:v>
      </x:c>
      <x:c r="Z4" s="186" t="n">
        <x:v>10.91</x:v>
      </x:c>
      <x:c r="AA4" s="186" t="n">
        <x:v>22.5</x:v>
      </x:c>
      <x:c r="AB4" s="186" t="n">
        <x:v>15</x:v>
      </x:c>
      <x:c r="AC4" s="186" t="n">
        <x:v>386.84</x:v>
      </x:c>
      <x:c r="AD4" s="186" t="n">
        <x:v>0</x:v>
      </x:c>
      <x:c r="AE4" s="186" t="n">
        <x:v>3326.83</x:v>
      </x:c>
      <x:c r="AF4" s="186" t="n">
        <x:v>1441.06</x:v>
      </x:c>
      <x:c r="AG4" s="186" t="n">
        <x:v>8005.88</x:v>
      </x:c>
      <x:c r="AH4" s="186" t="n">
        <x:v>4163.64</x:v>
      </x:c>
      <x:c r="AI4" s="186" t="n">
        <x:v>731</x:v>
      </x:c>
      <x:c r="AJ4" s="186" t="n">
        <x:v>11.27</x:v>
      </x:c>
      <x:c r="AK4" s="186" t="n">
        <x:v>23.25</x:v>
      </x:c>
      <x:c r="AL4" s="186" t="n">
        <x:v>15.5</x:v>
      </x:c>
      <x:c r="AM4" s="186" t="n">
        <x:v>446.17</x:v>
      </x:c>
      <x:c r="AN4" s="186" t="n">
        <x:v>0</x:v>
      </x:c>
      <x:c r="AO4" s="186" t="n">
        <x:v>3837.04</x:v>
      </x:c>
      <x:c r="AP4" s="186" t="n">
        <x:v>1661.02</x:v>
      </x:c>
      <x:c r="AQ4" s="186" t="n">
        <x:v>9227.87</x:v>
      </x:c>
      <x:c r="AR4" s="186" t="n">
        <x:v>5189.63</x:v>
      </x:c>
      <x:c r="AS4" s="186" t="n">
        <x:v>911.13</x:v>
      </x:c>
      <x:c r="AT4" s="186" t="n">
        <x:v>11.27</x:v>
      </x:c>
      <x:c r="AU4" s="186" t="n">
        <x:v>23.25</x:v>
      </x:c>
      <x:c r="AV4" s="186" t="n">
        <x:v>15.5</x:v>
      </x:c>
      <x:c r="AW4" s="186" t="n">
        <x:v>556.11</x:v>
      </x:c>
      <x:c r="AX4" s="186" t="n">
        <x:v>0</x:v>
      </x:c>
      <x:c r="AY4" s="186" t="n">
        <x:v>4782.55</x:v>
      </x:c>
      <x:c r="AZ4" s="186" t="n">
        <x:v>2068.1</x:v>
      </x:c>
      <x:c r="BA4" s="186" t="n">
        <x:v>11489.44</x:v>
      </x:c>
      <x:c r="BB4" s="186" t="n">
        <x:v>4685.76</x:v>
      </x:c>
      <x:c r="BC4" s="186" t="n">
        <x:v>822.67</x:v>
      </x:c>
      <x:c r="BD4" s="186" t="n">
        <x:v>10.18</x:v>
      </x:c>
      <x:c r="BE4" s="186" t="n">
        <x:v>21</x:v>
      </x:c>
      <x:c r="BF4" s="186" t="n">
        <x:v>14</x:v>
      </x:c>
      <x:c r="BG4" s="186" t="n">
        <x:v>502.12</x:v>
      </x:c>
      <x:c r="BH4" s="186" t="n">
        <x:v>0</x:v>
      </x:c>
      <x:c r="BI4" s="186" t="n">
        <x:v>4318.21</x:v>
      </x:c>
      <x:c r="BJ4" s="186" t="n">
        <x:v>1867.31</x:v>
      </x:c>
      <x:c r="BK4" s="186" t="n">
        <x:v>10373.94</x:v>
      </x:c>
      <x:c r="BL4" s="186" t="n">
        <x:v>7612.33</x:v>
      </x:c>
      <x:c r="BM4" s="186" t="n">
        <x:v>1336.48</x:v>
      </x:c>
      <x:c r="BN4" s="186" t="n">
        <x:v>11.27</x:v>
      </x:c>
      <x:c r="BO4" s="186" t="n">
        <x:v>23.25</x:v>
      </x:c>
      <x:c r="BP4" s="186" t="n">
        <x:v>15.5</x:v>
      </x:c>
      <x:c r="BQ4" s="186" t="n">
        <x:v>815.72</x:v>
      </x:c>
      <x:c r="BR4" s="186" t="n">
        <x:v>0</x:v>
      </x:c>
      <x:c r="BS4" s="186" t="n">
        <x:v>7015.22</x:v>
      </x:c>
      <x:c r="BT4" s="186" t="n">
        <x:v>3029.36</x:v>
      </x:c>
      <x:c r="BU4" s="186" t="n">
        <x:v>16829.77</x:v>
      </x:c>
      <x:c r="BV4" s="186" t="n">
        <x:v>6721.1</x:v>
      </x:c>
      <x:c r="BW4" s="186" t="n">
        <x:v>1180.01</x:v>
      </x:c>
      <x:c r="BX4" s="186" t="n">
        <x:v>10.91</x:v>
      </x:c>
      <x:c r="BY4" s="186" t="n">
        <x:v>22.5</x:v>
      </x:c>
      <x:c r="BZ4" s="186" t="n">
        <x:v>15</x:v>
      </x:c>
      <x:c r="CA4" s="186" t="n">
        <x:v>720.22</x:v>
      </x:c>
      <x:c r="CB4" s="186" t="n">
        <x:v>0</x:v>
      </x:c>
      <x:c r="CC4" s="186" t="n">
        <x:v>6193.9</x:v>
      </x:c>
      <x:c r="CD4" s="186" t="n">
        <x:v>2675.46</x:v>
      </x:c>
      <x:c r="CE4" s="186" t="n">
        <x:v>14863.64</x:v>
      </x:c>
      <x:c r="CF4" s="186" t="n">
        <x:v>5725.66</x:v>
      </x:c>
      <x:c r="CG4" s="186" t="n">
        <x:v>1005.24</x:v>
      </x:c>
      <x:c r="CH4" s="186" t="n">
        <x:v>11.27</x:v>
      </x:c>
      <x:c r="CI4" s="186" t="n">
        <x:v>23.25</x:v>
      </x:c>
      <x:c r="CJ4" s="186" t="n">
        <x:v>15.5</x:v>
      </x:c>
      <x:c r="CK4" s="186" t="n">
        <x:v>613.55</x:v>
      </x:c>
      <x:c r="CL4" s="186" t="n">
        <x:v>0</x:v>
      </x:c>
      <x:c r="CM4" s="186" t="n">
        <x:v>5276.54</x:v>
      </x:c>
      <x:c r="CN4" s="186" t="n">
        <x:v>2280.78</x:v>
      </x:c>
      <x:c r="CO4" s="186" t="n">
        <x:v>12671.01</x:v>
      </x:c>
      <x:c r="CP4" s="186" t="n">
        <x:v>5466.36</x:v>
      </x:c>
      <x:c r="CQ4" s="186" t="n">
        <x:v>959.72</x:v>
      </x:c>
      <x:c r="CR4" s="186" t="n">
        <x:v>10.91</x:v>
      </x:c>
      <x:c r="CS4" s="186" t="n">
        <x:v>22.5</x:v>
      </x:c>
      <x:c r="CT4" s="186" t="n">
        <x:v>15</x:v>
      </x:c>
      <x:c r="CU4" s="186" t="n">
        <x:v>585.77</x:v>
      </x:c>
      <x:c r="CV4" s="186" t="n">
        <x:v>0</x:v>
      </x:c>
      <x:c r="CW4" s="186" t="n">
        <x:v>5037.58</x:v>
      </x:c>
      <x:c r="CX4" s="186" t="n">
        <x:v>2177.61</x:v>
      </x:c>
      <x:c r="CY4" s="186" t="n">
        <x:v>12097.84</x:v>
      </x:c>
      <x:c r="CZ4" s="186" t="n">
        <x:v>4875.11</x:v>
      </x:c>
      <x:c r="DA4" s="186" t="n">
        <x:v>855.91</x:v>
      </x:c>
      <x:c r="DB4" s="186" t="n">
        <x:v>11.27</x:v>
      </x:c>
      <x:c r="DC4" s="186" t="n">
        <x:v>23.25</x:v>
      </x:c>
      <x:c r="DD4" s="186" t="n">
        <x:v>15.5</x:v>
      </x:c>
      <x:c r="DE4" s="186" t="n">
        <x:v>522.41</x:v>
      </x:c>
      <x:c r="DF4" s="186" t="n">
        <x:v>0</x:v>
      </x:c>
      <x:c r="DG4" s="186" t="n">
        <x:v>4492.71</x:v>
      </x:c>
      <x:c r="DH4" s="186" t="n">
        <x:v>1943.31</x:v>
      </x:c>
      <x:c r="DI4" s="186" t="n">
        <x:v>10796.16</x:v>
      </x:c>
      <x:c r="DJ4" s="186" t="n">
        <x:v>5067.65</x:v>
      </x:c>
      <x:c r="DK4" s="186" t="n">
        <x:v>889.72</x:v>
      </x:c>
      <x:c r="DL4" s="186" t="n">
        <x:v>11.27</x:v>
      </x:c>
      <x:c r="DM4" s="186" t="n">
        <x:v>23.25</x:v>
      </x:c>
      <x:c r="DN4" s="186" t="n">
        <x:v>15.5</x:v>
      </x:c>
      <x:c r="DO4" s="186" t="n">
        <x:v>543.04</x:v>
      </x:c>
      <x:c r="DP4" s="186" t="n">
        <x:v>0</x:v>
      </x:c>
      <x:c r="DQ4" s="186" t="n">
        <x:v>4670.15</x:v>
      </x:c>
      <x:c r="DR4" s="186" t="n">
        <x:v>2019.7</x:v>
      </x:c>
      <x:c r="DS4" s="186" t="n">
        <x:v>11220.58</x:v>
      </x:c>
      <x:c r="DT4" s="419" t="s"/>
      <x:c r="DU4" s="419" t="s"/>
      <x:c r="DV4" s="419" t="s"/>
      <x:c r="DW4" s="419" t="s"/>
      <x:c r="DX4" s="419" t="s"/>
      <x:c r="DY4" s="419" t="s"/>
      <x:c r="DZ4" s="419" t="s"/>
      <x:c r="EA4" s="419" t="s"/>
      <x:c r="EB4" s="419" t="s"/>
      <x:c r="EC4" s="419" t="s"/>
      <x:c r="ED4" s="419" t="s"/>
      <x:c r="EE4" s="419" t="s"/>
      <x:c r="EF4" s="419" t="s"/>
      <x:c r="EG4" s="419" t="s"/>
      <x:c r="EH4" s="419" t="s"/>
      <x:c r="EI4" s="419" t="s"/>
      <x:c r="EJ4" s="419" t="s"/>
      <x:c r="EK4" s="419" t="s"/>
      <x:c r="EL4" s="419" t="s"/>
      <x:c r="EM4" s="419" t="s"/>
      <x:c r="EN4" s="419" t="s"/>
      <x:c r="EO4" s="419" t="s"/>
      <x:c r="EP4" s="419" t="s"/>
      <x:c r="EQ4" s="419" t="s"/>
      <x:c r="ER4" s="419" t="s"/>
      <x:c r="ES4" s="419" t="s"/>
      <x:c r="ET4" s="419" t="s"/>
      <x:c r="EU4" s="419" t="s"/>
      <x:c r="EV4" s="419" t="s"/>
      <x:c r="EW4" s="419" t="s"/>
      <x:c r="EX4" s="419" t="s"/>
      <x:c r="EY4" s="419" t="s"/>
      <x:c r="EZ4" s="419" t="s"/>
      <x:c r="FA4" s="419" t="s"/>
      <x:c r="FB4" s="419" t="s"/>
      <x:c r="FC4" s="419" t="s"/>
      <x:c r="FD4" s="419" t="s"/>
      <x:c r="FE4" s="419" t="s"/>
      <x:c r="FF4" s="419" t="s"/>
      <x:c r="FG4" s="419" t="s"/>
      <x:c r="FH4" s="419" t="s"/>
      <x:c r="FI4" s="419" t="s"/>
      <x:c r="FJ4" s="419" t="s"/>
      <x:c r="FK4" s="419" t="s"/>
      <x:c r="FL4" s="419" t="s"/>
      <x:c r="FM4" s="419" t="s"/>
      <x:c r="FN4" s="419" t="s"/>
      <x:c r="FO4" s="419" t="s"/>
      <x:c r="FP4" s="419" t="s"/>
      <x:c r="FQ4" s="419" t="s"/>
      <x:c r="FR4" s="419" t="s"/>
      <x:c r="FS4" s="419" t="s"/>
      <x:c r="FT4" s="419" t="s"/>
      <x:c r="FU4" s="419" t="s"/>
      <x:c r="FV4" s="419" t="s"/>
      <x:c r="FW4" s="419" t="s"/>
      <x:c r="FX4" s="419" t="s"/>
      <x:c r="FY4" s="419" t="s"/>
      <x:c r="FZ4" s="419" t="s"/>
      <x:c r="GA4" s="419" t="s"/>
      <x:c r="GB4" s="419" t="s"/>
      <x:c r="GC4" s="419" t="s"/>
      <x:c r="GD4" s="419" t="s"/>
      <x:c r="GE4" s="419" t="s"/>
      <x:c r="GF4" s="419" t="s"/>
      <x:c r="GG4" s="419" t="s"/>
      <x:c r="GH4" s="419" t="s"/>
      <x:c r="GI4" s="419" t="s"/>
      <x:c r="GJ4" s="419" t="s"/>
      <x:c r="GK4" s="419" t="s"/>
      <x:c r="GL4" s="419" t="s"/>
      <x:c r="GM4" s="419" t="s"/>
      <x:c r="GN4" s="419" t="s"/>
      <x:c r="GO4" s="419" t="s"/>
      <x:c r="GP4" s="419" t="s"/>
      <x:c r="GQ4" s="419" t="s"/>
      <x:c r="GR4" s="419" t="s"/>
      <x:c r="GS4" s="419" t="s"/>
      <x:c r="GT4" s="419" t="s"/>
      <x:c r="GU4" s="419" t="s"/>
      <x:c r="GV4" s="419" t="s"/>
      <x:c r="GW4" s="419" t="s"/>
      <x:c r="GX4" s="419" t="s"/>
      <x:c r="GY4" s="419" t="s"/>
      <x:c r="GZ4" s="419" t="s"/>
      <x:c r="HA4" s="419" t="s"/>
      <x:c r="HB4" s="419" t="s"/>
      <x:c r="HC4" s="419" t="s"/>
      <x:c r="HD4" s="419" t="s"/>
      <x:c r="HE4" s="419" t="s"/>
      <x:c r="HF4" s="419" t="s"/>
      <x:c r="HG4" s="419" t="s"/>
      <x:c r="HH4" s="419" t="s"/>
      <x:c r="HI4" s="419" t="s"/>
      <x:c r="HJ4" s="419" t="s"/>
      <x:c r="HK4" s="419" t="s"/>
      <x:c r="HL4" s="419" t="s"/>
      <x:c r="HM4" s="419" t="s"/>
      <x:c r="HN4" s="419" t="s"/>
      <x:c r="HO4" s="419" t="s"/>
      <x:c r="HP4" s="419" t="s"/>
      <x:c r="HQ4" s="419" t="s"/>
      <x:c r="HR4" s="419" t="s"/>
      <x:c r="HS4" s="419" t="s"/>
      <x:c r="HT4" s="419" t="s"/>
      <x:c r="HU4" s="419" t="s"/>
      <x:c r="HV4" s="422" t="s"/>
      <x:c r="HW4" s="422" t="s"/>
      <x:c r="HX4" s="419" t="s"/>
      <x:c r="HY4" s="419" t="s"/>
      <x:c r="HZ4" s="419" t="s"/>
      <x:c r="IA4" s="419" t="s"/>
      <x:c r="IB4" s="419" t="s"/>
      <x:c r="IC4" s="419" t="s"/>
      <x:c r="ID4" s="419" t="s"/>
      <x:c r="IE4" s="419" t="s"/>
      <x:c r="IF4" s="419" t="s"/>
      <x:c r="IG4" s="419" t="s"/>
      <x:c r="IH4" s="419" t="s"/>
    </x:row>
    <x:row r="5" spans="1:242" x14ac:dyDescent="0.2">
      <x:c r="A5" s="17" t="s"/>
      <x:c r="B5" s="17" t="s"/>
      <x:c r="C5" s="17" t="s"/>
      <x:c r="D5" s="423" t="s"/>
      <x:c r="E5" s="423" t="s"/>
      <x:c r="F5" s="423" t="s"/>
      <x:c r="G5" s="423" t="s"/>
      <x:c r="H5" s="423" t="s"/>
      <x:c r="I5" s="423" t="s"/>
      <x:c r="J5" s="423" t="s"/>
      <x:c r="K5" s="423" t="s"/>
      <x:c r="L5" s="423" t="s"/>
      <x:c r="M5" s="423" t="s"/>
      <x:c r="N5" s="423" t="s"/>
      <x:c r="O5" s="423" t="s"/>
      <x:c r="P5" s="423" t="s"/>
      <x:c r="Q5" s="423" t="s"/>
      <x:c r="R5" s="423" t="s"/>
      <x:c r="S5" s="423" t="s"/>
      <x:c r="T5" s="423" t="s"/>
      <x:c r="U5" s="423" t="s"/>
      <x:c r="V5" s="423" t="s"/>
      <x:c r="W5" s="423" t="s"/>
      <x:c r="X5" s="423" t="s"/>
      <x:c r="Y5" s="423" t="s"/>
      <x:c r="Z5" s="423" t="s"/>
      <x:c r="AA5" s="423" t="s"/>
      <x:c r="AB5" s="423" t="s"/>
      <x:c r="AC5" s="423" t="s"/>
      <x:c r="AD5" s="423" t="s"/>
      <x:c r="AE5" s="423" t="s"/>
      <x:c r="AF5" s="423" t="s"/>
      <x:c r="AG5" s="423" t="s"/>
      <x:c r="AH5" s="423" t="s"/>
      <x:c r="AI5" s="423" t="s"/>
      <x:c r="AJ5" s="423" t="s"/>
      <x:c r="AK5" s="423" t="s"/>
      <x:c r="AL5" s="423" t="s"/>
      <x:c r="AM5" s="423" t="s"/>
      <x:c r="AN5" s="423" t="s"/>
      <x:c r="AO5" s="423" t="s"/>
      <x:c r="AP5" s="423" t="s"/>
      <x:c r="AQ5" s="423" t="s"/>
      <x:c r="AR5" s="423" t="s"/>
      <x:c r="AS5" s="423" t="s"/>
      <x:c r="AT5" s="423" t="s"/>
      <x:c r="AU5" s="423" t="s"/>
      <x:c r="AV5" s="423" t="s"/>
      <x:c r="AW5" s="423" t="s"/>
      <x:c r="AX5" s="423" t="s"/>
      <x:c r="AY5" s="423" t="s"/>
      <x:c r="AZ5" s="423" t="s"/>
      <x:c r="BA5" s="423" t="s"/>
      <x:c r="BB5" s="423" t="s"/>
      <x:c r="BC5" s="423" t="s"/>
      <x:c r="BD5" s="423" t="s"/>
      <x:c r="BE5" s="423" t="s"/>
      <x:c r="BF5" s="423" t="s"/>
      <x:c r="BG5" s="423" t="s"/>
      <x:c r="BH5" s="423" t="s"/>
      <x:c r="BI5" s="423" t="s"/>
      <x:c r="BJ5" s="423" t="s"/>
      <x:c r="BK5" s="423" t="s"/>
      <x:c r="BL5" s="423" t="s"/>
      <x:c r="BM5" s="423" t="s"/>
      <x:c r="BN5" s="423" t="s"/>
      <x:c r="BO5" s="423" t="s"/>
      <x:c r="BP5" s="423" t="s"/>
      <x:c r="BQ5" s="423" t="s"/>
      <x:c r="BR5" s="423" t="s"/>
      <x:c r="BS5" s="423" t="s"/>
      <x:c r="BT5" s="423" t="s"/>
      <x:c r="BU5" s="423" t="s"/>
      <x:c r="BV5" s="423" t="s"/>
      <x:c r="BW5" s="423" t="s"/>
      <x:c r="BX5" s="423" t="s"/>
      <x:c r="BY5" s="423" t="s"/>
      <x:c r="BZ5" s="423" t="s"/>
      <x:c r="CA5" s="423" t="s"/>
      <x:c r="CB5" s="423" t="s"/>
      <x:c r="CC5" s="423" t="s"/>
      <x:c r="CD5" s="423" t="s"/>
      <x:c r="CE5" s="423" t="s"/>
      <x:c r="CF5" s="423" t="s"/>
      <x:c r="CG5" s="423" t="s"/>
      <x:c r="CH5" s="423" t="s"/>
      <x:c r="CI5" s="423" t="s"/>
      <x:c r="CJ5" s="423" t="s"/>
      <x:c r="CK5" s="423" t="s"/>
      <x:c r="CL5" s="423" t="s"/>
      <x:c r="CM5" s="423" t="s"/>
      <x:c r="CN5" s="423" t="s"/>
      <x:c r="CO5" s="423" t="s"/>
      <x:c r="CP5" s="423" t="s"/>
      <x:c r="CQ5" s="423" t="s"/>
      <x:c r="CR5" s="423" t="s"/>
      <x:c r="CS5" s="423" t="s"/>
      <x:c r="CT5" s="423" t="s"/>
      <x:c r="CU5" s="423" t="s"/>
      <x:c r="CV5" s="423" t="s"/>
      <x:c r="CW5" s="423" t="s"/>
      <x:c r="CX5" s="423" t="s"/>
      <x:c r="CY5" s="423" t="s"/>
      <x:c r="CZ5" s="423" t="s"/>
      <x:c r="DA5" s="423" t="s"/>
      <x:c r="DB5" s="423" t="s"/>
      <x:c r="DC5" s="423" t="s"/>
      <x:c r="DD5" s="423" t="s"/>
      <x:c r="DE5" s="423" t="s"/>
      <x:c r="DF5" s="423" t="s"/>
      <x:c r="DG5" s="423" t="s"/>
      <x:c r="DH5" s="423" t="s"/>
      <x:c r="DI5" s="423" t="s"/>
      <x:c r="DJ5" s="423" t="s"/>
      <x:c r="DK5" s="423" t="s"/>
      <x:c r="DL5" s="423" t="s"/>
      <x:c r="DM5" s="423" t="s"/>
      <x:c r="DN5" s="423" t="s"/>
      <x:c r="DO5" s="423" t="s"/>
      <x:c r="DP5" s="423" t="s"/>
      <x:c r="DQ5" s="423" t="s"/>
      <x:c r="DR5" s="423" t="s"/>
      <x:c r="DS5" s="423" t="s"/>
      <x:c r="DT5" s="423" t="s"/>
      <x:c r="DU5" s="423" t="s"/>
      <x:c r="DV5" s="423" t="s"/>
      <x:c r="DW5" s="423" t="s"/>
      <x:c r="DX5" s="423" t="s"/>
      <x:c r="DY5" s="423" t="s"/>
      <x:c r="DZ5" s="423" t="s"/>
      <x:c r="EA5" s="423" t="s"/>
      <x:c r="EB5" s="423" t="s"/>
      <x:c r="EC5" s="423" t="s"/>
      <x:c r="ED5" s="423" t="s"/>
      <x:c r="EE5" s="423" t="s"/>
      <x:c r="EF5" s="423" t="s"/>
      <x:c r="EG5" s="423" t="s"/>
      <x:c r="EH5" s="423" t="s"/>
      <x:c r="EI5" s="423" t="s"/>
      <x:c r="EJ5" s="423" t="s"/>
      <x:c r="EK5" s="423" t="s"/>
      <x:c r="EL5" s="423" t="s"/>
      <x:c r="EM5" s="423" t="s"/>
      <x:c r="EN5" s="423" t="s"/>
      <x:c r="EO5" s="423" t="s"/>
      <x:c r="EP5" s="423" t="s"/>
      <x:c r="EQ5" s="423" t="s"/>
      <x:c r="ER5" s="423" t="s"/>
      <x:c r="ES5" s="423" t="s"/>
      <x:c r="ET5" s="423" t="s"/>
      <x:c r="EU5" s="423" t="s"/>
      <x:c r="EV5" s="423" t="s"/>
      <x:c r="EW5" s="423" t="s"/>
      <x:c r="EX5" s="423" t="s"/>
      <x:c r="EY5" s="423" t="s"/>
      <x:c r="EZ5" s="423" t="s"/>
      <x:c r="FA5" s="423" t="s"/>
      <x:c r="FB5" s="423" t="s"/>
      <x:c r="FC5" s="423" t="s"/>
      <x:c r="FD5" s="423" t="s"/>
      <x:c r="FE5" s="423" t="s"/>
      <x:c r="FF5" s="423" t="s"/>
      <x:c r="FG5" s="423" t="s"/>
      <x:c r="FH5" s="423" t="s"/>
      <x:c r="FI5" s="423" t="s"/>
      <x:c r="FJ5" s="423" t="s"/>
      <x:c r="FK5" s="423" t="s"/>
      <x:c r="FL5" s="423" t="s"/>
      <x:c r="FM5" s="423" t="s"/>
      <x:c r="FN5" s="423" t="s"/>
      <x:c r="FO5" s="423" t="s"/>
      <x:c r="FP5" s="423" t="s"/>
      <x:c r="FQ5" s="423" t="s"/>
      <x:c r="FR5" s="423" t="s"/>
      <x:c r="FS5" s="423" t="s"/>
      <x:c r="FT5" s="423" t="s"/>
      <x:c r="FU5" s="423" t="s"/>
      <x:c r="FV5" s="423" t="s"/>
      <x:c r="FW5" s="423" t="s"/>
      <x:c r="FX5" s="423" t="s"/>
      <x:c r="FY5" s="423" t="s"/>
      <x:c r="FZ5" s="423" t="s"/>
      <x:c r="GA5" s="423" t="s"/>
      <x:c r="GB5" s="423" t="s"/>
      <x:c r="GC5" s="423" t="s"/>
      <x:c r="GD5" s="423" t="s"/>
      <x:c r="GE5" s="423" t="s"/>
      <x:c r="GF5" s="423" t="s"/>
      <x:c r="GG5" s="423" t="s"/>
      <x:c r="GH5" s="423" t="s"/>
      <x:c r="GI5" s="423" t="s"/>
      <x:c r="GJ5" s="423" t="s"/>
      <x:c r="GK5" s="423" t="s"/>
      <x:c r="GL5" s="423" t="s"/>
      <x:c r="GM5" s="423" t="s"/>
      <x:c r="GN5" s="423" t="s"/>
      <x:c r="GO5" s="423" t="s"/>
      <x:c r="GP5" s="423" t="s"/>
      <x:c r="GQ5" s="423" t="s"/>
      <x:c r="GR5" s="423" t="s"/>
      <x:c r="GS5" s="423" t="s"/>
      <x:c r="GT5" s="423" t="s"/>
      <x:c r="GU5" s="423" t="s"/>
      <x:c r="GV5" s="423" t="s"/>
      <x:c r="GW5" s="423" t="s"/>
      <x:c r="GX5" s="423" t="s"/>
      <x:c r="GY5" s="423" t="s"/>
      <x:c r="GZ5" s="423" t="s"/>
      <x:c r="HA5" s="423" t="s"/>
      <x:c r="HB5" s="423" t="s"/>
      <x:c r="HC5" s="423" t="s"/>
      <x:c r="HD5" s="423" t="s"/>
      <x:c r="HE5" s="423" t="s"/>
      <x:c r="HF5" s="423" t="s"/>
      <x:c r="HG5" s="423" t="s"/>
      <x:c r="HH5" s="423" t="s"/>
      <x:c r="HI5" s="423" t="s"/>
      <x:c r="HJ5" s="423" t="s"/>
      <x:c r="HK5" s="423" t="s"/>
      <x:c r="HL5" s="423" t="s"/>
      <x:c r="HM5" s="423" t="s"/>
      <x:c r="HN5" s="423" t="s"/>
      <x:c r="HO5" s="423" t="s"/>
      <x:c r="HP5" s="423" t="s"/>
      <x:c r="HQ5" s="423" t="s"/>
      <x:c r="HR5" s="423" t="s"/>
      <x:c r="HS5" s="423" t="s"/>
      <x:c r="HT5" s="423" t="s"/>
      <x:c r="HU5" s="423" t="s"/>
      <x:c r="HV5" s="424" t="s"/>
      <x:c r="HW5" s="424" t="s"/>
    </x:row>
    <x:row r="6" spans="1:242" x14ac:dyDescent="0.2">
      <x:c r="A6" s="17" t="s"/>
      <x:c r="B6" s="17" t="s"/>
      <x:c r="C6" s="17" t="s"/>
      <x:c r="D6" s="423" t="s"/>
      <x:c r="E6" s="423" t="s"/>
      <x:c r="F6" s="423" t="s"/>
      <x:c r="G6" s="423" t="s"/>
      <x:c r="H6" s="423" t="s"/>
      <x:c r="I6" s="423" t="s"/>
      <x:c r="J6" s="423" t="s"/>
      <x:c r="K6" s="423" t="s"/>
      <x:c r="L6" s="423" t="s"/>
      <x:c r="M6" s="423" t="s"/>
      <x:c r="N6" s="423" t="s"/>
      <x:c r="O6" s="423" t="s"/>
      <x:c r="P6" s="423" t="s"/>
      <x:c r="Q6" s="423" t="s"/>
      <x:c r="R6" s="423" t="s"/>
      <x:c r="S6" s="423" t="s"/>
      <x:c r="T6" s="423" t="s"/>
      <x:c r="U6" s="423" t="s"/>
      <x:c r="V6" s="423" t="s"/>
      <x:c r="W6" s="423" t="s"/>
      <x:c r="X6" s="423" t="s"/>
      <x:c r="Y6" s="423" t="s"/>
      <x:c r="Z6" s="423" t="s"/>
      <x:c r="AA6" s="423" t="s"/>
      <x:c r="AB6" s="423" t="s"/>
      <x:c r="AC6" s="423" t="s"/>
      <x:c r="AD6" s="423" t="s"/>
      <x:c r="AE6" s="423" t="s"/>
      <x:c r="AF6" s="423" t="s"/>
      <x:c r="AG6" s="423" t="s"/>
      <x:c r="AH6" s="423" t="s"/>
      <x:c r="AI6" s="423" t="s"/>
      <x:c r="AJ6" s="423" t="s"/>
      <x:c r="AK6" s="423" t="s"/>
      <x:c r="AL6" s="423" t="s"/>
      <x:c r="AM6" s="423" t="s"/>
      <x:c r="AN6" s="423" t="s"/>
      <x:c r="AO6" s="423" t="s"/>
      <x:c r="AP6" s="423" t="s"/>
      <x:c r="AQ6" s="423" t="s"/>
      <x:c r="AR6" s="423" t="s"/>
      <x:c r="AS6" s="423" t="s"/>
      <x:c r="AT6" s="423" t="s"/>
      <x:c r="AU6" s="423" t="s"/>
      <x:c r="AV6" s="423" t="s"/>
      <x:c r="AW6" s="423" t="s"/>
      <x:c r="AX6" s="423" t="s"/>
      <x:c r="AY6" s="423" t="s"/>
      <x:c r="AZ6" s="423" t="s"/>
      <x:c r="BA6" s="423" t="s"/>
      <x:c r="BB6" s="423" t="s"/>
      <x:c r="BC6" s="423" t="s"/>
      <x:c r="BD6" s="423" t="s"/>
      <x:c r="BE6" s="423" t="s"/>
      <x:c r="BF6" s="423" t="s"/>
      <x:c r="BG6" s="423" t="s"/>
      <x:c r="BH6" s="423" t="s"/>
      <x:c r="BI6" s="423" t="s"/>
      <x:c r="BJ6" s="423" t="s"/>
      <x:c r="BK6" s="423" t="s"/>
      <x:c r="BL6" s="423" t="s"/>
      <x:c r="BM6" s="423" t="s"/>
      <x:c r="BN6" s="423" t="s"/>
      <x:c r="BO6" s="423" t="s"/>
      <x:c r="BP6" s="423" t="s"/>
      <x:c r="BQ6" s="423" t="s"/>
      <x:c r="BR6" s="423" t="s"/>
      <x:c r="BS6" s="423" t="s"/>
      <x:c r="BT6" s="423" t="s"/>
      <x:c r="BU6" s="423" t="s"/>
      <x:c r="BV6" s="423" t="s"/>
      <x:c r="BW6" s="423" t="s"/>
      <x:c r="BX6" s="423" t="s"/>
      <x:c r="BY6" s="423" t="s"/>
      <x:c r="BZ6" s="423" t="s"/>
      <x:c r="CA6" s="423" t="s"/>
      <x:c r="CB6" s="423" t="s"/>
      <x:c r="CC6" s="423" t="s"/>
      <x:c r="CD6" s="423" t="s"/>
      <x:c r="CE6" s="423" t="s"/>
      <x:c r="CF6" s="423" t="s"/>
      <x:c r="CG6" s="423" t="s"/>
      <x:c r="CH6" s="423" t="s"/>
      <x:c r="CI6" s="423" t="s"/>
      <x:c r="CJ6" s="423" t="s"/>
      <x:c r="CK6" s="423" t="s"/>
      <x:c r="CL6" s="423" t="s"/>
      <x:c r="CM6" s="423" t="s"/>
      <x:c r="CN6" s="423" t="s"/>
      <x:c r="CO6" s="423" t="s"/>
      <x:c r="CP6" s="423" t="s"/>
      <x:c r="CQ6" s="423" t="s"/>
      <x:c r="CR6" s="423" t="s"/>
      <x:c r="CS6" s="423" t="s"/>
      <x:c r="CT6" s="423" t="s"/>
      <x:c r="CU6" s="423" t="s"/>
      <x:c r="CV6" s="423" t="s"/>
      <x:c r="CW6" s="423" t="s"/>
      <x:c r="CX6" s="423" t="s"/>
      <x:c r="CY6" s="423" t="s"/>
      <x:c r="CZ6" s="423" t="s"/>
      <x:c r="DA6" s="423" t="s"/>
      <x:c r="DB6" s="423" t="s"/>
      <x:c r="DC6" s="423" t="s"/>
      <x:c r="DD6" s="423" t="s"/>
      <x:c r="DE6" s="423" t="s"/>
      <x:c r="DF6" s="423" t="s"/>
      <x:c r="DG6" s="423" t="s"/>
      <x:c r="DH6" s="423" t="s"/>
      <x:c r="DI6" s="423" t="s"/>
      <x:c r="DJ6" s="423" t="s"/>
      <x:c r="DK6" s="423" t="s"/>
      <x:c r="DL6" s="423" t="s"/>
      <x:c r="DM6" s="423" t="s"/>
      <x:c r="DN6" s="423" t="s"/>
      <x:c r="DO6" s="423" t="s"/>
      <x:c r="DP6" s="423" t="s"/>
      <x:c r="DQ6" s="423" t="s"/>
      <x:c r="DR6" s="423" t="s"/>
      <x:c r="DS6" s="423" t="s"/>
      <x:c r="DT6" s="423" t="s"/>
      <x:c r="DU6" s="423" t="s"/>
      <x:c r="DV6" s="423" t="s"/>
      <x:c r="DW6" s="423" t="s"/>
      <x:c r="DX6" s="423" t="s"/>
      <x:c r="DY6" s="423" t="s"/>
      <x:c r="DZ6" s="423" t="s"/>
      <x:c r="EA6" s="423" t="s"/>
      <x:c r="EB6" s="423" t="s"/>
      <x:c r="EC6" s="423" t="s"/>
      <x:c r="ED6" s="423" t="s"/>
      <x:c r="EE6" s="423" t="s"/>
      <x:c r="EF6" s="423" t="s"/>
      <x:c r="EG6" s="423" t="s"/>
      <x:c r="EH6" s="423" t="s"/>
      <x:c r="EI6" s="423" t="s"/>
      <x:c r="EJ6" s="423" t="s"/>
      <x:c r="EK6" s="423" t="s"/>
      <x:c r="EL6" s="423" t="s"/>
      <x:c r="EM6" s="423" t="s"/>
      <x:c r="EN6" s="423" t="s"/>
      <x:c r="EO6" s="423" t="s"/>
      <x:c r="EP6" s="423" t="s"/>
      <x:c r="EQ6" s="423" t="s"/>
      <x:c r="ER6" s="423" t="s"/>
      <x:c r="ES6" s="423" t="s"/>
      <x:c r="ET6" s="423" t="s"/>
      <x:c r="EU6" s="423" t="s"/>
      <x:c r="EV6" s="423" t="s"/>
      <x:c r="EW6" s="423" t="s"/>
      <x:c r="EX6" s="423" t="s"/>
      <x:c r="EY6" s="423" t="s"/>
      <x:c r="EZ6" s="423" t="s"/>
      <x:c r="FA6" s="423" t="s"/>
      <x:c r="FB6" s="423" t="s"/>
      <x:c r="FC6" s="423" t="s"/>
      <x:c r="FD6" s="423" t="s"/>
      <x:c r="FE6" s="423" t="s"/>
      <x:c r="FF6" s="423" t="s"/>
      <x:c r="FG6" s="423" t="s"/>
      <x:c r="FH6" s="423" t="s"/>
      <x:c r="FI6" s="423" t="s"/>
      <x:c r="FJ6" s="423" t="s"/>
      <x:c r="FK6" s="423" t="s"/>
      <x:c r="FL6" s="423" t="s"/>
      <x:c r="FM6" s="423" t="s"/>
      <x:c r="FN6" s="423" t="s"/>
      <x:c r="FO6" s="423" t="s"/>
      <x:c r="FP6" s="423" t="s"/>
      <x:c r="FQ6" s="423" t="s"/>
      <x:c r="FR6" s="423" t="s"/>
      <x:c r="FS6" s="423" t="s"/>
      <x:c r="FT6" s="423" t="s"/>
      <x:c r="FU6" s="423" t="s"/>
      <x:c r="FV6" s="423" t="s"/>
      <x:c r="FW6" s="423" t="s"/>
      <x:c r="FX6" s="423" t="s"/>
      <x:c r="FY6" s="423" t="s"/>
      <x:c r="FZ6" s="423" t="s"/>
      <x:c r="GA6" s="423" t="s"/>
      <x:c r="GB6" s="423" t="s"/>
      <x:c r="GC6" s="423" t="s"/>
      <x:c r="GD6" s="423" t="s"/>
      <x:c r="GE6" s="423" t="s"/>
      <x:c r="GF6" s="423" t="s"/>
      <x:c r="GG6" s="423" t="s"/>
      <x:c r="GH6" s="423" t="s"/>
      <x:c r="GI6" s="423" t="s"/>
      <x:c r="GJ6" s="423" t="s"/>
      <x:c r="GK6" s="423" t="s"/>
      <x:c r="GL6" s="423" t="s"/>
      <x:c r="GM6" s="423" t="s"/>
      <x:c r="GN6" s="423" t="s"/>
      <x:c r="GO6" s="423" t="s"/>
      <x:c r="GP6" s="423" t="s"/>
      <x:c r="GQ6" s="423" t="s"/>
      <x:c r="GR6" s="423" t="s"/>
      <x:c r="GS6" s="423" t="s"/>
      <x:c r="GT6" s="423" t="s"/>
      <x:c r="GU6" s="423" t="s"/>
      <x:c r="GV6" s="423" t="s"/>
      <x:c r="GW6" s="423" t="s"/>
      <x:c r="GX6" s="423" t="s"/>
      <x:c r="GY6" s="423" t="s"/>
      <x:c r="GZ6" s="423" t="s"/>
      <x:c r="HA6" s="423" t="s"/>
      <x:c r="HB6" s="423" t="s"/>
      <x:c r="HC6" s="423" t="s"/>
      <x:c r="HD6" s="423" t="s"/>
      <x:c r="HE6" s="423" t="s"/>
      <x:c r="HF6" s="423" t="s"/>
      <x:c r="HG6" s="423" t="s"/>
      <x:c r="HH6" s="423" t="s"/>
      <x:c r="HI6" s="423" t="s"/>
      <x:c r="HJ6" s="423" t="s"/>
      <x:c r="HK6" s="423" t="s"/>
      <x:c r="HL6" s="423" t="s"/>
      <x:c r="HM6" s="423" t="s"/>
      <x:c r="HN6" s="423" t="s"/>
      <x:c r="HO6" s="423" t="s"/>
      <x:c r="HP6" s="423" t="s"/>
      <x:c r="HQ6" s="423" t="s"/>
      <x:c r="HR6" s="423" t="s"/>
      <x:c r="HS6" s="423" t="s"/>
      <x:c r="HT6" s="423" t="s"/>
      <x:c r="HU6" s="423" t="s"/>
      <x:c r="HV6" s="424" t="s"/>
      <x:c r="HW6" s="424" t="s"/>
    </x:row>
    <x:row r="7" spans="1:242" x14ac:dyDescent="0.2">
      <x:c r="E7" s="7" t="s"/>
      <x:c r="F7" s="7" t="s"/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  <x:c r="Q7" s="7" t="s"/>
      <x:c r="R7" s="7" t="s"/>
      <x:c r="S7" s="7" t="s"/>
      <x:c r="T7" s="7" t="s"/>
      <x:c r="U7" s="7" t="s"/>
      <x:c r="V7" s="7" t="s"/>
      <x:c r="W7" s="7" t="s"/>
      <x:c r="X7" s="7" t="s"/>
      <x:c r="Y7" s="7" t="s"/>
      <x:c r="Z7" s="7" t="s"/>
      <x:c r="AA7" s="7" t="s"/>
      <x:c r="AB7" s="7" t="s"/>
      <x:c r="AC7" s="7" t="s"/>
      <x:c r="AD7" s="7" t="s"/>
      <x:c r="AE7" s="7" t="s"/>
      <x:c r="AF7" s="7" t="s"/>
      <x:c r="AG7" s="7" t="s"/>
      <x:c r="AH7" s="7" t="s"/>
      <x:c r="AI7" s="7" t="s"/>
      <x:c r="AJ7" s="7" t="s"/>
      <x:c r="AK7" s="7" t="s"/>
      <x:c r="AL7" s="7" t="s"/>
      <x:c r="AM7" s="7" t="s"/>
      <x:c r="AN7" s="7" t="s"/>
      <x:c r="AO7" s="7" t="s"/>
      <x:c r="AP7" s="7" t="s"/>
      <x:c r="AQ7" s="7" t="s"/>
      <x:c r="AR7" s="7" t="s"/>
      <x:c r="AS7" s="7" t="s"/>
      <x:c r="AT7" s="7" t="s"/>
      <x:c r="AU7" s="7" t="s"/>
      <x:c r="AV7" s="7" t="s"/>
      <x:c r="AW7" s="7" t="s"/>
      <x:c r="AX7" s="7" t="s"/>
      <x:c r="AY7" s="7" t="s"/>
      <x:c r="AZ7" s="7" t="s"/>
      <x:c r="BA7" s="7" t="s"/>
      <x:c r="BB7" s="7" t="s"/>
      <x:c r="BC7" s="7" t="s"/>
      <x:c r="BD7" s="7" t="s"/>
      <x:c r="BE7" s="7" t="s"/>
      <x:c r="BF7" s="7" t="s"/>
      <x:c r="BG7" s="7" t="s"/>
      <x:c r="BH7" s="7" t="s"/>
      <x:c r="BI7" s="7" t="s"/>
      <x:c r="BJ7" s="7" t="s"/>
      <x:c r="BK7" s="7" t="s"/>
      <x:c r="BL7" s="7" t="s"/>
      <x:c r="BM7" s="7" t="s"/>
      <x:c r="BN7" s="7" t="s"/>
      <x:c r="BO7" s="7" t="s"/>
      <x:c r="BP7" s="7" t="s"/>
      <x:c r="BQ7" s="7" t="s"/>
      <x:c r="BR7" s="7" t="s"/>
      <x:c r="BS7" s="7" t="s"/>
      <x:c r="BT7" s="7" t="s"/>
      <x:c r="BU7" s="7" t="s"/>
      <x:c r="BV7" s="7" t="s"/>
      <x:c r="BW7" s="7" t="s"/>
      <x:c r="BX7" s="7" t="s"/>
      <x:c r="BY7" s="7" t="s"/>
      <x:c r="BZ7" s="7" t="s"/>
      <x:c r="CA7" s="7" t="s"/>
      <x:c r="CB7" s="7" t="s"/>
      <x:c r="CC7" s="7" t="s"/>
      <x:c r="CD7" s="7" t="s"/>
      <x:c r="CE7" s="7" t="s"/>
      <x:c r="CF7" s="7" t="s"/>
      <x:c r="CG7" s="7" t="s"/>
      <x:c r="CH7" s="7" t="s"/>
      <x:c r="CI7" s="7" t="s"/>
      <x:c r="CJ7" s="7" t="s"/>
      <x:c r="CK7" s="7" t="s"/>
      <x:c r="CL7" s="7" t="s"/>
      <x:c r="CM7" s="7" t="s"/>
      <x:c r="CN7" s="7" t="s"/>
      <x:c r="CO7" s="7" t="s"/>
      <x:c r="CP7" s="7" t="s"/>
      <x:c r="CQ7" s="7" t="s"/>
      <x:c r="CR7" s="7" t="s"/>
      <x:c r="CS7" s="7" t="s"/>
      <x:c r="CT7" s="7" t="s"/>
      <x:c r="CU7" s="7" t="s"/>
      <x:c r="CV7" s="7" t="s"/>
      <x:c r="CW7" s="7" t="s"/>
      <x:c r="CX7" s="7" t="s"/>
      <x:c r="CY7" s="7" t="s"/>
      <x:c r="CZ7" s="7" t="s"/>
      <x:c r="DA7" s="7" t="s"/>
      <x:c r="DB7" s="7" t="s"/>
      <x:c r="DC7" s="7" t="s"/>
      <x:c r="DD7" s="7" t="s"/>
      <x:c r="DE7" s="7" t="s"/>
      <x:c r="DF7" s="7" t="s"/>
      <x:c r="DG7" s="7" t="s"/>
      <x:c r="DH7" s="7" t="s"/>
      <x:c r="DI7" s="7" t="s"/>
      <x:c r="DJ7" s="7" t="s"/>
      <x:c r="DK7" s="7" t="s"/>
      <x:c r="DL7" s="7" t="s"/>
      <x:c r="DM7" s="7" t="s"/>
      <x:c r="DN7" s="7" t="s"/>
      <x:c r="DO7" s="7" t="s"/>
      <x:c r="DP7" s="7" t="s"/>
      <x:c r="DQ7" s="7" t="s"/>
      <x:c r="DR7" s="7" t="s"/>
      <x:c r="DS7" s="7" t="s"/>
      <x:c r="HV7" s="211" t="s"/>
      <x:c r="HW7" s="211" t="s"/>
    </x:row>
    <x:row r="8" spans="1:242" x14ac:dyDescent="0.2">
      <x:c r="E8" s="7" t="s"/>
      <x:c r="F8" s="7" t="s"/>
      <x:c r="G8" s="7" t="s"/>
      <x:c r="H8" s="7" t="s"/>
      <x:c r="I8" s="7" t="s"/>
      <x:c r="J8" s="7" t="s"/>
      <x:c r="K8" s="7" t="s"/>
      <x:c r="L8" s="7" t="s"/>
      <x:c r="M8" s="7" t="s"/>
      <x:c r="N8" s="7" t="s"/>
      <x:c r="O8" s="7" t="s"/>
      <x:c r="P8" s="7" t="s"/>
      <x:c r="Q8" s="7" t="s"/>
      <x:c r="R8" s="7" t="s"/>
      <x:c r="S8" s="7" t="s"/>
      <x:c r="T8" s="7" t="s"/>
      <x:c r="U8" s="7" t="s"/>
      <x:c r="V8" s="7" t="s"/>
      <x:c r="W8" s="7" t="s"/>
      <x:c r="X8" s="7" t="s"/>
      <x:c r="Y8" s="7" t="s"/>
      <x:c r="Z8" s="7" t="s"/>
      <x:c r="AA8" s="7" t="s"/>
      <x:c r="AB8" s="7" t="s"/>
      <x:c r="AC8" s="7" t="s"/>
      <x:c r="AD8" s="7" t="s"/>
      <x:c r="AE8" s="7" t="s"/>
      <x:c r="AF8" s="7" t="s"/>
      <x:c r="AG8" s="7" t="s"/>
      <x:c r="AH8" s="7" t="s"/>
      <x:c r="AI8" s="7" t="s"/>
      <x:c r="AJ8" s="7" t="s"/>
      <x:c r="AK8" s="7" t="s"/>
      <x:c r="AL8" s="7" t="s"/>
      <x:c r="AM8" s="7" t="s"/>
      <x:c r="AN8" s="7" t="s"/>
      <x:c r="AO8" s="7" t="s"/>
      <x:c r="AP8" s="7" t="s"/>
      <x:c r="AQ8" s="7" t="s"/>
      <x:c r="AR8" s="7" t="s"/>
      <x:c r="AS8" s="7" t="s"/>
      <x:c r="AT8" s="7" t="s"/>
      <x:c r="AU8" s="7" t="s"/>
      <x:c r="AV8" s="7" t="s"/>
      <x:c r="AW8" s="7" t="s"/>
      <x:c r="AX8" s="7" t="s"/>
      <x:c r="AY8" s="7" t="s"/>
      <x:c r="AZ8" s="7" t="s"/>
      <x:c r="BA8" s="7" t="s"/>
      <x:c r="BB8" s="7" t="s"/>
      <x:c r="BC8" s="7" t="s"/>
      <x:c r="BD8" s="7" t="s"/>
      <x:c r="BE8" s="7" t="s"/>
      <x:c r="BF8" s="7" t="s"/>
      <x:c r="BG8" s="7" t="s"/>
      <x:c r="BH8" s="7" t="s"/>
      <x:c r="BI8" s="7" t="s"/>
      <x:c r="BJ8" s="7" t="s"/>
      <x:c r="BK8" s="7" t="s"/>
      <x:c r="BL8" s="7" t="s"/>
      <x:c r="BM8" s="7" t="s"/>
      <x:c r="BN8" s="7" t="s"/>
      <x:c r="BO8" s="7" t="s"/>
      <x:c r="BP8" s="7" t="s"/>
      <x:c r="BQ8" s="7" t="s"/>
      <x:c r="BR8" s="7" t="s"/>
      <x:c r="BS8" s="7" t="s"/>
      <x:c r="BT8" s="7" t="s"/>
      <x:c r="BU8" s="7" t="s"/>
      <x:c r="BV8" s="7" t="s"/>
      <x:c r="BW8" s="7" t="s"/>
      <x:c r="BX8" s="7" t="s"/>
      <x:c r="BY8" s="7" t="s"/>
      <x:c r="BZ8" s="7" t="s"/>
      <x:c r="CA8" s="7" t="s"/>
      <x:c r="CB8" s="7" t="s"/>
      <x:c r="CC8" s="7" t="s"/>
      <x:c r="CD8" s="7" t="s"/>
      <x:c r="CE8" s="7" t="s"/>
      <x:c r="CF8" s="7" t="s"/>
      <x:c r="CG8" s="7" t="s"/>
      <x:c r="CH8" s="7" t="s"/>
      <x:c r="CI8" s="7" t="s"/>
      <x:c r="CJ8" s="7" t="s"/>
      <x:c r="CK8" s="7" t="s"/>
      <x:c r="CL8" s="7" t="s"/>
      <x:c r="CM8" s="7" t="s"/>
      <x:c r="CN8" s="7" t="s"/>
      <x:c r="CO8" s="7" t="s"/>
      <x:c r="CP8" s="7" t="s"/>
      <x:c r="CQ8" s="7" t="s"/>
      <x:c r="CR8" s="7" t="s"/>
      <x:c r="CS8" s="7" t="s"/>
      <x:c r="CT8" s="7" t="s"/>
      <x:c r="CU8" s="7" t="s"/>
      <x:c r="CV8" s="7" t="s"/>
      <x:c r="CW8" s="7" t="s"/>
      <x:c r="CX8" s="7" t="s"/>
      <x:c r="CY8" s="7" t="s"/>
      <x:c r="CZ8" s="7" t="s"/>
      <x:c r="DA8" s="7" t="s"/>
      <x:c r="DB8" s="7" t="s"/>
      <x:c r="DC8" s="7" t="s"/>
      <x:c r="DD8" s="7" t="s"/>
      <x:c r="DE8" s="7" t="s"/>
      <x:c r="DF8" s="7" t="s"/>
      <x:c r="DG8" s="7" t="s"/>
      <x:c r="DH8" s="7" t="s"/>
      <x:c r="DI8" s="7" t="s"/>
      <x:c r="DJ8" s="7" t="s"/>
      <x:c r="DK8" s="7" t="s"/>
      <x:c r="DL8" s="7" t="s"/>
      <x:c r="DM8" s="7" t="s"/>
      <x:c r="DN8" s="7" t="s"/>
      <x:c r="DO8" s="7" t="s"/>
      <x:c r="DP8" s="7" t="s"/>
      <x:c r="DQ8" s="7" t="s"/>
      <x:c r="DR8" s="7" t="s"/>
      <x:c r="DS8" s="7" t="s"/>
      <x:c r="HV8" s="212" t="s"/>
      <x:c r="HW8" s="4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00BCC8-508D-4C22-8482-E51529FF409A}" mc:Ignorable="x14ac xr xr2 xr3">
  <x:sheetPr codeName="Sheet3">
    <x:outlinePr summaryBelow="1" summaryRight="1"/>
  </x:sheetPr>
  <x:dimension ref="B1:AR70"/>
  <x:sheetViews>
    <x:sheetView showGridLines="0" workbookViewId="0">
      <x:selection activeCell="C25" sqref="C25 C25:D25"/>
    </x:sheetView>
  </x:sheetViews>
  <x:sheetFormatPr defaultColWidth="9.140625" defaultRowHeight="11.25" x14ac:dyDescent="0.2"/>
  <x:cols>
    <x:col min="1" max="1" width="4.285156" style="7" customWidth="1"/>
    <x:col min="2" max="2" width="13.855469" style="7" customWidth="1"/>
    <x:col min="3" max="3" width="10.425781" style="0" bestFit="1" customWidth="1"/>
    <x:col min="4" max="6" width="9.285156" style="7" bestFit="1" customWidth="1"/>
    <x:col min="7" max="13" width="9.570312" style="7" bestFit="1" customWidth="1"/>
    <x:col min="14" max="15" width="9.285156" style="7" bestFit="1" customWidth="1"/>
    <x:col min="16" max="16" width="10.855469" style="7" bestFit="1" customWidth="1"/>
    <x:col min="17" max="17" width="11.570312" style="7" bestFit="1" customWidth="1"/>
    <x:col min="18" max="16384" width="9.140625" style="7" customWidth="1"/>
  </x:cols>
  <x:sheetData>
    <x:row r="1" spans="1:44" customFormat="1" ht="12" customHeight="1" thickBot="1" x14ac:dyDescent="0.25"/>
    <x:row r="2" spans="1:44" customFormat="1" ht="30" customHeight="1" x14ac:dyDescent="0.2">
      <x:c r="C2" s="275" t="s">
        <x:v>23</x:v>
      </x:c>
      <x:c r="D2" s="275" t="s"/>
      <x:c r="E2" s="275" t="s"/>
      <x:c r="F2" s="275" t="s"/>
      <x:c r="G2" s="275" t="s"/>
      <x:c r="H2" s="275" t="s"/>
      <x:c r="I2" s="276" t="s"/>
      <x:c r="J2" s="276" t="s"/>
      <x:c r="K2" s="276" t="s"/>
      <x:c r="L2" s="349" t="s">
        <x:v>2</x:v>
      </x:c>
      <x:c r="M2" s="350" t="s"/>
      <x:c r="N2" s="350" t="s"/>
      <x:c r="O2" s="350" t="s"/>
      <x:c r="P2" s="351" t="s"/>
    </x:row>
    <x:row r="3" spans="1:44" customFormat="1" ht="35.25" customHeight="1" x14ac:dyDescent="0.2">
      <x:c r="C3" s="275" t="s"/>
      <x:c r="D3" s="275" t="s"/>
      <x:c r="E3" s="275" t="s"/>
      <x:c r="F3" s="275" t="s"/>
      <x:c r="G3" s="275" t="s"/>
      <x:c r="H3" s="275" t="s"/>
      <x:c r="I3" s="276" t="s"/>
      <x:c r="J3" s="276" t="s"/>
      <x:c r="K3" s="276" t="s"/>
      <x:c r="L3" s="352" t="s"/>
      <x:c r="M3" s="353" t="s"/>
      <x:c r="N3" s="353" t="s"/>
      <x:c r="O3" s="353" t="s"/>
      <x:c r="P3" s="354" t="s"/>
    </x:row>
    <x:row r="4" spans="1:44" customFormat="1" ht="31.5" customHeight="1" x14ac:dyDescent="0.2">
      <x:c r="C4" s="276" t="s"/>
      <x:c r="D4" s="276" t="s"/>
      <x:c r="E4" s="276" t="s"/>
      <x:c r="F4" s="276" t="s"/>
      <x:c r="G4" s="276" t="s"/>
      <x:c r="H4" s="276" t="s"/>
      <x:c r="I4" s="276" t="s"/>
      <x:c r="J4" s="276" t="s"/>
      <x:c r="K4" s="276" t="s"/>
      <x:c r="L4" s="352" t="s"/>
      <x:c r="M4" s="353" t="s"/>
      <x:c r="N4" s="353" t="s"/>
      <x:c r="O4" s="353" t="s"/>
      <x:c r="P4" s="354" t="s"/>
    </x:row>
    <x:row r="5" spans="1:44" customFormat="1" ht="15" customHeight="1" x14ac:dyDescent="0.2">
      <x:c r="C5" s="289" t="s">
        <x:v>3</x:v>
      </x:c>
      <x:c r="D5" s="289" t="s"/>
      <x:c r="E5" s="289" t="s"/>
      <x:c r="F5" s="289" t="s">
        <x:v>4</x:v>
      </x:c>
      <x:c r="G5" s="289" t="s"/>
      <x:c r="H5" s="289" t="s"/>
      <x:c r="I5" s="289" t="s"/>
      <x:c r="J5" s="289" t="s"/>
      <x:c r="K5" s="289" t="s"/>
      <x:c r="L5" s="352" t="s"/>
      <x:c r="M5" s="353" t="s"/>
      <x:c r="N5" s="353" t="s"/>
      <x:c r="O5" s="353" t="s"/>
      <x:c r="P5" s="354" t="s"/>
    </x:row>
    <x:row r="6" spans="1:44" customFormat="1" ht="15.75" customHeight="1" thickBot="1" x14ac:dyDescent="0.25">
      <x:c r="C6" s="289" t="s">
        <x:v>5</x:v>
      </x:c>
      <x:c r="D6" s="289" t="s"/>
      <x:c r="E6" s="289" t="s"/>
      <x:c r="F6" s="289" t="s">
        <x:v>6</x:v>
      </x:c>
      <x:c r="G6" s="289" t="s"/>
      <x:c r="H6" s="289" t="s"/>
      <x:c r="I6" s="289" t="s"/>
      <x:c r="J6" s="289" t="s"/>
      <x:c r="K6" s="289" t="s"/>
      <x:c r="L6" s="355" t="s"/>
      <x:c r="M6" s="356" t="s"/>
      <x:c r="N6" s="356" t="s"/>
      <x:c r="O6" s="356" t="s"/>
      <x:c r="P6" s="357" t="s"/>
    </x:row>
    <x:row r="8" spans="1:44" customFormat="1" ht="22.5" customHeight="1" x14ac:dyDescent="0.25">
      <x:c r="B8" s="425" t="s">
        <x:v>125</x:v>
      </x:c>
      <x:c r="C8" s="426" t="s"/>
      <x:c r="D8" s="426" t="s"/>
      <x:c r="E8" s="426" t="s"/>
      <x:c r="F8" s="426" t="s"/>
      <x:c r="G8" s="426" t="s"/>
      <x:c r="H8" s="426" t="s"/>
      <x:c r="I8" s="426" t="s"/>
      <x:c r="J8" s="426" t="s"/>
      <x:c r="K8" s="426" t="s"/>
      <x:c r="L8" s="426" t="s"/>
      <x:c r="M8" s="426" t="s"/>
      <x:c r="N8" s="426" t="s"/>
      <x:c r="O8" s="426" t="s"/>
      <x:c r="P8" s="426" t="s"/>
      <x:c r="Q8" s="427" t="s"/>
    </x:row>
    <x:row r="9" spans="1:44" customFormat="1" ht="15.75" customHeight="1" x14ac:dyDescent="0.2">
      <x:c r="B9" s="428" t="s">
        <x:v>126</x:v>
      </x:c>
      <x:c r="C9" s="429" t="s">
        <x:v>127</x:v>
      </x:c>
      <x:c r="D9" s="430" t="s"/>
      <x:c r="E9" s="429" t="s">
        <x:v>128</x:v>
      </x:c>
      <x:c r="F9" s="430" t="s"/>
      <x:c r="G9" s="429" t="s">
        <x:v>129</x:v>
      </x:c>
      <x:c r="H9" s="430" t="s"/>
      <x:c r="I9" s="429" t="s">
        <x:v>130</x:v>
      </x:c>
      <x:c r="J9" s="430" t="s"/>
      <x:c r="K9" s="429" t="s">
        <x:v>131</x:v>
      </x:c>
      <x:c r="L9" s="430" t="s"/>
      <x:c r="M9" s="429" t="s">
        <x:v>132</x:v>
      </x:c>
      <x:c r="N9" s="430" t="s"/>
      <x:c r="O9" s="429" t="s">
        <x:v>133</x:v>
      </x:c>
      <x:c r="P9" s="430" t="s"/>
      <x:c r="Q9" s="428" t="s">
        <x:v>90</x:v>
      </x:c>
    </x:row>
    <x:row r="10" spans="1:44" customFormat="1" ht="15.75" customHeight="1" x14ac:dyDescent="0.2">
      <x:c r="B10" s="431" t="s"/>
      <x:c r="C10" s="358" t="s">
        <x:v>134</x:v>
      </x:c>
      <x:c r="D10" s="358" t="s">
        <x:v>135</x:v>
      </x:c>
      <x:c r="E10" s="358" t="s">
        <x:v>134</x:v>
      </x:c>
      <x:c r="F10" s="358" t="s">
        <x:v>135</x:v>
      </x:c>
      <x:c r="G10" s="358" t="s">
        <x:v>134</x:v>
      </x:c>
      <x:c r="H10" s="358" t="s">
        <x:v>135</x:v>
      </x:c>
      <x:c r="I10" s="358" t="s">
        <x:v>134</x:v>
      </x:c>
      <x:c r="J10" s="358" t="s">
        <x:v>135</x:v>
      </x:c>
      <x:c r="K10" s="358" t="s">
        <x:v>134</x:v>
      </x:c>
      <x:c r="L10" s="358" t="s">
        <x:v>135</x:v>
      </x:c>
      <x:c r="M10" s="358" t="s">
        <x:v>134</x:v>
      </x:c>
      <x:c r="N10" s="358" t="s">
        <x:v>135</x:v>
      </x:c>
      <x:c r="O10" s="358" t="s">
        <x:v>134</x:v>
      </x:c>
      <x:c r="P10" s="358" t="s">
        <x:v>135</x:v>
      </x:c>
      <x:c r="Q10" s="431" t="s"/>
    </x:row>
    <x:row r="11" spans="1:44" customFormat="1" ht="15.75" customHeight="1" x14ac:dyDescent="0.2">
      <x:c r="B11" s="9" t="s">
        <x:v>136</x:v>
      </x:c>
      <x:c r="C11" s="23" t="e">
        <x:f>AVERAGEIFS('Consumption Data'!$M:$M,'Consumption Data'!$C:$C,"Gas",'Consumption Data'!$D:$D,$B11,'Consumption Data'!$E:$E,C$9)</x:f>
      </x:c>
      <x:c r="D11" s="23" t="e">
        <x:f>AVERAGEIFS('Consumption Data'!$N:$N,'Consumption Data'!$C:$C,"Gas",'Consumption Data'!$D:$D,$B11,'Consumption Data'!$E:$E,C$9)</x:f>
      </x:c>
      <x:c r="E11" s="23" t="e">
        <x:f>AVERAGEIFS('Consumption Data'!$M:$M,'Consumption Data'!$C:$C,"Gas",'Consumption Data'!$D:$D,$B11,'Consumption Data'!$E:$E,E$9)</x:f>
      </x:c>
      <x:c r="F11" s="23" t="e">
        <x:f>AVERAGEIFS('Consumption Data'!$N:$N,'Consumption Data'!$C:$C,"Gas",'Consumption Data'!$D:$D,$B11,'Consumption Data'!$E:$E,E$9)</x:f>
      </x:c>
      <x:c r="G11" s="23" t="e">
        <x:f>AVERAGEIFS('Consumption Data'!$M:$M,'Consumption Data'!$C:$C,"Gas",'Consumption Data'!$D:$D,$B11,'Consumption Data'!$E:$E,G$9)</x:f>
      </x:c>
      <x:c r="H11" s="23" t="e">
        <x:f>AVERAGEIFS('Consumption Data'!$N:$N,'Consumption Data'!$C:$C,"Gas",'Consumption Data'!$D:$D,$B11,'Consumption Data'!$E:$E,G$9)</x:f>
      </x:c>
      <x:c r="I11" s="23" t="e">
        <x:f>AVERAGEIFS('Consumption Data'!$M:$M,'Consumption Data'!$C:$C,"Gas",'Consumption Data'!$D:$D,$B11,'Consumption Data'!$E:$E,I$9)</x:f>
      </x:c>
      <x:c r="J11" s="23" t="e">
        <x:f>AVERAGEIFS('Consumption Data'!$N:$N,'Consumption Data'!$C:$C,"Gas",'Consumption Data'!$D:$D,$B11,'Consumption Data'!$E:$E,I$9)</x:f>
      </x:c>
      <x:c r="K11" s="23" t="e">
        <x:f>AVERAGEIFS('Consumption Data'!$M:$M,'Consumption Data'!$C:$C,"Gas",'Consumption Data'!$D:$D,$B11,'Consumption Data'!$E:$E,K$9)</x:f>
      </x:c>
      <x:c r="L11" s="23" t="e">
        <x:f>AVERAGEIFS('Consumption Data'!$N:$N,'Consumption Data'!$C:$C,"Gas",'Consumption Data'!$D:$D,$B11,'Consumption Data'!$E:$E,K$9)</x:f>
      </x:c>
      <x:c r="M11" s="23" t="e">
        <x:f>AVERAGEIFS('Consumption Data'!$M:$M,'Consumption Data'!$C:$C,"Gas",'Consumption Data'!$D:$D,$B11,'Consumption Data'!$E:$E,M$9)</x:f>
      </x:c>
      <x:c r="N11" s="23" t="e">
        <x:f>AVERAGEIFS('Consumption Data'!$N:$N,'Consumption Data'!$C:$C,"Gas",'Consumption Data'!$D:$D,$B11,'Consumption Data'!$E:$E,M$9)</x:f>
      </x:c>
      <x:c r="O11" s="23" t="e">
        <x:f>AVERAGEIFS('Consumption Data'!$M:$M,'Consumption Data'!$C:$C,"Gas",'Consumption Data'!$D:$D,$B11,'Consumption Data'!$E:$E,O$9)</x:f>
      </x:c>
      <x:c r="P11" s="23" t="e">
        <x:f>AVERAGEIFS('Consumption Data'!$N:$N,'Consumption Data'!$C:$C,"Gas",'Consumption Data'!$D:$D,$B11,'Consumption Data'!$E:$E,O$9)</x:f>
      </x:c>
      <x:c r="Q11" s="23" t="e">
        <x:f>AVERAGEIFS('Consumption Data'!$L:$L,'Consumption Data'!$C:$C,"Gas",'Consumption Data'!$D:$D,'Consumption Analysis'!B11)</x:f>
      </x:c>
    </x:row>
    <x:row r="12" spans="1:44" customFormat="1" ht="15.75" customHeight="1" x14ac:dyDescent="0.2">
      <x:c r="B12" s="9" t="s">
        <x:v>137</x:v>
      </x:c>
      <x:c r="C12" s="23" t="e">
        <x:f>AVERAGEIFS('Consumption Data'!$M:$M,'Consumption Data'!$C:$C,"Gas",'Consumption Data'!$D:$D,$B12,'Consumption Data'!$E:$E,C$9)</x:f>
      </x:c>
      <x:c r="D12" s="23" t="e">
        <x:f>AVERAGEIFS('Consumption Data'!$N:$N,'Consumption Data'!$C:$C,"Gas",'Consumption Data'!$D:$D,$B12,'Consumption Data'!$E:$E,C$9)</x:f>
      </x:c>
      <x:c r="E12" s="23" t="e">
        <x:f>AVERAGEIFS('Consumption Data'!$M:$M,'Consumption Data'!$C:$C,"Gas",'Consumption Data'!$D:$D,$B12,'Consumption Data'!$E:$E,E$9)</x:f>
      </x:c>
      <x:c r="F12" s="23" t="e">
        <x:f>AVERAGEIFS('Consumption Data'!$N:$N,'Consumption Data'!$C:$C,"Gas",'Consumption Data'!$D:$D,$B12,'Consumption Data'!$E:$E,E$9)</x:f>
      </x:c>
      <x:c r="G12" s="23" t="e">
        <x:f>AVERAGEIFS('Consumption Data'!$M:$M,'Consumption Data'!$C:$C,"Gas",'Consumption Data'!$D:$D,$B12,'Consumption Data'!$E:$E,G$9)</x:f>
      </x:c>
      <x:c r="H12" s="23" t="e">
        <x:f>AVERAGEIFS('Consumption Data'!$N:$N,'Consumption Data'!$C:$C,"Gas",'Consumption Data'!$D:$D,$B12,'Consumption Data'!$E:$E,G$9)</x:f>
      </x:c>
      <x:c r="I12" s="23" t="e">
        <x:f>AVERAGEIFS('Consumption Data'!$M:$M,'Consumption Data'!$C:$C,"Gas",'Consumption Data'!$D:$D,$B12,'Consumption Data'!$E:$E,I$9)</x:f>
      </x:c>
      <x:c r="J12" s="23" t="e">
        <x:f>AVERAGEIFS('Consumption Data'!$N:$N,'Consumption Data'!$C:$C,"Gas",'Consumption Data'!$D:$D,$B12,'Consumption Data'!$E:$E,I$9)</x:f>
      </x:c>
      <x:c r="K12" s="23" t="e">
        <x:f>AVERAGEIFS('Consumption Data'!$M:$M,'Consumption Data'!$C:$C,"Gas",'Consumption Data'!$D:$D,$B12,'Consumption Data'!$E:$E,K$9)</x:f>
      </x:c>
      <x:c r="L12" s="23" t="e">
        <x:f>AVERAGEIFS('Consumption Data'!$N:$N,'Consumption Data'!$C:$C,"Gas",'Consumption Data'!$D:$D,$B12,'Consumption Data'!$E:$E,K$9)</x:f>
      </x:c>
      <x:c r="M12" s="23" t="e">
        <x:f>AVERAGEIFS('Consumption Data'!$M:$M,'Consumption Data'!$C:$C,"Gas",'Consumption Data'!$D:$D,$B12,'Consumption Data'!$E:$E,M$9)</x:f>
      </x:c>
      <x:c r="N12" s="23" t="e">
        <x:f>AVERAGEIFS('Consumption Data'!$N:$N,'Consumption Data'!$C:$C,"Gas",'Consumption Data'!$D:$D,$B12,'Consumption Data'!$E:$E,M$9)</x:f>
      </x:c>
      <x:c r="O12" s="23" t="e">
        <x:f>AVERAGEIFS('Consumption Data'!$M:$M,'Consumption Data'!$C:$C,"Gas",'Consumption Data'!$D:$D,$B12,'Consumption Data'!$E:$E,O$9)</x:f>
      </x:c>
      <x:c r="P12" s="23" t="e">
        <x:f>AVERAGEIFS('Consumption Data'!$N:$N,'Consumption Data'!$C:$C,"Gas",'Consumption Data'!$D:$D,$B12,'Consumption Data'!$E:$E,O$9)</x:f>
      </x:c>
      <x:c r="Q12" s="23" t="e">
        <x:f>AVERAGEIFS('Consumption Data'!$L:$L,'Consumption Data'!$C:$C,"Gas",'Consumption Data'!$D:$D,'Consumption Analysis'!B12)</x:f>
      </x:c>
    </x:row>
    <x:row r="13" spans="1:44" customFormat="1" ht="15.75" customHeight="1" x14ac:dyDescent="0.2">
      <x:c r="B13" s="9" t="s">
        <x:v>138</x:v>
      </x:c>
      <x:c r="C13" s="23" t="e">
        <x:f>AVERAGEIFS('Consumption Data'!$M:$M,'Consumption Data'!$C:$C,"Gas",'Consumption Data'!$D:$D,$B13,'Consumption Data'!$E:$E,C$9)</x:f>
      </x:c>
      <x:c r="D13" s="23" t="e">
        <x:f>AVERAGEIFS('Consumption Data'!$N:$N,'Consumption Data'!$C:$C,"Gas",'Consumption Data'!$D:$D,$B13,'Consumption Data'!$E:$E,C$9)</x:f>
      </x:c>
      <x:c r="E13" s="23" t="e">
        <x:f>AVERAGEIFS('Consumption Data'!$M:$M,'Consumption Data'!$C:$C,"Gas",'Consumption Data'!$D:$D,$B13,'Consumption Data'!$E:$E,E$9)</x:f>
      </x:c>
      <x:c r="F13" s="23" t="e">
        <x:f>AVERAGEIFS('Consumption Data'!$N:$N,'Consumption Data'!$C:$C,"Gas",'Consumption Data'!$D:$D,$B13,'Consumption Data'!$E:$E,E$9)</x:f>
      </x:c>
      <x:c r="G13" s="23" t="e">
        <x:f>AVERAGEIFS('Consumption Data'!$M:$M,'Consumption Data'!$C:$C,"Gas",'Consumption Data'!$D:$D,$B13,'Consumption Data'!$E:$E,G$9)</x:f>
      </x:c>
      <x:c r="H13" s="23" t="e">
        <x:f>AVERAGEIFS('Consumption Data'!$N:$N,'Consumption Data'!$C:$C,"Gas",'Consumption Data'!$D:$D,$B13,'Consumption Data'!$E:$E,G$9)</x:f>
      </x:c>
      <x:c r="I13" s="23" t="e">
        <x:f>AVERAGEIFS('Consumption Data'!$M:$M,'Consumption Data'!$C:$C,"Gas",'Consumption Data'!$D:$D,$B13,'Consumption Data'!$E:$E,I$9)</x:f>
      </x:c>
      <x:c r="J13" s="23" t="e">
        <x:f>AVERAGEIFS('Consumption Data'!$N:$N,'Consumption Data'!$C:$C,"Gas",'Consumption Data'!$D:$D,$B13,'Consumption Data'!$E:$E,I$9)</x:f>
      </x:c>
      <x:c r="K13" s="23" t="e">
        <x:f>AVERAGEIFS('Consumption Data'!$M:$M,'Consumption Data'!$C:$C,"Gas",'Consumption Data'!$D:$D,$B13,'Consumption Data'!$E:$E,K$9)</x:f>
      </x:c>
      <x:c r="L13" s="23" t="e">
        <x:f>AVERAGEIFS('Consumption Data'!$N:$N,'Consumption Data'!$C:$C,"Gas",'Consumption Data'!$D:$D,$B13,'Consumption Data'!$E:$E,K$9)</x:f>
      </x:c>
      <x:c r="M13" s="23" t="e">
        <x:f>AVERAGEIFS('Consumption Data'!$M:$M,'Consumption Data'!$C:$C,"Gas",'Consumption Data'!$D:$D,$B13,'Consumption Data'!$E:$E,M$9)</x:f>
      </x:c>
      <x:c r="N13" s="23" t="e">
        <x:f>AVERAGEIFS('Consumption Data'!$N:$N,'Consumption Data'!$C:$C,"Gas",'Consumption Data'!$D:$D,$B13,'Consumption Data'!$E:$E,M$9)</x:f>
      </x:c>
      <x:c r="O13" s="23" t="e">
        <x:f>AVERAGEIFS('Consumption Data'!$M:$M,'Consumption Data'!$C:$C,"Gas",'Consumption Data'!$D:$D,$B13,'Consumption Data'!$E:$E,O$9)</x:f>
      </x:c>
      <x:c r="P13" s="23" t="e">
        <x:f>AVERAGEIFS('Consumption Data'!$N:$N,'Consumption Data'!$C:$C,"Gas",'Consumption Data'!$D:$D,$B13,'Consumption Data'!$E:$E,O$9)</x:f>
      </x:c>
      <x:c r="Q13" s="23" t="e">
        <x:f>AVERAGEIFS('Consumption Data'!$L:$L,'Consumption Data'!$C:$C,"Gas",'Consumption Data'!$D:$D,'Consumption Analysis'!B13)</x:f>
      </x:c>
    </x:row>
    <x:row r="14" spans="1:44" customFormat="1" ht="15.75" customHeight="1" x14ac:dyDescent="0.2">
      <x:c r="B14" s="9" t="s">
        <x:v>139</x:v>
      </x:c>
      <x:c r="C14" s="23" t="e">
        <x:f>AVERAGEIFS('Consumption Data'!$M:$M,'Consumption Data'!$C:$C,"Gas",'Consumption Data'!$D:$D,$B14,'Consumption Data'!$E:$E,C$9)</x:f>
      </x:c>
      <x:c r="D14" s="23" t="e">
        <x:f>AVERAGEIFS('Consumption Data'!$N:$N,'Consumption Data'!$C:$C,"Gas",'Consumption Data'!$D:$D,$B14,'Consumption Data'!$E:$E,C$9)</x:f>
      </x:c>
      <x:c r="E14" s="23" t="e">
        <x:f>AVERAGEIFS('Consumption Data'!$M:$M,'Consumption Data'!$C:$C,"Gas",'Consumption Data'!$D:$D,$B14,'Consumption Data'!$E:$E,E$9)</x:f>
      </x:c>
      <x:c r="F14" s="23" t="e">
        <x:f>AVERAGEIFS('Consumption Data'!$N:$N,'Consumption Data'!$C:$C,"Gas",'Consumption Data'!$D:$D,$B14,'Consumption Data'!$E:$E,E$9)</x:f>
      </x:c>
      <x:c r="G14" s="23" t="e">
        <x:f>AVERAGEIFS('Consumption Data'!$M:$M,'Consumption Data'!$C:$C,"Gas",'Consumption Data'!$D:$D,$B14,'Consumption Data'!$E:$E,G$9)</x:f>
      </x:c>
      <x:c r="H14" s="23" t="e">
        <x:f>AVERAGEIFS('Consumption Data'!$N:$N,'Consumption Data'!$C:$C,"Gas",'Consumption Data'!$D:$D,$B14,'Consumption Data'!$E:$E,G$9)</x:f>
      </x:c>
      <x:c r="I14" s="23" t="e">
        <x:f>AVERAGEIFS('Consumption Data'!$M:$M,'Consumption Data'!$C:$C,"Gas",'Consumption Data'!$D:$D,$B14,'Consumption Data'!$E:$E,I$9)</x:f>
      </x:c>
      <x:c r="J14" s="23" t="e">
        <x:f>AVERAGEIFS('Consumption Data'!$N:$N,'Consumption Data'!$C:$C,"Gas",'Consumption Data'!$D:$D,$B14,'Consumption Data'!$E:$E,I$9)</x:f>
      </x:c>
      <x:c r="K14" s="23" t="e">
        <x:f>AVERAGEIFS('Consumption Data'!$M:$M,'Consumption Data'!$C:$C,"Gas",'Consumption Data'!$D:$D,$B14,'Consumption Data'!$E:$E,K$9)</x:f>
      </x:c>
      <x:c r="L14" s="23" t="e">
        <x:f>AVERAGEIFS('Consumption Data'!$N:$N,'Consumption Data'!$C:$C,"Gas",'Consumption Data'!$D:$D,$B14,'Consumption Data'!$E:$E,K$9)</x:f>
      </x:c>
      <x:c r="M14" s="23" t="e">
        <x:f>AVERAGEIFS('Consumption Data'!$M:$M,'Consumption Data'!$C:$C,"Gas",'Consumption Data'!$D:$D,$B14,'Consumption Data'!$E:$E,M$9)</x:f>
      </x:c>
      <x:c r="N14" s="23" t="e">
        <x:f>AVERAGEIFS('Consumption Data'!$N:$N,'Consumption Data'!$C:$C,"Gas",'Consumption Data'!$D:$D,$B14,'Consumption Data'!$E:$E,M$9)</x:f>
      </x:c>
      <x:c r="O14" s="23" t="e">
        <x:f>AVERAGEIFS('Consumption Data'!$M:$M,'Consumption Data'!$C:$C,"Gas",'Consumption Data'!$D:$D,$B14,'Consumption Data'!$E:$E,O$9)</x:f>
      </x:c>
      <x:c r="P14" s="23" t="e">
        <x:f>AVERAGEIFS('Consumption Data'!$N:$N,'Consumption Data'!$C:$C,"Gas",'Consumption Data'!$D:$D,$B14,'Consumption Data'!$E:$E,O$9)</x:f>
      </x:c>
      <x:c r="Q14" s="23" t="e">
        <x:f>AVERAGEIFS('Consumption Data'!$L:$L,'Consumption Data'!$C:$C,"Gas",'Consumption Data'!$D:$D,'Consumption Analysis'!B14)</x:f>
      </x:c>
    </x:row>
    <x:row r="15" spans="1:44" customFormat="1" ht="15.75" customHeight="1" x14ac:dyDescent="0.2">
      <x:c r="B15" s="9" t="s">
        <x:v>140</x:v>
      </x:c>
      <x:c r="C15" s="23" t="e">
        <x:f>AVERAGEIFS('Consumption Data'!$M:$M,'Consumption Data'!$C:$C,"Gas",'Consumption Data'!$D:$D,$B15,'Consumption Data'!$E:$E,C$9)</x:f>
      </x:c>
      <x:c r="D15" s="23" t="e">
        <x:f>AVERAGEIFS('Consumption Data'!$N:$N,'Consumption Data'!$C:$C,"Gas",'Consumption Data'!$D:$D,$B15,'Consumption Data'!$E:$E,C$9)</x:f>
      </x:c>
      <x:c r="E15" s="23" t="e">
        <x:f>AVERAGEIFS('Consumption Data'!$M:$M,'Consumption Data'!$C:$C,"Gas",'Consumption Data'!$D:$D,$B15,'Consumption Data'!$E:$E,E$9)</x:f>
      </x:c>
      <x:c r="F15" s="23" t="e">
        <x:f>AVERAGEIFS('Consumption Data'!$N:$N,'Consumption Data'!$C:$C,"Gas",'Consumption Data'!$D:$D,$B15,'Consumption Data'!$E:$E,E$9)</x:f>
      </x:c>
      <x:c r="G15" s="23" t="e">
        <x:f>AVERAGEIFS('Consumption Data'!$M:$M,'Consumption Data'!$C:$C,"Gas",'Consumption Data'!$D:$D,$B15,'Consumption Data'!$E:$E,G$9)</x:f>
      </x:c>
      <x:c r="H15" s="23" t="e">
        <x:f>AVERAGEIFS('Consumption Data'!$N:$N,'Consumption Data'!$C:$C,"Gas",'Consumption Data'!$D:$D,$B15,'Consumption Data'!$E:$E,G$9)</x:f>
      </x:c>
      <x:c r="I15" s="23" t="e">
        <x:f>AVERAGEIFS('Consumption Data'!$M:$M,'Consumption Data'!$C:$C,"Gas",'Consumption Data'!$D:$D,$B15,'Consumption Data'!$E:$E,I$9)</x:f>
      </x:c>
      <x:c r="J15" s="23" t="e">
        <x:f>AVERAGEIFS('Consumption Data'!$N:$N,'Consumption Data'!$C:$C,"Gas",'Consumption Data'!$D:$D,$B15,'Consumption Data'!$E:$E,I$9)</x:f>
      </x:c>
      <x:c r="K15" s="23" t="e">
        <x:f>AVERAGEIFS('Consumption Data'!$M:$M,'Consumption Data'!$C:$C,"Gas",'Consumption Data'!$D:$D,$B15,'Consumption Data'!$E:$E,K$9)</x:f>
      </x:c>
      <x:c r="L15" s="23" t="e">
        <x:f>AVERAGEIFS('Consumption Data'!$N:$N,'Consumption Data'!$C:$C,"Gas",'Consumption Data'!$D:$D,$B15,'Consumption Data'!$E:$E,K$9)</x:f>
      </x:c>
      <x:c r="M15" s="23" t="e">
        <x:f>AVERAGEIFS('Consumption Data'!$M:$M,'Consumption Data'!$C:$C,"Gas",'Consumption Data'!$D:$D,$B15,'Consumption Data'!$E:$E,M$9)</x:f>
      </x:c>
      <x:c r="N15" s="23" t="e">
        <x:f>AVERAGEIFS('Consumption Data'!$N:$N,'Consumption Data'!$C:$C,"Gas",'Consumption Data'!$D:$D,$B15,'Consumption Data'!$E:$E,M$9)</x:f>
      </x:c>
      <x:c r="O15" s="23" t="e">
        <x:f>AVERAGEIFS('Consumption Data'!$M:$M,'Consumption Data'!$C:$C,"Gas",'Consumption Data'!$D:$D,$B15,'Consumption Data'!$E:$E,O$9)</x:f>
      </x:c>
      <x:c r="P15" s="23" t="e">
        <x:f>AVERAGEIFS('Consumption Data'!$N:$N,'Consumption Data'!$C:$C,"Gas",'Consumption Data'!$D:$D,$B15,'Consumption Data'!$E:$E,O$9)</x:f>
      </x:c>
      <x:c r="Q15" s="23" t="e">
        <x:f>AVERAGEIFS('Consumption Data'!$L:$L,'Consumption Data'!$C:$C,"Gas",'Consumption Data'!$D:$D,'Consumption Analysis'!B15)</x:f>
      </x:c>
    </x:row>
    <x:row r="16" spans="1:44" customFormat="1" ht="15.75" customHeight="1" x14ac:dyDescent="0.2">
      <x:c r="B16" s="9" t="s">
        <x:v>141</x:v>
      </x:c>
      <x:c r="C16" s="23" t="e">
        <x:f>AVERAGEIFS('Consumption Data'!$M:$M,'Consumption Data'!$C:$C,"Gas",'Consumption Data'!$D:$D,$B16,'Consumption Data'!$E:$E,C$9)</x:f>
      </x:c>
      <x:c r="D16" s="23" t="e">
        <x:f>AVERAGEIFS('Consumption Data'!$N:$N,'Consumption Data'!$C:$C,"Gas",'Consumption Data'!$D:$D,$B16,'Consumption Data'!$E:$E,C$9)</x:f>
      </x:c>
      <x:c r="E16" s="23" t="e">
        <x:f>AVERAGEIFS('Consumption Data'!$M:$M,'Consumption Data'!$C:$C,"Gas",'Consumption Data'!$D:$D,$B16,'Consumption Data'!$E:$E,E$9)</x:f>
      </x:c>
      <x:c r="F16" s="23" t="e">
        <x:f>AVERAGEIFS('Consumption Data'!$N:$N,'Consumption Data'!$C:$C,"Gas",'Consumption Data'!$D:$D,$B16,'Consumption Data'!$E:$E,E$9)</x:f>
      </x:c>
      <x:c r="G16" s="23" t="e">
        <x:f>AVERAGEIFS('Consumption Data'!$M:$M,'Consumption Data'!$C:$C,"Gas",'Consumption Data'!$D:$D,$B16,'Consumption Data'!$E:$E,G$9)</x:f>
      </x:c>
      <x:c r="H16" s="23" t="e">
        <x:f>AVERAGEIFS('Consumption Data'!$N:$N,'Consumption Data'!$C:$C,"Gas",'Consumption Data'!$D:$D,$B16,'Consumption Data'!$E:$E,G$9)</x:f>
      </x:c>
      <x:c r="I16" s="23" t="e">
        <x:f>AVERAGEIFS('Consumption Data'!$M:$M,'Consumption Data'!$C:$C,"Gas",'Consumption Data'!$D:$D,$B16,'Consumption Data'!$E:$E,I$9)</x:f>
      </x:c>
      <x:c r="J16" s="23" t="e">
        <x:f>AVERAGEIFS('Consumption Data'!$N:$N,'Consumption Data'!$C:$C,"Gas",'Consumption Data'!$D:$D,$B16,'Consumption Data'!$E:$E,I$9)</x:f>
      </x:c>
      <x:c r="K16" s="23" t="e">
        <x:f>AVERAGEIFS('Consumption Data'!$M:$M,'Consumption Data'!$C:$C,"Gas",'Consumption Data'!$D:$D,$B16,'Consumption Data'!$E:$E,K$9)</x:f>
      </x:c>
      <x:c r="L16" s="23" t="e">
        <x:f>AVERAGEIFS('Consumption Data'!$N:$N,'Consumption Data'!$C:$C,"Gas",'Consumption Data'!$D:$D,$B16,'Consumption Data'!$E:$E,K$9)</x:f>
      </x:c>
      <x:c r="M16" s="23" t="e">
        <x:f>AVERAGEIFS('Consumption Data'!$M:$M,'Consumption Data'!$C:$C,"Gas",'Consumption Data'!$D:$D,$B16,'Consumption Data'!$E:$E,M$9)</x:f>
      </x:c>
      <x:c r="N16" s="23" t="e">
        <x:f>AVERAGEIFS('Consumption Data'!$N:$N,'Consumption Data'!$C:$C,"Gas",'Consumption Data'!$D:$D,$B16,'Consumption Data'!$E:$E,M$9)</x:f>
      </x:c>
      <x:c r="O16" s="23" t="e">
        <x:f>AVERAGEIFS('Consumption Data'!$M:$M,'Consumption Data'!$C:$C,"Gas",'Consumption Data'!$D:$D,$B16,'Consumption Data'!$E:$E,O$9)</x:f>
      </x:c>
      <x:c r="P16" s="23" t="e">
        <x:f>AVERAGEIFS('Consumption Data'!$N:$N,'Consumption Data'!$C:$C,"Gas",'Consumption Data'!$D:$D,$B16,'Consumption Data'!$E:$E,O$9)</x:f>
      </x:c>
      <x:c r="Q16" s="23" t="e">
        <x:f>AVERAGEIFS('Consumption Data'!$L:$L,'Consumption Data'!$C:$C,"Gas",'Consumption Data'!$D:$D,'Consumption Analysis'!B16)</x:f>
      </x:c>
    </x:row>
    <x:row r="17" spans="1:44" customFormat="1" ht="15.75" customHeight="1" x14ac:dyDescent="0.2">
      <x:c r="B17" s="9" t="s">
        <x:v>142</x:v>
      </x:c>
      <x:c r="C17" s="23" t="e">
        <x:f>AVERAGEIFS('Consumption Data'!$M:$M,'Consumption Data'!$C:$C,"Gas",'Consumption Data'!$D:$D,$B17,'Consumption Data'!$E:$E,C$9)</x:f>
      </x:c>
      <x:c r="D17" s="23" t="e">
        <x:f>AVERAGEIFS('Consumption Data'!$N:$N,'Consumption Data'!$C:$C,"Gas",'Consumption Data'!$D:$D,$B17,'Consumption Data'!$E:$E,C$9)</x:f>
      </x:c>
      <x:c r="E17" s="23" t="e">
        <x:f>AVERAGEIFS('Consumption Data'!$M:$M,'Consumption Data'!$C:$C,"Gas",'Consumption Data'!$D:$D,$B17,'Consumption Data'!$E:$E,E$9)</x:f>
      </x:c>
      <x:c r="F17" s="23" t="e">
        <x:f>AVERAGEIFS('Consumption Data'!$N:$N,'Consumption Data'!$C:$C,"Gas",'Consumption Data'!$D:$D,$B17,'Consumption Data'!$E:$E,E$9)</x:f>
      </x:c>
      <x:c r="G17" s="23" t="e">
        <x:f>AVERAGEIFS('Consumption Data'!$M:$M,'Consumption Data'!$C:$C,"Gas",'Consumption Data'!$D:$D,$B17,'Consumption Data'!$E:$E,G$9)</x:f>
      </x:c>
      <x:c r="H17" s="23" t="e">
        <x:f>AVERAGEIFS('Consumption Data'!$N:$N,'Consumption Data'!$C:$C,"Gas",'Consumption Data'!$D:$D,$B17,'Consumption Data'!$E:$E,G$9)</x:f>
      </x:c>
      <x:c r="I17" s="23" t="e">
        <x:f>AVERAGEIFS('Consumption Data'!$M:$M,'Consumption Data'!$C:$C,"Gas",'Consumption Data'!$D:$D,$B17,'Consumption Data'!$E:$E,I$9)</x:f>
      </x:c>
      <x:c r="J17" s="23" t="e">
        <x:f>AVERAGEIFS('Consumption Data'!$N:$N,'Consumption Data'!$C:$C,"Gas",'Consumption Data'!$D:$D,$B17,'Consumption Data'!$E:$E,I$9)</x:f>
      </x:c>
      <x:c r="K17" s="23" t="e">
        <x:f>AVERAGEIFS('Consumption Data'!$M:$M,'Consumption Data'!$C:$C,"Gas",'Consumption Data'!$D:$D,$B17,'Consumption Data'!$E:$E,K$9)</x:f>
      </x:c>
      <x:c r="L17" s="23" t="e">
        <x:f>AVERAGEIFS('Consumption Data'!$N:$N,'Consumption Data'!$C:$C,"Gas",'Consumption Data'!$D:$D,$B17,'Consumption Data'!$E:$E,K$9)</x:f>
      </x:c>
      <x:c r="M17" s="23" t="e">
        <x:f>AVERAGEIFS('Consumption Data'!$M:$M,'Consumption Data'!$C:$C,"Gas",'Consumption Data'!$D:$D,$B17,'Consumption Data'!$E:$E,M$9)</x:f>
      </x:c>
      <x:c r="N17" s="23" t="e">
        <x:f>AVERAGEIFS('Consumption Data'!$N:$N,'Consumption Data'!$C:$C,"Gas",'Consumption Data'!$D:$D,$B17,'Consumption Data'!$E:$E,M$9)</x:f>
      </x:c>
      <x:c r="O17" s="23" t="e">
        <x:f>AVERAGEIFS('Consumption Data'!$M:$M,'Consumption Data'!$C:$C,"Gas",'Consumption Data'!$D:$D,$B17,'Consumption Data'!$E:$E,O$9)</x:f>
      </x:c>
      <x:c r="P17" s="23" t="e">
        <x:f>AVERAGEIFS('Consumption Data'!$N:$N,'Consumption Data'!$C:$C,"Gas",'Consumption Data'!$D:$D,$B17,'Consumption Data'!$E:$E,O$9)</x:f>
      </x:c>
      <x:c r="Q17" s="23" t="e">
        <x:f>AVERAGEIFS('Consumption Data'!$L:$L,'Consumption Data'!$C:$C,"Gas",'Consumption Data'!$D:$D,'Consumption Analysis'!B17)</x:f>
      </x:c>
    </x:row>
    <x:row r="18" spans="1:44" customFormat="1" ht="15.75" customHeight="1" x14ac:dyDescent="0.2">
      <x:c r="B18" s="9" t="s">
        <x:v>143</x:v>
      </x:c>
      <x:c r="C18" s="23" t="e">
        <x:f>AVERAGEIFS('Consumption Data'!$M:$M,'Consumption Data'!$C:$C,"Gas",'Consumption Data'!$D:$D,$B18,'Consumption Data'!$E:$E,C$9)</x:f>
      </x:c>
      <x:c r="D18" s="23" t="e">
        <x:f>AVERAGEIFS('Consumption Data'!$N:$N,'Consumption Data'!$C:$C,"Gas",'Consumption Data'!$D:$D,$B18,'Consumption Data'!$E:$E,C$9)</x:f>
      </x:c>
      <x:c r="E18" s="23" t="e">
        <x:f>AVERAGEIFS('Consumption Data'!$M:$M,'Consumption Data'!$C:$C,"Gas",'Consumption Data'!$D:$D,$B18,'Consumption Data'!$E:$E,E$9)</x:f>
      </x:c>
      <x:c r="F18" s="23" t="e">
        <x:f>AVERAGEIFS('Consumption Data'!$N:$N,'Consumption Data'!$C:$C,"Gas",'Consumption Data'!$D:$D,$B18,'Consumption Data'!$E:$E,E$9)</x:f>
      </x:c>
      <x:c r="G18" s="23" t="e">
        <x:f>AVERAGEIFS('Consumption Data'!$M:$M,'Consumption Data'!$C:$C,"Gas",'Consumption Data'!$D:$D,$B18,'Consumption Data'!$E:$E,G$9)</x:f>
      </x:c>
      <x:c r="H18" s="23" t="e">
        <x:f>AVERAGEIFS('Consumption Data'!$N:$N,'Consumption Data'!$C:$C,"Gas",'Consumption Data'!$D:$D,$B18,'Consumption Data'!$E:$E,G$9)</x:f>
      </x:c>
      <x:c r="I18" s="23" t="e">
        <x:f>AVERAGEIFS('Consumption Data'!$M:$M,'Consumption Data'!$C:$C,"Gas",'Consumption Data'!$D:$D,$B18,'Consumption Data'!$E:$E,I$9)</x:f>
      </x:c>
      <x:c r="J18" s="23" t="e">
        <x:f>AVERAGEIFS('Consumption Data'!$N:$N,'Consumption Data'!$C:$C,"Gas",'Consumption Data'!$D:$D,$B18,'Consumption Data'!$E:$E,I$9)</x:f>
      </x:c>
      <x:c r="K18" s="23" t="e">
        <x:f>AVERAGEIFS('Consumption Data'!$M:$M,'Consumption Data'!$C:$C,"Gas",'Consumption Data'!$D:$D,$B18,'Consumption Data'!$E:$E,K$9)</x:f>
      </x:c>
      <x:c r="L18" s="23" t="e">
        <x:f>AVERAGEIFS('Consumption Data'!$N:$N,'Consumption Data'!$C:$C,"Gas",'Consumption Data'!$D:$D,$B18,'Consumption Data'!$E:$E,K$9)</x:f>
      </x:c>
      <x:c r="M18" s="23" t="e">
        <x:f>AVERAGEIFS('Consumption Data'!$M:$M,'Consumption Data'!$C:$C,"Gas",'Consumption Data'!$D:$D,$B18,'Consumption Data'!$E:$E,M$9)</x:f>
      </x:c>
      <x:c r="N18" s="23" t="e">
        <x:f>AVERAGEIFS('Consumption Data'!$N:$N,'Consumption Data'!$C:$C,"Gas",'Consumption Data'!$D:$D,$B18,'Consumption Data'!$E:$E,M$9)</x:f>
      </x:c>
      <x:c r="O18" s="23" t="e">
        <x:f>AVERAGEIFS('Consumption Data'!$M:$M,'Consumption Data'!$C:$C,"Gas",'Consumption Data'!$D:$D,$B18,'Consumption Data'!$E:$E,O$9)</x:f>
      </x:c>
      <x:c r="P18" s="23" t="e">
        <x:f>AVERAGEIFS('Consumption Data'!$N:$N,'Consumption Data'!$C:$C,"Gas",'Consumption Data'!$D:$D,$B18,'Consumption Data'!$E:$E,O$9)</x:f>
      </x:c>
      <x:c r="Q18" s="23" t="e">
        <x:f>AVERAGEIFS('Consumption Data'!$L:$L,'Consumption Data'!$C:$C,"Gas",'Consumption Data'!$D:$D,'Consumption Analysis'!B18)</x:f>
      </x:c>
    </x:row>
    <x:row r="19" spans="1:44" customFormat="1" ht="15.75" customHeight="1" x14ac:dyDescent="0.2">
      <x:c r="B19" s="9" t="s">
        <x:v>144</x:v>
      </x:c>
      <x:c r="C19" s="23" t="e">
        <x:f>AVERAGEIFS('Consumption Data'!$M:$M,'Consumption Data'!$C:$C,"Gas",'Consumption Data'!$D:$D,$B19,'Consumption Data'!$E:$E,C$9)</x:f>
      </x:c>
      <x:c r="D19" s="23" t="e">
        <x:f>AVERAGEIFS('Consumption Data'!$N:$N,'Consumption Data'!$C:$C,"Gas",'Consumption Data'!$D:$D,$B19,'Consumption Data'!$E:$E,C$9)</x:f>
      </x:c>
      <x:c r="E19" s="23" t="e">
        <x:f>AVERAGEIFS('Consumption Data'!$M:$M,'Consumption Data'!$C:$C,"Gas",'Consumption Data'!$D:$D,$B19,'Consumption Data'!$E:$E,E$9)</x:f>
      </x:c>
      <x:c r="F19" s="23" t="e">
        <x:f>AVERAGEIFS('Consumption Data'!$N:$N,'Consumption Data'!$C:$C,"Gas",'Consumption Data'!$D:$D,$B19,'Consumption Data'!$E:$E,E$9)</x:f>
      </x:c>
      <x:c r="G19" s="23" t="e">
        <x:f>AVERAGEIFS('Consumption Data'!$M:$M,'Consumption Data'!$C:$C,"Gas",'Consumption Data'!$D:$D,$B19,'Consumption Data'!$E:$E,G$9)</x:f>
      </x:c>
      <x:c r="H19" s="23" t="e">
        <x:f>AVERAGEIFS('Consumption Data'!$N:$N,'Consumption Data'!$C:$C,"Gas",'Consumption Data'!$D:$D,$B19,'Consumption Data'!$E:$E,G$9)</x:f>
      </x:c>
      <x:c r="I19" s="23" t="e">
        <x:f>AVERAGEIFS('Consumption Data'!$M:$M,'Consumption Data'!$C:$C,"Gas",'Consumption Data'!$D:$D,$B19,'Consumption Data'!$E:$E,I$9)</x:f>
      </x:c>
      <x:c r="J19" s="23" t="e">
        <x:f>AVERAGEIFS('Consumption Data'!$N:$N,'Consumption Data'!$C:$C,"Gas",'Consumption Data'!$D:$D,$B19,'Consumption Data'!$E:$E,I$9)</x:f>
      </x:c>
      <x:c r="K19" s="23" t="e">
        <x:f>AVERAGEIFS('Consumption Data'!$M:$M,'Consumption Data'!$C:$C,"Gas",'Consumption Data'!$D:$D,$B19,'Consumption Data'!$E:$E,K$9)</x:f>
      </x:c>
      <x:c r="L19" s="23" t="e">
        <x:f>AVERAGEIFS('Consumption Data'!$N:$N,'Consumption Data'!$C:$C,"Gas",'Consumption Data'!$D:$D,$B19,'Consumption Data'!$E:$E,K$9)</x:f>
      </x:c>
      <x:c r="M19" s="23" t="e">
        <x:f>AVERAGEIFS('Consumption Data'!$M:$M,'Consumption Data'!$C:$C,"Gas",'Consumption Data'!$D:$D,$B19,'Consumption Data'!$E:$E,M$9)</x:f>
      </x:c>
      <x:c r="N19" s="23" t="e">
        <x:f>AVERAGEIFS('Consumption Data'!$N:$N,'Consumption Data'!$C:$C,"Gas",'Consumption Data'!$D:$D,$B19,'Consumption Data'!$E:$E,M$9)</x:f>
      </x:c>
      <x:c r="O19" s="23" t="e">
        <x:f>AVERAGEIFS('Consumption Data'!$M:$M,'Consumption Data'!$C:$C,"Gas",'Consumption Data'!$D:$D,$B19,'Consumption Data'!$E:$E,O$9)</x:f>
      </x:c>
      <x:c r="P19" s="23" t="e">
        <x:f>AVERAGEIFS('Consumption Data'!$N:$N,'Consumption Data'!$C:$C,"Gas",'Consumption Data'!$D:$D,$B19,'Consumption Data'!$E:$E,O$9)</x:f>
      </x:c>
      <x:c r="Q19" s="23" t="e">
        <x:f>AVERAGEIFS('Consumption Data'!$L:$L,'Consumption Data'!$C:$C,"Gas",'Consumption Data'!$D:$D,'Consumption Analysis'!B19)</x:f>
      </x:c>
    </x:row>
    <x:row r="20" spans="1:44" customFormat="1" ht="15.75" customHeight="1" x14ac:dyDescent="0.2">
      <x:c r="B20" s="9" t="s">
        <x:v>145</x:v>
      </x:c>
      <x:c r="C20" s="23" t="e">
        <x:f>AVERAGEIFS('Consumption Data'!$M:$M,'Consumption Data'!$C:$C,"Gas",'Consumption Data'!$D:$D,$B20,'Consumption Data'!$E:$E,C$9)</x:f>
      </x:c>
      <x:c r="D20" s="23" t="e">
        <x:f>AVERAGEIFS('Consumption Data'!$N:$N,'Consumption Data'!$C:$C,"Gas",'Consumption Data'!$D:$D,$B20,'Consumption Data'!$E:$E,C$9)</x:f>
      </x:c>
      <x:c r="E20" s="23" t="e">
        <x:f>AVERAGEIFS('Consumption Data'!$M:$M,'Consumption Data'!$C:$C,"Gas",'Consumption Data'!$D:$D,$B20,'Consumption Data'!$E:$E,E$9)</x:f>
      </x:c>
      <x:c r="F20" s="23" t="e">
        <x:f>AVERAGEIFS('Consumption Data'!$N:$N,'Consumption Data'!$C:$C,"Gas",'Consumption Data'!$D:$D,$B20,'Consumption Data'!$E:$E,E$9)</x:f>
      </x:c>
      <x:c r="G20" s="23" t="e">
        <x:f>AVERAGEIFS('Consumption Data'!$M:$M,'Consumption Data'!$C:$C,"Gas",'Consumption Data'!$D:$D,$B20,'Consumption Data'!$E:$E,G$9)</x:f>
      </x:c>
      <x:c r="H20" s="23" t="e">
        <x:f>AVERAGEIFS('Consumption Data'!$N:$N,'Consumption Data'!$C:$C,"Gas",'Consumption Data'!$D:$D,$B20,'Consumption Data'!$E:$E,G$9)</x:f>
      </x:c>
      <x:c r="I20" s="23" t="e">
        <x:f>AVERAGEIFS('Consumption Data'!$M:$M,'Consumption Data'!$C:$C,"Gas",'Consumption Data'!$D:$D,$B20,'Consumption Data'!$E:$E,I$9)</x:f>
      </x:c>
      <x:c r="J20" s="23" t="e">
        <x:f>AVERAGEIFS('Consumption Data'!$N:$N,'Consumption Data'!$C:$C,"Gas",'Consumption Data'!$D:$D,$B20,'Consumption Data'!$E:$E,I$9)</x:f>
      </x:c>
      <x:c r="K20" s="23" t="e">
        <x:f>AVERAGEIFS('Consumption Data'!$M:$M,'Consumption Data'!$C:$C,"Gas",'Consumption Data'!$D:$D,$B20,'Consumption Data'!$E:$E,K$9)</x:f>
      </x:c>
      <x:c r="L20" s="23" t="e">
        <x:f>AVERAGEIFS('Consumption Data'!$N:$N,'Consumption Data'!$C:$C,"Gas",'Consumption Data'!$D:$D,$B20,'Consumption Data'!$E:$E,K$9)</x:f>
      </x:c>
      <x:c r="M20" s="23" t="e">
        <x:f>AVERAGEIFS('Consumption Data'!$M:$M,'Consumption Data'!$C:$C,"Gas",'Consumption Data'!$D:$D,$B20,'Consumption Data'!$E:$E,M$9)</x:f>
      </x:c>
      <x:c r="N20" s="23" t="e">
        <x:f>AVERAGEIFS('Consumption Data'!$N:$N,'Consumption Data'!$C:$C,"Gas",'Consumption Data'!$D:$D,$B20,'Consumption Data'!$E:$E,M$9)</x:f>
      </x:c>
      <x:c r="O20" s="23" t="e">
        <x:f>AVERAGEIFS('Consumption Data'!$M:$M,'Consumption Data'!$C:$C,"Gas",'Consumption Data'!$D:$D,$B20,'Consumption Data'!$E:$E,O$9)</x:f>
      </x:c>
      <x:c r="P20" s="23" t="e">
        <x:f>AVERAGEIFS('Consumption Data'!$N:$N,'Consumption Data'!$C:$C,"Gas",'Consumption Data'!$D:$D,$B20,'Consumption Data'!$E:$E,O$9)</x:f>
      </x:c>
      <x:c r="Q20" s="23" t="e">
        <x:f>AVERAGEIFS('Consumption Data'!$L:$L,'Consumption Data'!$C:$C,"Gas",'Consumption Data'!$D:$D,'Consumption Analysis'!B20)</x:f>
      </x:c>
    </x:row>
    <x:row r="21" spans="1:44" customFormat="1" ht="15.75" customHeight="1" x14ac:dyDescent="0.2">
      <x:c r="B21" s="9" t="s">
        <x:v>146</x:v>
      </x:c>
      <x:c r="C21" s="23" t="e">
        <x:f>AVERAGEIFS('Consumption Data'!$M:$M,'Consumption Data'!$C:$C,"Gas",'Consumption Data'!$D:$D,$B21,'Consumption Data'!$E:$E,C$9)</x:f>
      </x:c>
      <x:c r="D21" s="23" t="e">
        <x:f>AVERAGEIFS('Consumption Data'!$N:$N,'Consumption Data'!$C:$C,"Gas",'Consumption Data'!$D:$D,$B21,'Consumption Data'!$E:$E,C$9)</x:f>
      </x:c>
      <x:c r="E21" s="23" t="e">
        <x:f>AVERAGEIFS('Consumption Data'!$M:$M,'Consumption Data'!$C:$C,"Gas",'Consumption Data'!$D:$D,$B21,'Consumption Data'!$E:$E,E$9)</x:f>
      </x:c>
      <x:c r="F21" s="23" t="e">
        <x:f>AVERAGEIFS('Consumption Data'!$N:$N,'Consumption Data'!$C:$C,"Gas",'Consumption Data'!$D:$D,$B21,'Consumption Data'!$E:$E,E$9)</x:f>
      </x:c>
      <x:c r="G21" s="23" t="e">
        <x:f>AVERAGEIFS('Consumption Data'!$M:$M,'Consumption Data'!$C:$C,"Gas",'Consumption Data'!$D:$D,$B21,'Consumption Data'!$E:$E,G$9)</x:f>
      </x:c>
      <x:c r="H21" s="23" t="e">
        <x:f>AVERAGEIFS('Consumption Data'!$N:$N,'Consumption Data'!$C:$C,"Gas",'Consumption Data'!$D:$D,$B21,'Consumption Data'!$E:$E,G$9)</x:f>
      </x:c>
      <x:c r="I21" s="23" t="e">
        <x:f>AVERAGEIFS('Consumption Data'!$M:$M,'Consumption Data'!$C:$C,"Gas",'Consumption Data'!$D:$D,$B21,'Consumption Data'!$E:$E,I$9)</x:f>
      </x:c>
      <x:c r="J21" s="23" t="e">
        <x:f>AVERAGEIFS('Consumption Data'!$N:$N,'Consumption Data'!$C:$C,"Gas",'Consumption Data'!$D:$D,$B21,'Consumption Data'!$E:$E,I$9)</x:f>
      </x:c>
      <x:c r="K21" s="23" t="e">
        <x:f>AVERAGEIFS('Consumption Data'!$M:$M,'Consumption Data'!$C:$C,"Gas",'Consumption Data'!$D:$D,$B21,'Consumption Data'!$E:$E,K$9)</x:f>
      </x:c>
      <x:c r="L21" s="23" t="e">
        <x:f>AVERAGEIFS('Consumption Data'!$N:$N,'Consumption Data'!$C:$C,"Gas",'Consumption Data'!$D:$D,$B21,'Consumption Data'!$E:$E,K$9)</x:f>
      </x:c>
      <x:c r="M21" s="23" t="e">
        <x:f>AVERAGEIFS('Consumption Data'!$M:$M,'Consumption Data'!$C:$C,"Gas",'Consumption Data'!$D:$D,$B21,'Consumption Data'!$E:$E,M$9)</x:f>
      </x:c>
      <x:c r="N21" s="23" t="e">
        <x:f>AVERAGEIFS('Consumption Data'!$N:$N,'Consumption Data'!$C:$C,"Gas",'Consumption Data'!$D:$D,$B21,'Consumption Data'!$E:$E,M$9)</x:f>
      </x:c>
      <x:c r="O21" s="23" t="e">
        <x:f>AVERAGEIFS('Consumption Data'!$M:$M,'Consumption Data'!$C:$C,"Gas",'Consumption Data'!$D:$D,$B21,'Consumption Data'!$E:$E,O$9)</x:f>
      </x:c>
      <x:c r="P21" s="23" t="e">
        <x:f>AVERAGEIFS('Consumption Data'!$N:$N,'Consumption Data'!$C:$C,"Gas",'Consumption Data'!$D:$D,$B21,'Consumption Data'!$E:$E,O$9)</x:f>
      </x:c>
      <x:c r="Q21" s="23" t="e">
        <x:f>AVERAGEIFS('Consumption Data'!$L:$L,'Consumption Data'!$C:$C,"Gas",'Consumption Data'!$D:$D,'Consumption Analysis'!B21)</x:f>
      </x:c>
    </x:row>
    <x:row r="22" spans="1:44" customFormat="1" ht="15.75" customHeight="1" x14ac:dyDescent="0.2">
      <x:c r="B22" s="432" t="s">
        <x:v>90</x:v>
      </x:c>
      <x:c r="C22" s="433" t="e">
        <x:f>AVERAGE(C11:C21)</x:f>
      </x:c>
      <x:c r="D22" s="433" t="e">
        <x:f>AVERAGE(D11:D21)</x:f>
      </x:c>
      <x:c r="E22" s="433" t="e">
        <x:f>AVERAGE(E11:E21)</x:f>
      </x:c>
      <x:c r="F22" s="433" t="e">
        <x:f>AVERAGE(F11:F21)</x:f>
      </x:c>
      <x:c r="G22" s="433" t="e">
        <x:f>AVERAGE(G11:G21)</x:f>
      </x:c>
      <x:c r="H22" s="433" t="e">
        <x:f>AVERAGE(H11:H21)</x:f>
      </x:c>
      <x:c r="I22" s="433" t="e">
        <x:f>AVERAGE(I11:I21)</x:f>
      </x:c>
      <x:c r="J22" s="433" t="e">
        <x:f>AVERAGE(J11:J21)</x:f>
      </x:c>
      <x:c r="K22" s="433" t="e">
        <x:f>AVERAGE(K11:K21)</x:f>
      </x:c>
      <x:c r="L22" s="433" t="e">
        <x:f>AVERAGE(L11:L21)</x:f>
      </x:c>
      <x:c r="M22" s="433" t="e">
        <x:f>AVERAGE(M11:M21)</x:f>
      </x:c>
      <x:c r="N22" s="433" t="e">
        <x:f>AVERAGE(N11:N21)</x:f>
      </x:c>
      <x:c r="O22" s="433" t="e">
        <x:f>AVERAGE(O11:O21)</x:f>
      </x:c>
      <x:c r="P22" s="433" t="e">
        <x:f>AVERAGE(P11:P21)</x:f>
      </x:c>
      <x:c r="Q22" s="433" t="e">
        <x:f>AVERAGE(Q11:Q21)</x:f>
      </x:c>
    </x:row>
    <x:row r="23" spans="1:44" customFormat="1" ht="15.75" customHeight="1" x14ac:dyDescent="0.2">
      <x:c r="C23" s="7" t="s"/>
    </x:row>
    <x:row r="24" spans="1:44" customFormat="1" ht="15.75" customHeight="1" x14ac:dyDescent="0.2"/>
    <x:row r="25" spans="1:44" s="0" customFormat="1" ht="15.75" customHeight="1" x14ac:dyDescent="0.2">
      <x:c r="A25" s="0" t="s"/>
      <x:c r="B25" s="434" t="s">
        <x:v>147</x:v>
      </x:c>
      <x:c r="C25" s="435" t="s"/>
      <x:c r="D25" s="436" t="s"/>
      <x:c r="E25" s="0" t="s"/>
      <x:c r="F25" s="437" t="s">
        <x:v>148</x:v>
      </x:c>
      <x:c r="G25" s="362" t="s"/>
      <x:c r="H25" s="362" t="s"/>
      <x:c r="I25" s="362" t="s"/>
      <x:c r="J25" s="362" t="s"/>
      <x:c r="K25" s="362" t="s"/>
      <x:c r="L25" s="362" t="s"/>
      <x:c r="M25" s="362" t="s"/>
      <x:c r="N25" s="362" t="s"/>
      <x:c r="O25" s="362" t="s"/>
      <x:c r="P25" s="362" t="s"/>
      <x:c r="Q25" s="0" t="s"/>
    </x:row>
    <x:row r="26" spans="1:44" customFormat="1" ht="15.75" customHeight="1" x14ac:dyDescent="0.2">
      <x:c r="B26" s="362" t="s"/>
      <x:c r="C26" s="362" t="s"/>
      <x:c r="D26" s="362" t="s"/>
      <x:c r="E26" s="362" t="s"/>
      <x:c r="F26" s="362" t="s"/>
      <x:c r="G26" s="362" t="s"/>
      <x:c r="I26" s="362" t="s"/>
      <x:c r="J26" s="362" t="s"/>
      <x:c r="K26" s="362" t="s"/>
      <x:c r="L26" s="362" t="s"/>
      <x:c r="M26" s="362" t="s"/>
      <x:c r="N26" s="362" t="s"/>
      <x:c r="O26" s="362" t="s"/>
      <x:c r="P26" s="362" t="s"/>
    </x:row>
    <x:row r="27" spans="1:44" customFormat="1" ht="15.75" customHeight="1" x14ac:dyDescent="0.2">
      <x:c r="B27" s="438" t="s">
        <x:v>149</x:v>
      </x:c>
      <x:c r="C27" s="439" t="s">
        <x:v>150</x:v>
      </x:c>
      <x:c r="D27" s="439" t="s">
        <x:v>136</x:v>
      </x:c>
      <x:c r="E27" s="439" t="s">
        <x:v>137</x:v>
      </x:c>
      <x:c r="F27" s="439" t="s">
        <x:v>138</x:v>
      </x:c>
      <x:c r="G27" s="439" t="s">
        <x:v>139</x:v>
      </x:c>
      <x:c r="H27" s="439" t="s">
        <x:v>140</x:v>
      </x:c>
      <x:c r="I27" s="439" t="s">
        <x:v>141</x:v>
      </x:c>
      <x:c r="J27" s="439" t="s">
        <x:v>142</x:v>
      </x:c>
      <x:c r="K27" s="439" t="s">
        <x:v>143</x:v>
      </x:c>
      <x:c r="L27" s="439" t="s">
        <x:v>144</x:v>
      </x:c>
      <x:c r="M27" s="439" t="s">
        <x:v>151</x:v>
      </x:c>
      <x:c r="N27" s="439" t="s">
        <x:v>145</x:v>
      </x:c>
      <x:c r="O27" s="440" t="s">
        <x:v>146</x:v>
      </x:c>
      <x:c r="P27" s="441" t="s">
        <x:v>99</x:v>
      </x:c>
      <x:c r="Q27" s="442" t="s"/>
      <x:c r="R27" s="442" t="s"/>
      <x:c r="S27" s="442" t="s"/>
      <x:c r="T27" s="442" t="s"/>
      <x:c r="U27" s="442" t="s"/>
      <x:c r="V27" s="442" t="s"/>
      <x:c r="W27" s="442" t="s"/>
      <x:c r="X27" s="442" t="s"/>
      <x:c r="Y27" s="442" t="s"/>
      <x:c r="Z27" s="442" t="s"/>
      <x:c r="AA27" s="442" t="s"/>
      <x:c r="AB27" s="442" t="s"/>
      <x:c r="AC27" s="442" t="s"/>
      <x:c r="AD27" s="442" t="s"/>
      <x:c r="AE27" s="442" t="s"/>
      <x:c r="AF27" s="442" t="s"/>
      <x:c r="AG27" s="442" t="s"/>
      <x:c r="AH27" s="442" t="s"/>
      <x:c r="AI27" s="442" t="s"/>
      <x:c r="AJ27" s="442" t="s"/>
      <x:c r="AK27" s="442" t="s"/>
      <x:c r="AL27" s="442" t="s"/>
      <x:c r="AM27" s="442" t="s"/>
      <x:c r="AN27" s="442" t="s"/>
      <x:c r="AO27" s="442" t="s"/>
      <x:c r="AP27" s="442" t="s"/>
      <x:c r="AQ27" s="442" t="s"/>
      <x:c r="AR27" s="442" t="s"/>
    </x:row>
    <x:row r="28" spans="1:44" customFormat="1" ht="15.75" customHeight="1" x14ac:dyDescent="0.2">
      <x:c r="B28" s="19" t="s">
        <x:v>127</x:v>
      </x:c>
      <x:c r="C28" s="32" t="s">
        <x:v>152</x:v>
      </x:c>
      <x:c r="D28" s="443">
        <x:f>SUMIFS('Consumption Data'!$F:$F,'Consumption Data'!$A:$A,$C$25,'Consumption Data'!$E:$E,$B28,'Consumption Data'!$D:$D,D$27)</x:f>
      </x:c>
      <x:c r="E28" s="443">
        <x:f>SUMIFS('Consumption Data'!$F:$F,'Consumption Data'!$A:$A,$C$25,'Consumption Data'!$E:$E,$B28,'Consumption Data'!$D:$D,E$27)</x:f>
      </x:c>
      <x:c r="F28" s="443">
        <x:f>SUMIFS('Consumption Data'!$F:$F,'Consumption Data'!$A:$A,$C$25,'Consumption Data'!$E:$E,$B28,'Consumption Data'!$D:$D,F$27)</x:f>
      </x:c>
      <x:c r="G28" s="443">
        <x:f>SUMIFS('Consumption Data'!$F:$F,'Consumption Data'!$A:$A,$C$25,'Consumption Data'!$E:$E,$B28,'Consumption Data'!$D:$D,G$27)</x:f>
      </x:c>
      <x:c r="H28" s="443">
        <x:f>SUMIFS('Consumption Data'!$F:$F,'Consumption Data'!$A:$A,$C$25,'Consumption Data'!$E:$E,$B28,'Consumption Data'!$D:$D,H$27)</x:f>
      </x:c>
      <x:c r="I28" s="443">
        <x:f>SUMIFS('Consumption Data'!$F:$F,'Consumption Data'!$A:$A,$C$25,'Consumption Data'!$E:$E,$B28,'Consumption Data'!$D:$D,I$27)</x:f>
      </x:c>
      <x:c r="J28" s="443">
        <x:f>SUMIFS('Consumption Data'!$F:$F,'Consumption Data'!$A:$A,$C$25,'Consumption Data'!$E:$E,$B28,'Consumption Data'!$D:$D,J$27)</x:f>
      </x:c>
      <x:c r="K28" s="443">
        <x:f>SUMIFS('Consumption Data'!$F:$F,'Consumption Data'!$A:$A,$C$25,'Consumption Data'!$E:$E,$B28,'Consumption Data'!$D:$D,K$27)</x:f>
      </x:c>
      <x:c r="L28" s="443">
        <x:f>SUMIFS('Consumption Data'!$F:$F,'Consumption Data'!$A:$A,$C$25,'Consumption Data'!$E:$E,$B28,'Consumption Data'!$D:$D,L$27)</x:f>
      </x:c>
      <x:c r="M28" s="443">
        <x:f>SUMIFS('Consumption Data'!$F:$F,'Consumption Data'!$A:$A,$C$25,'Consumption Data'!$E:$E,$B28,'Consumption Data'!$D:$D,M$27)</x:f>
      </x:c>
      <x:c r="N28" s="443">
        <x:f>SUMIFS('Consumption Data'!$F:$F,'Consumption Data'!$A:$A,$C$25,'Consumption Data'!$E:$E,$B28,'Consumption Data'!$D:$D,N$27)</x:f>
      </x:c>
      <x:c r="O28" s="443">
        <x:f>SUMIFS('Consumption Data'!$F:$F,'Consumption Data'!$A:$A,$C$25,'Consumption Data'!$E:$E,$B28,'Consumption Data'!$D:$D,O$27)</x:f>
      </x:c>
      <x:c r="P28" s="30">
        <x:f>SUM(D28:O28)</x:f>
      </x:c>
    </x:row>
    <x:row r="29" spans="1:44" customFormat="1" ht="15.75" customHeight="1" x14ac:dyDescent="0.2">
      <x:c r="B29" s="19" t="s">
        <x:v>127</x:v>
      </x:c>
      <x:c r="C29" s="32" t="s">
        <x:v>153</x:v>
      </x:c>
      <x:c r="D29" s="443">
        <x:f>SUMIFS('Consumption Data'!$G:$G,'Consumption Data'!$A:$A,$C$25,'Consumption Data'!$E:$E,$B29,'Consumption Data'!$D:$D,D$27)</x:f>
      </x:c>
      <x:c r="E29" s="443">
        <x:f>SUMIFS('Consumption Data'!$G:$G,'Consumption Data'!$A:$A,$C$25,'Consumption Data'!$E:$E,$B29,'Consumption Data'!$D:$D,E$27)</x:f>
      </x:c>
      <x:c r="F29" s="443">
        <x:f>SUMIFS('Consumption Data'!$G:$G,'Consumption Data'!$A:$A,$C$25,'Consumption Data'!$E:$E,$B29,'Consumption Data'!$D:$D,F$27)</x:f>
      </x:c>
      <x:c r="G29" s="443">
        <x:f>SUMIFS('Consumption Data'!$G:$G,'Consumption Data'!$A:$A,$C$25,'Consumption Data'!$E:$E,$B29,'Consumption Data'!$D:$D,G$27)</x:f>
      </x:c>
      <x:c r="H29" s="443">
        <x:f>SUMIFS('Consumption Data'!$G:$G,'Consumption Data'!$A:$A,$C$25,'Consumption Data'!$E:$E,$B29,'Consumption Data'!$D:$D,H$27)</x:f>
      </x:c>
      <x:c r="I29" s="443">
        <x:f>SUMIFS('Consumption Data'!$G:$G,'Consumption Data'!$A:$A,$C$25,'Consumption Data'!$E:$E,$B29,'Consumption Data'!$D:$D,I$27)</x:f>
      </x:c>
      <x:c r="J29" s="443">
        <x:f>SUMIFS('Consumption Data'!$G:$G,'Consumption Data'!$A:$A,$C$25,'Consumption Data'!$E:$E,$B29,'Consumption Data'!$D:$D,J$27)</x:f>
      </x:c>
      <x:c r="K29" s="443">
        <x:f>SUMIFS('Consumption Data'!$G:$G,'Consumption Data'!$A:$A,$C$25,'Consumption Data'!$E:$E,$B29,'Consumption Data'!$D:$D,K$27)</x:f>
      </x:c>
      <x:c r="L29" s="443">
        <x:f>SUMIFS('Consumption Data'!$G:$G,'Consumption Data'!$A:$A,$C$25,'Consumption Data'!$E:$E,$B29,'Consumption Data'!$D:$D,L$27)</x:f>
      </x:c>
      <x:c r="M29" s="443">
        <x:f>SUMIFS('Consumption Data'!$G:$G,'Consumption Data'!$A:$A,$C$25,'Consumption Data'!$E:$E,$B29,'Consumption Data'!$D:$D,M$27)</x:f>
      </x:c>
      <x:c r="N29" s="443">
        <x:f>SUMIFS('Consumption Data'!$G:$G,'Consumption Data'!$A:$A,$C$25,'Consumption Data'!$E:$E,$B29,'Consumption Data'!$D:$D,N$27)</x:f>
      </x:c>
      <x:c r="O29" s="443">
        <x:f>SUMIFS('Consumption Data'!$G:$G,'Consumption Data'!$A:$A,$C$25,'Consumption Data'!$E:$E,$B29,'Consumption Data'!$D:$D,O$27)</x:f>
      </x:c>
      <x:c r="P29" s="30">
        <x:f>SUM(D29:O29)</x:f>
      </x:c>
    </x:row>
    <x:row r="30" spans="1:44" customFormat="1" ht="15.75" customHeight="1" x14ac:dyDescent="0.2">
      <x:c r="B30" s="19" t="s">
        <x:v>127</x:v>
      </x:c>
      <x:c r="C30" s="32" t="s">
        <x:v>154</x:v>
      </x:c>
      <x:c r="D30" s="443">
        <x:f>SUMIFS('Consumption Data'!$H:$H,'Consumption Data'!$A:$A,$C$25,'Consumption Data'!$E:$E,$B30,'Consumption Data'!$D:$D,D$27)</x:f>
      </x:c>
      <x:c r="E30" s="443">
        <x:f>SUMIFS('Consumption Data'!$H:$H,'Consumption Data'!$A:$A,$C$25,'Consumption Data'!$E:$E,$B30,'Consumption Data'!$D:$D,E$27)</x:f>
      </x:c>
      <x:c r="F30" s="443">
        <x:f>SUMIFS('Consumption Data'!$H:$H,'Consumption Data'!$A:$A,$C$25,'Consumption Data'!$E:$E,$B30,'Consumption Data'!$D:$D,F$27)</x:f>
      </x:c>
      <x:c r="G30" s="443">
        <x:f>SUMIFS('Consumption Data'!$H:$H,'Consumption Data'!$A:$A,$C$25,'Consumption Data'!$E:$E,$B30,'Consumption Data'!$D:$D,G$27)</x:f>
      </x:c>
      <x:c r="H30" s="443">
        <x:f>SUMIFS('Consumption Data'!$H:$H,'Consumption Data'!$A:$A,$C$25,'Consumption Data'!$E:$E,$B30,'Consumption Data'!$D:$D,H$27)</x:f>
      </x:c>
      <x:c r="I30" s="443">
        <x:f>SUMIFS('Consumption Data'!$H:$H,'Consumption Data'!$A:$A,$C$25,'Consumption Data'!$E:$E,$B30,'Consumption Data'!$D:$D,I$27)</x:f>
      </x:c>
      <x:c r="J30" s="443">
        <x:f>SUMIFS('Consumption Data'!$H:$H,'Consumption Data'!$A:$A,$C$25,'Consumption Data'!$E:$E,$B30,'Consumption Data'!$D:$D,J$27)</x:f>
      </x:c>
      <x:c r="K30" s="443">
        <x:f>SUMIFS('Consumption Data'!$H:$H,'Consumption Data'!$A:$A,$C$25,'Consumption Data'!$E:$E,$B30,'Consumption Data'!$D:$D,K$27)</x:f>
      </x:c>
      <x:c r="L30" s="443">
        <x:f>SUMIFS('Consumption Data'!$H:$H,'Consumption Data'!$A:$A,$C$25,'Consumption Data'!$E:$E,$B30,'Consumption Data'!$D:$D,L$27)</x:f>
      </x:c>
      <x:c r="M30" s="443">
        <x:f>SUMIFS('Consumption Data'!$H:$H,'Consumption Data'!$A:$A,$C$25,'Consumption Data'!$E:$E,$B30,'Consumption Data'!$D:$D,M$27)</x:f>
      </x:c>
      <x:c r="N30" s="443">
        <x:f>SUMIFS('Consumption Data'!$H:$H,'Consumption Data'!$A:$A,$C$25,'Consumption Data'!$E:$E,$B30,'Consumption Data'!$D:$D,N$27)</x:f>
      </x:c>
      <x:c r="O30" s="443">
        <x:f>SUMIFS('Consumption Data'!$H:$H,'Consumption Data'!$A:$A,$C$25,'Consumption Data'!$E:$E,$B30,'Consumption Data'!$D:$D,O$27)</x:f>
      </x:c>
      <x:c r="P30" s="30">
        <x:f>SUM(D30:O30)</x:f>
      </x:c>
    </x:row>
    <x:row r="31" spans="1:44" customFormat="1" ht="15.75" customHeight="1" x14ac:dyDescent="0.2">
      <x:c r="B31" s="19" t="s">
        <x:v>127</x:v>
      </x:c>
      <x:c r="C31" s="32" t="s">
        <x:v>155</x:v>
      </x:c>
      <x:c r="D31" s="443">
        <x:f>SUMIFS('Consumption Data'!$I:$I,'Consumption Data'!$A:$A,$C$25,'Consumption Data'!$E:$E,$B31,'Consumption Data'!$D:$D,D$27)</x:f>
      </x:c>
      <x:c r="E31" s="443">
        <x:f>SUMIFS('Consumption Data'!$I:$I,'Consumption Data'!$A:$A,$C$25,'Consumption Data'!$E:$E,$B31,'Consumption Data'!$D:$D,E$27)</x:f>
      </x:c>
      <x:c r="F31" s="443">
        <x:f>SUMIFS('Consumption Data'!$I:$I,'Consumption Data'!$A:$A,$C$25,'Consumption Data'!$E:$E,$B31,'Consumption Data'!$D:$D,F$27)</x:f>
      </x:c>
      <x:c r="G31" s="443">
        <x:f>SUMIFS('Consumption Data'!$I:$I,'Consumption Data'!$A:$A,$C$25,'Consumption Data'!$E:$E,$B31,'Consumption Data'!$D:$D,G$27)</x:f>
      </x:c>
      <x:c r="H31" s="443">
        <x:f>SUMIFS('Consumption Data'!$I:$I,'Consumption Data'!$A:$A,$C$25,'Consumption Data'!$E:$E,$B31,'Consumption Data'!$D:$D,H$27)</x:f>
      </x:c>
      <x:c r="I31" s="443">
        <x:f>SUMIFS('Consumption Data'!$I:$I,'Consumption Data'!$A:$A,$C$25,'Consumption Data'!$E:$E,$B31,'Consumption Data'!$D:$D,I$27)</x:f>
      </x:c>
      <x:c r="J31" s="443">
        <x:f>SUMIFS('Consumption Data'!$I:$I,'Consumption Data'!$A:$A,$C$25,'Consumption Data'!$E:$E,$B31,'Consumption Data'!$D:$D,J$27)</x:f>
      </x:c>
      <x:c r="K31" s="443">
        <x:f>SUMIFS('Consumption Data'!$I:$I,'Consumption Data'!$A:$A,$C$25,'Consumption Data'!$E:$E,$B31,'Consumption Data'!$D:$D,K$27)</x:f>
      </x:c>
      <x:c r="L31" s="443">
        <x:f>SUMIFS('Consumption Data'!$I:$I,'Consumption Data'!$A:$A,$C$25,'Consumption Data'!$E:$E,$B31,'Consumption Data'!$D:$D,L$27)</x:f>
      </x:c>
      <x:c r="M31" s="443">
        <x:f>SUMIFS('Consumption Data'!$I:$I,'Consumption Data'!$A:$A,$C$25,'Consumption Data'!$E:$E,$B31,'Consumption Data'!$D:$D,M$27)</x:f>
      </x:c>
      <x:c r="N31" s="443">
        <x:f>SUMIFS('Consumption Data'!$I:$I,'Consumption Data'!$A:$A,$C$25,'Consumption Data'!$E:$E,$B31,'Consumption Data'!$D:$D,N$27)</x:f>
      </x:c>
      <x:c r="O31" s="443">
        <x:f>SUMIFS('Consumption Data'!$I:$I,'Consumption Data'!$A:$A,$C$25,'Consumption Data'!$E:$E,$B31,'Consumption Data'!$D:$D,O$27)</x:f>
      </x:c>
      <x:c r="P31" s="30">
        <x:f>SUM(D31:O31)</x:f>
      </x:c>
    </x:row>
    <x:row r="32" spans="1:44" customFormat="1" ht="15.75" customHeight="1" x14ac:dyDescent="0.2">
      <x:c r="B32" s="19" t="s">
        <x:v>127</x:v>
      </x:c>
      <x:c r="C32" s="32" t="s">
        <x:v>156</x:v>
      </x:c>
      <x:c r="D32" s="443">
        <x:f>SUMIFS('Consumption Data'!$J:$J,'Consumption Data'!$A:$A,$C$25,'Consumption Data'!$E:$E,$B32,'Consumption Data'!$D:$D,D$27)</x:f>
      </x:c>
      <x:c r="E32" s="443">
        <x:f>SUMIFS('Consumption Data'!$J:$J,'Consumption Data'!$A:$A,$C$25,'Consumption Data'!$E:$E,$B32,'Consumption Data'!$D:$D,E$27)</x:f>
      </x:c>
      <x:c r="F32" s="443">
        <x:f>SUMIFS('Consumption Data'!$J:$J,'Consumption Data'!$A:$A,$C$25,'Consumption Data'!$E:$E,$B32,'Consumption Data'!$D:$D,F$27)</x:f>
      </x:c>
      <x:c r="G32" s="443">
        <x:f>SUMIFS('Consumption Data'!$J:$J,'Consumption Data'!$A:$A,$C$25,'Consumption Data'!$E:$E,$B32,'Consumption Data'!$D:$D,G$27)</x:f>
      </x:c>
      <x:c r="H32" s="443">
        <x:f>SUMIFS('Consumption Data'!$J:$J,'Consumption Data'!$A:$A,$C$25,'Consumption Data'!$E:$E,$B32,'Consumption Data'!$D:$D,H$27)</x:f>
      </x:c>
      <x:c r="I32" s="443">
        <x:f>SUMIFS('Consumption Data'!$J:$J,'Consumption Data'!$A:$A,$C$25,'Consumption Data'!$E:$E,$B32,'Consumption Data'!$D:$D,I$27)</x:f>
      </x:c>
      <x:c r="J32" s="443">
        <x:f>SUMIFS('Consumption Data'!$J:$J,'Consumption Data'!$A:$A,$C$25,'Consumption Data'!$E:$E,$B32,'Consumption Data'!$D:$D,J$27)</x:f>
      </x:c>
      <x:c r="K32" s="443">
        <x:f>SUMIFS('Consumption Data'!$J:$J,'Consumption Data'!$A:$A,$C$25,'Consumption Data'!$E:$E,$B32,'Consumption Data'!$D:$D,K$27)</x:f>
      </x:c>
      <x:c r="L32" s="443">
        <x:f>SUMIFS('Consumption Data'!$J:$J,'Consumption Data'!$A:$A,$C$25,'Consumption Data'!$E:$E,$B32,'Consumption Data'!$D:$D,L$27)</x:f>
      </x:c>
      <x:c r="M32" s="443">
        <x:f>SUMIFS('Consumption Data'!$J:$J,'Consumption Data'!$A:$A,$C$25,'Consumption Data'!$E:$E,$B32,'Consumption Data'!$D:$D,M$27)</x:f>
      </x:c>
      <x:c r="N32" s="443">
        <x:f>SUMIFS('Consumption Data'!$J:$J,'Consumption Data'!$A:$A,$C$25,'Consumption Data'!$E:$E,$B32,'Consumption Data'!$D:$D,N$27)</x:f>
      </x:c>
      <x:c r="O32" s="443">
        <x:f>SUMIFS('Consumption Data'!$J:$J,'Consumption Data'!$A:$A,$C$25,'Consumption Data'!$E:$E,$B32,'Consumption Data'!$D:$D,O$27)</x:f>
      </x:c>
      <x:c r="P32" s="30">
        <x:f>SUM(D32:O32)</x:f>
      </x:c>
    </x:row>
    <x:row r="33" spans="1:44" customFormat="1" ht="15.75" customHeight="1" x14ac:dyDescent="0.2">
      <x:c r="B33" s="19" t="s">
        <x:v>127</x:v>
      </x:c>
      <x:c r="C33" s="32" t="s">
        <x:v>157</x:v>
      </x:c>
      <x:c r="D33" s="443">
        <x:f>SUMIFS('Consumption Data'!$K:$K,'Consumption Data'!$A:$A,$C$25,'Consumption Data'!$E:$E,$B33,'Consumption Data'!$D:$D,D$27)</x:f>
      </x:c>
      <x:c r="E33" s="443">
        <x:f>SUMIFS('Consumption Data'!$K:$K,'Consumption Data'!$A:$A,$C$25,'Consumption Data'!$E:$E,$B33,'Consumption Data'!$D:$D,E$27)</x:f>
      </x:c>
      <x:c r="F33" s="443">
        <x:f>SUMIFS('Consumption Data'!$K:$K,'Consumption Data'!$A:$A,$C$25,'Consumption Data'!$E:$E,$B33,'Consumption Data'!$D:$D,F$27)</x:f>
      </x:c>
      <x:c r="G33" s="443">
        <x:f>SUMIFS('Consumption Data'!$K:$K,'Consumption Data'!$A:$A,$C$25,'Consumption Data'!$E:$E,$B33,'Consumption Data'!$D:$D,G$27)</x:f>
      </x:c>
      <x:c r="H33" s="443">
        <x:f>SUMIFS('Consumption Data'!$K:$K,'Consumption Data'!$A:$A,$C$25,'Consumption Data'!$E:$E,$B33,'Consumption Data'!$D:$D,H$27)</x:f>
      </x:c>
      <x:c r="I33" s="443">
        <x:f>SUMIFS('Consumption Data'!$K:$K,'Consumption Data'!$A:$A,$C$25,'Consumption Data'!$E:$E,$B33,'Consumption Data'!$D:$D,I$27)</x:f>
      </x:c>
      <x:c r="J33" s="443">
        <x:f>SUMIFS('Consumption Data'!$K:$K,'Consumption Data'!$A:$A,$C$25,'Consumption Data'!$E:$E,$B33,'Consumption Data'!$D:$D,J$27)</x:f>
      </x:c>
      <x:c r="K33" s="443">
        <x:f>SUMIFS('Consumption Data'!$K:$K,'Consumption Data'!$A:$A,$C$25,'Consumption Data'!$E:$E,$B33,'Consumption Data'!$D:$D,K$27)</x:f>
      </x:c>
      <x:c r="L33" s="443">
        <x:f>SUMIFS('Consumption Data'!$K:$K,'Consumption Data'!$A:$A,$C$25,'Consumption Data'!$E:$E,$B33,'Consumption Data'!$D:$D,L$27)</x:f>
      </x:c>
      <x:c r="M33" s="443">
        <x:f>SUMIFS('Consumption Data'!$K:$K,'Consumption Data'!$A:$A,$C$25,'Consumption Data'!$E:$E,$B33,'Consumption Data'!$D:$D,M$27)</x:f>
      </x:c>
      <x:c r="N33" s="443">
        <x:f>SUMIFS('Consumption Data'!$K:$K,'Consumption Data'!$A:$A,$C$25,'Consumption Data'!$E:$E,$B33,'Consumption Data'!$D:$D,N$27)</x:f>
      </x:c>
      <x:c r="O33" s="443">
        <x:f>SUMIFS('Consumption Data'!$K:$K,'Consumption Data'!$A:$A,$C$25,'Consumption Data'!$E:$E,$B33,'Consumption Data'!$D:$D,O$27)</x:f>
      </x:c>
      <x:c r="P33" s="30">
        <x:f>SUM(D33:O33)</x:f>
      </x:c>
    </x:row>
    <x:row r="34" spans="1:44" customFormat="1" ht="15.75" customHeight="1" x14ac:dyDescent="0.2">
      <x:c r="B34" s="19" t="s">
        <x:v>128</x:v>
      </x:c>
      <x:c r="C34" s="32" t="s">
        <x:v>152</x:v>
      </x:c>
      <x:c r="D34" s="443">
        <x:f>SUMIFS('Consumption Data'!$F:$F,'Consumption Data'!$A:$A,$C$25,'Consumption Data'!$E:$E,$B34,'Consumption Data'!$D:$D,D$27)</x:f>
      </x:c>
      <x:c r="E34" s="443">
        <x:f>SUMIFS('Consumption Data'!$F:$F,'Consumption Data'!$A:$A,$C$25,'Consumption Data'!$E:$E,$B34,'Consumption Data'!$D:$D,E$27)</x:f>
      </x:c>
      <x:c r="F34" s="443">
        <x:f>SUMIFS('Consumption Data'!$F:$F,'Consumption Data'!$A:$A,$C$25,'Consumption Data'!$E:$E,$B34,'Consumption Data'!$D:$D,F$27)</x:f>
      </x:c>
      <x:c r="G34" s="443">
        <x:f>SUMIFS('Consumption Data'!$F:$F,'Consumption Data'!$A:$A,$C$25,'Consumption Data'!$E:$E,$B34,'Consumption Data'!$D:$D,G$27)</x:f>
      </x:c>
      <x:c r="H34" s="443">
        <x:f>SUMIFS('Consumption Data'!$F:$F,'Consumption Data'!$A:$A,$C$25,'Consumption Data'!$E:$E,$B34,'Consumption Data'!$D:$D,H$27)</x:f>
      </x:c>
      <x:c r="I34" s="443">
        <x:f>SUMIFS('Consumption Data'!$F:$F,'Consumption Data'!$A:$A,$C$25,'Consumption Data'!$E:$E,$B34,'Consumption Data'!$D:$D,I$27)</x:f>
      </x:c>
      <x:c r="J34" s="443">
        <x:f>SUMIFS('Consumption Data'!$F:$F,'Consumption Data'!$A:$A,$C$25,'Consumption Data'!$E:$E,$B34,'Consumption Data'!$D:$D,J$27)</x:f>
      </x:c>
      <x:c r="K34" s="443">
        <x:f>SUMIFS('Consumption Data'!$F:$F,'Consumption Data'!$A:$A,$C$25,'Consumption Data'!$E:$E,$B34,'Consumption Data'!$D:$D,K$27)</x:f>
      </x:c>
      <x:c r="L34" s="443">
        <x:f>SUMIFS('Consumption Data'!$F:$F,'Consumption Data'!$A:$A,$C$25,'Consumption Data'!$E:$E,$B34,'Consumption Data'!$D:$D,L$27)</x:f>
      </x:c>
      <x:c r="M34" s="443">
        <x:f>SUMIFS('Consumption Data'!$F:$F,'Consumption Data'!$A:$A,$C$25,'Consumption Data'!$E:$E,$B34,'Consumption Data'!$D:$D,M$27)</x:f>
      </x:c>
      <x:c r="N34" s="443">
        <x:f>SUMIFS('Consumption Data'!$F:$F,'Consumption Data'!$A:$A,$C$25,'Consumption Data'!$E:$E,$B34,'Consumption Data'!$D:$D,N$27)</x:f>
      </x:c>
      <x:c r="O34" s="443">
        <x:f>SUMIFS('Consumption Data'!$F:$F,'Consumption Data'!$A:$A,$C$25,'Consumption Data'!$E:$E,$B34,'Consumption Data'!$D:$D,O$27)</x:f>
      </x:c>
      <x:c r="P34" s="30">
        <x:f>SUM(D34:O34)</x:f>
      </x:c>
    </x:row>
    <x:row r="35" spans="1:44" customFormat="1" ht="15.75" customHeight="1" x14ac:dyDescent="0.2">
      <x:c r="B35" s="19" t="s">
        <x:v>128</x:v>
      </x:c>
      <x:c r="C35" s="32" t="s">
        <x:v>153</x:v>
      </x:c>
      <x:c r="D35" s="443">
        <x:f>SUMIFS('Consumption Data'!$G:$G,'Consumption Data'!$A:$A,$C$25,'Consumption Data'!$E:$E,$B35,'Consumption Data'!$D:$D,D$27)</x:f>
      </x:c>
      <x:c r="E35" s="443">
        <x:f>SUMIFS('Consumption Data'!$G:$G,'Consumption Data'!$A:$A,$C$25,'Consumption Data'!$E:$E,$B35,'Consumption Data'!$D:$D,E$27)</x:f>
      </x:c>
      <x:c r="F35" s="443">
        <x:f>SUMIFS('Consumption Data'!$G:$G,'Consumption Data'!$A:$A,$C$25,'Consumption Data'!$E:$E,$B35,'Consumption Data'!$D:$D,F$27)</x:f>
      </x:c>
      <x:c r="G35" s="443">
        <x:f>SUMIFS('Consumption Data'!$G:$G,'Consumption Data'!$A:$A,$C$25,'Consumption Data'!$E:$E,$B35,'Consumption Data'!$D:$D,G$27)</x:f>
      </x:c>
      <x:c r="H35" s="443">
        <x:f>SUMIFS('Consumption Data'!$G:$G,'Consumption Data'!$A:$A,$C$25,'Consumption Data'!$E:$E,$B35,'Consumption Data'!$D:$D,H$27)</x:f>
      </x:c>
      <x:c r="I35" s="443">
        <x:f>SUMIFS('Consumption Data'!$G:$G,'Consumption Data'!$A:$A,$C$25,'Consumption Data'!$E:$E,$B35,'Consumption Data'!$D:$D,I$27)</x:f>
      </x:c>
      <x:c r="J35" s="443">
        <x:f>SUMIFS('Consumption Data'!$G:$G,'Consumption Data'!$A:$A,$C$25,'Consumption Data'!$E:$E,$B35,'Consumption Data'!$D:$D,J$27)</x:f>
      </x:c>
      <x:c r="K35" s="443">
        <x:f>SUMIFS('Consumption Data'!$G:$G,'Consumption Data'!$A:$A,$C$25,'Consumption Data'!$E:$E,$B35,'Consumption Data'!$D:$D,K$27)</x:f>
      </x:c>
      <x:c r="L35" s="443">
        <x:f>SUMIFS('Consumption Data'!$G:$G,'Consumption Data'!$A:$A,$C$25,'Consumption Data'!$E:$E,$B35,'Consumption Data'!$D:$D,L$27)</x:f>
      </x:c>
      <x:c r="M35" s="443">
        <x:f>SUMIFS('Consumption Data'!$G:$G,'Consumption Data'!$A:$A,$C$25,'Consumption Data'!$E:$E,$B35,'Consumption Data'!$D:$D,M$27)</x:f>
      </x:c>
      <x:c r="N35" s="443">
        <x:f>SUMIFS('Consumption Data'!$G:$G,'Consumption Data'!$A:$A,$C$25,'Consumption Data'!$E:$E,$B35,'Consumption Data'!$D:$D,N$27)</x:f>
      </x:c>
      <x:c r="O35" s="443">
        <x:f>SUMIFS('Consumption Data'!$G:$G,'Consumption Data'!$A:$A,$C$25,'Consumption Data'!$E:$E,$B35,'Consumption Data'!$D:$D,O$27)</x:f>
      </x:c>
      <x:c r="P35" s="30">
        <x:f>SUM(D35:O35)</x:f>
      </x:c>
    </x:row>
    <x:row r="36" spans="1:44" customFormat="1" ht="15.75" customHeight="1" x14ac:dyDescent="0.2">
      <x:c r="B36" s="19" t="s">
        <x:v>128</x:v>
      </x:c>
      <x:c r="C36" s="32" t="s">
        <x:v>154</x:v>
      </x:c>
      <x:c r="D36" s="443">
        <x:f>SUMIFS('Consumption Data'!$H:$H,'Consumption Data'!$A:$A,$C$25,'Consumption Data'!$E:$E,$B36,'Consumption Data'!$D:$D,D$27)</x:f>
      </x:c>
      <x:c r="E36" s="443">
        <x:f>SUMIFS('Consumption Data'!$H:$H,'Consumption Data'!$A:$A,$C$25,'Consumption Data'!$E:$E,$B36,'Consumption Data'!$D:$D,E$27)</x:f>
      </x:c>
      <x:c r="F36" s="443">
        <x:f>SUMIFS('Consumption Data'!$H:$H,'Consumption Data'!$A:$A,$C$25,'Consumption Data'!$E:$E,$B36,'Consumption Data'!$D:$D,F$27)</x:f>
      </x:c>
      <x:c r="G36" s="443">
        <x:f>SUMIFS('Consumption Data'!$H:$H,'Consumption Data'!$A:$A,$C$25,'Consumption Data'!$E:$E,$B36,'Consumption Data'!$D:$D,G$27)</x:f>
      </x:c>
      <x:c r="H36" s="443">
        <x:f>SUMIFS('Consumption Data'!$H:$H,'Consumption Data'!$A:$A,$C$25,'Consumption Data'!$E:$E,$B36,'Consumption Data'!$D:$D,H$27)</x:f>
      </x:c>
      <x:c r="I36" s="443">
        <x:f>SUMIFS('Consumption Data'!$H:$H,'Consumption Data'!$A:$A,$C$25,'Consumption Data'!$E:$E,$B36,'Consumption Data'!$D:$D,I$27)</x:f>
      </x:c>
      <x:c r="J36" s="443">
        <x:f>SUMIFS('Consumption Data'!$H:$H,'Consumption Data'!$A:$A,$C$25,'Consumption Data'!$E:$E,$B36,'Consumption Data'!$D:$D,J$27)</x:f>
      </x:c>
      <x:c r="K36" s="443">
        <x:f>SUMIFS('Consumption Data'!$H:$H,'Consumption Data'!$A:$A,$C$25,'Consumption Data'!$E:$E,$B36,'Consumption Data'!$D:$D,K$27)</x:f>
      </x:c>
      <x:c r="L36" s="443">
        <x:f>SUMIFS('Consumption Data'!$H:$H,'Consumption Data'!$A:$A,$C$25,'Consumption Data'!$E:$E,$B36,'Consumption Data'!$D:$D,L$27)</x:f>
      </x:c>
      <x:c r="M36" s="443">
        <x:f>SUMIFS('Consumption Data'!$H:$H,'Consumption Data'!$A:$A,$C$25,'Consumption Data'!$E:$E,$B36,'Consumption Data'!$D:$D,M$27)</x:f>
      </x:c>
      <x:c r="N36" s="443">
        <x:f>SUMIFS('Consumption Data'!$H:$H,'Consumption Data'!$A:$A,$C$25,'Consumption Data'!$E:$E,$B36,'Consumption Data'!$D:$D,N$27)</x:f>
      </x:c>
      <x:c r="O36" s="443">
        <x:f>SUMIFS('Consumption Data'!$H:$H,'Consumption Data'!$A:$A,$C$25,'Consumption Data'!$E:$E,$B36,'Consumption Data'!$D:$D,O$27)</x:f>
      </x:c>
      <x:c r="P36" s="30">
        <x:f>SUM(D36:O36)</x:f>
      </x:c>
    </x:row>
    <x:row r="37" spans="1:44" customFormat="1" ht="15.75" customHeight="1" x14ac:dyDescent="0.2">
      <x:c r="B37" s="19" t="s">
        <x:v>128</x:v>
      </x:c>
      <x:c r="C37" s="32" t="s">
        <x:v>155</x:v>
      </x:c>
      <x:c r="D37" s="443">
        <x:f>SUMIFS('Consumption Data'!$I:$I,'Consumption Data'!$A:$A,$C$25,'Consumption Data'!$E:$E,$B37,'Consumption Data'!$D:$D,D$27)</x:f>
      </x:c>
      <x:c r="E37" s="443">
        <x:f>SUMIFS('Consumption Data'!$I:$I,'Consumption Data'!$A:$A,$C$25,'Consumption Data'!$E:$E,$B37,'Consumption Data'!$D:$D,E$27)</x:f>
      </x:c>
      <x:c r="F37" s="443">
        <x:f>SUMIFS('Consumption Data'!$I:$I,'Consumption Data'!$A:$A,$C$25,'Consumption Data'!$E:$E,$B37,'Consumption Data'!$D:$D,F$27)</x:f>
      </x:c>
      <x:c r="G37" s="443">
        <x:f>SUMIFS('Consumption Data'!$I:$I,'Consumption Data'!$A:$A,$C$25,'Consumption Data'!$E:$E,$B37,'Consumption Data'!$D:$D,G$27)</x:f>
      </x:c>
      <x:c r="H37" s="443">
        <x:f>SUMIFS('Consumption Data'!$I:$I,'Consumption Data'!$A:$A,$C$25,'Consumption Data'!$E:$E,$B37,'Consumption Data'!$D:$D,H$27)</x:f>
      </x:c>
      <x:c r="I37" s="443">
        <x:f>SUMIFS('Consumption Data'!$I:$I,'Consumption Data'!$A:$A,$C$25,'Consumption Data'!$E:$E,$B37,'Consumption Data'!$D:$D,I$27)</x:f>
      </x:c>
      <x:c r="J37" s="443">
        <x:f>SUMIFS('Consumption Data'!$I:$I,'Consumption Data'!$A:$A,$C$25,'Consumption Data'!$E:$E,$B37,'Consumption Data'!$D:$D,J$27)</x:f>
      </x:c>
      <x:c r="K37" s="443">
        <x:f>SUMIFS('Consumption Data'!$I:$I,'Consumption Data'!$A:$A,$C$25,'Consumption Data'!$E:$E,$B37,'Consumption Data'!$D:$D,K$27)</x:f>
      </x:c>
      <x:c r="L37" s="443">
        <x:f>SUMIFS('Consumption Data'!$I:$I,'Consumption Data'!$A:$A,$C$25,'Consumption Data'!$E:$E,$B37,'Consumption Data'!$D:$D,L$27)</x:f>
      </x:c>
      <x:c r="M37" s="443">
        <x:f>SUMIFS('Consumption Data'!$I:$I,'Consumption Data'!$A:$A,$C$25,'Consumption Data'!$E:$E,$B37,'Consumption Data'!$D:$D,M$27)</x:f>
      </x:c>
      <x:c r="N37" s="443">
        <x:f>SUMIFS('Consumption Data'!$I:$I,'Consumption Data'!$A:$A,$C$25,'Consumption Data'!$E:$E,$B37,'Consumption Data'!$D:$D,N$27)</x:f>
      </x:c>
      <x:c r="O37" s="443">
        <x:f>SUMIFS('Consumption Data'!$I:$I,'Consumption Data'!$A:$A,$C$25,'Consumption Data'!$E:$E,$B37,'Consumption Data'!$D:$D,O$27)</x:f>
      </x:c>
      <x:c r="P37" s="30">
        <x:f>SUM(D37:O37)</x:f>
      </x:c>
    </x:row>
    <x:row r="38" spans="1:44" customFormat="1" ht="15.75" customHeight="1" x14ac:dyDescent="0.2">
      <x:c r="B38" s="19" t="s">
        <x:v>128</x:v>
      </x:c>
      <x:c r="C38" s="32" t="s">
        <x:v>156</x:v>
      </x:c>
      <x:c r="D38" s="443">
        <x:f>SUMIFS('Consumption Data'!$J:$J,'Consumption Data'!$A:$A,$C$25,'Consumption Data'!$E:$E,$B38,'Consumption Data'!$D:$D,D$27)</x:f>
      </x:c>
      <x:c r="E38" s="443">
        <x:f>SUMIFS('Consumption Data'!$J:$J,'Consumption Data'!$A:$A,$C$25,'Consumption Data'!$E:$E,$B38,'Consumption Data'!$D:$D,E$27)</x:f>
      </x:c>
      <x:c r="F38" s="443">
        <x:f>SUMIFS('Consumption Data'!$J:$J,'Consumption Data'!$A:$A,$C$25,'Consumption Data'!$E:$E,$B38,'Consumption Data'!$D:$D,F$27)</x:f>
      </x:c>
      <x:c r="G38" s="443">
        <x:f>SUMIFS('Consumption Data'!$J:$J,'Consumption Data'!$A:$A,$C$25,'Consumption Data'!$E:$E,$B38,'Consumption Data'!$D:$D,G$27)</x:f>
      </x:c>
      <x:c r="H38" s="443">
        <x:f>SUMIFS('Consumption Data'!$J:$J,'Consumption Data'!$A:$A,$C$25,'Consumption Data'!$E:$E,$B38,'Consumption Data'!$D:$D,H$27)</x:f>
      </x:c>
      <x:c r="I38" s="443">
        <x:f>SUMIFS('Consumption Data'!$J:$J,'Consumption Data'!$A:$A,$C$25,'Consumption Data'!$E:$E,$B38,'Consumption Data'!$D:$D,I$27)</x:f>
      </x:c>
      <x:c r="J38" s="443">
        <x:f>SUMIFS('Consumption Data'!$J:$J,'Consumption Data'!$A:$A,$C$25,'Consumption Data'!$E:$E,$B38,'Consumption Data'!$D:$D,J$27)</x:f>
      </x:c>
      <x:c r="K38" s="443">
        <x:f>SUMIFS('Consumption Data'!$J:$J,'Consumption Data'!$A:$A,$C$25,'Consumption Data'!$E:$E,$B38,'Consumption Data'!$D:$D,K$27)</x:f>
      </x:c>
      <x:c r="L38" s="443">
        <x:f>SUMIFS('Consumption Data'!$J:$J,'Consumption Data'!$A:$A,$C$25,'Consumption Data'!$E:$E,$B38,'Consumption Data'!$D:$D,L$27)</x:f>
      </x:c>
      <x:c r="M38" s="443">
        <x:f>SUMIFS('Consumption Data'!$J:$J,'Consumption Data'!$A:$A,$C$25,'Consumption Data'!$E:$E,$B38,'Consumption Data'!$D:$D,M$27)</x:f>
      </x:c>
      <x:c r="N38" s="443">
        <x:f>SUMIFS('Consumption Data'!$J:$J,'Consumption Data'!$A:$A,$C$25,'Consumption Data'!$E:$E,$B38,'Consumption Data'!$D:$D,N$27)</x:f>
      </x:c>
      <x:c r="O38" s="443">
        <x:f>SUMIFS('Consumption Data'!$J:$J,'Consumption Data'!$A:$A,$C$25,'Consumption Data'!$E:$E,$B38,'Consumption Data'!$D:$D,O$27)</x:f>
      </x:c>
      <x:c r="P38" s="30">
        <x:f>SUM(D38:O38)</x:f>
      </x:c>
    </x:row>
    <x:row r="39" spans="1:44" customFormat="1" ht="15.75" customHeight="1" x14ac:dyDescent="0.2">
      <x:c r="B39" s="19" t="s">
        <x:v>128</x:v>
      </x:c>
      <x:c r="C39" s="32" t="s">
        <x:v>157</x:v>
      </x:c>
      <x:c r="D39" s="443">
        <x:f>SUMIFS('Consumption Data'!$K:$K,'Consumption Data'!$A:$A,$C$25,'Consumption Data'!$E:$E,$B39,'Consumption Data'!$D:$D,D$27)</x:f>
      </x:c>
      <x:c r="E39" s="443">
        <x:f>SUMIFS('Consumption Data'!$K:$K,'Consumption Data'!$A:$A,$C$25,'Consumption Data'!$E:$E,$B39,'Consumption Data'!$D:$D,E$27)</x:f>
      </x:c>
      <x:c r="F39" s="443">
        <x:f>SUMIFS('Consumption Data'!$K:$K,'Consumption Data'!$A:$A,$C$25,'Consumption Data'!$E:$E,$B39,'Consumption Data'!$D:$D,F$27)</x:f>
      </x:c>
      <x:c r="G39" s="443">
        <x:f>SUMIFS('Consumption Data'!$K:$K,'Consumption Data'!$A:$A,$C$25,'Consumption Data'!$E:$E,$B39,'Consumption Data'!$D:$D,G$27)</x:f>
      </x:c>
      <x:c r="H39" s="443">
        <x:f>SUMIFS('Consumption Data'!$K:$K,'Consumption Data'!$A:$A,$C$25,'Consumption Data'!$E:$E,$B39,'Consumption Data'!$D:$D,H$27)</x:f>
      </x:c>
      <x:c r="I39" s="443">
        <x:f>SUMIFS('Consumption Data'!$K:$K,'Consumption Data'!$A:$A,$C$25,'Consumption Data'!$E:$E,$B39,'Consumption Data'!$D:$D,I$27)</x:f>
      </x:c>
      <x:c r="J39" s="443">
        <x:f>SUMIFS('Consumption Data'!$K:$K,'Consumption Data'!$A:$A,$C$25,'Consumption Data'!$E:$E,$B39,'Consumption Data'!$D:$D,J$27)</x:f>
      </x:c>
      <x:c r="K39" s="443">
        <x:f>SUMIFS('Consumption Data'!$K:$K,'Consumption Data'!$A:$A,$C$25,'Consumption Data'!$E:$E,$B39,'Consumption Data'!$D:$D,K$27)</x:f>
      </x:c>
      <x:c r="L39" s="443">
        <x:f>SUMIFS('Consumption Data'!$K:$K,'Consumption Data'!$A:$A,$C$25,'Consumption Data'!$E:$E,$B39,'Consumption Data'!$D:$D,L$27)</x:f>
      </x:c>
      <x:c r="M39" s="443">
        <x:f>SUMIFS('Consumption Data'!$K:$K,'Consumption Data'!$A:$A,$C$25,'Consumption Data'!$E:$E,$B39,'Consumption Data'!$D:$D,M$27)</x:f>
      </x:c>
      <x:c r="N39" s="443">
        <x:f>SUMIFS('Consumption Data'!$K:$K,'Consumption Data'!$A:$A,$C$25,'Consumption Data'!$E:$E,$B39,'Consumption Data'!$D:$D,N$27)</x:f>
      </x:c>
      <x:c r="O39" s="443">
        <x:f>SUMIFS('Consumption Data'!$K:$K,'Consumption Data'!$A:$A,$C$25,'Consumption Data'!$E:$E,$B39,'Consumption Data'!$D:$D,O$27)</x:f>
      </x:c>
      <x:c r="P39" s="30">
        <x:f>SUM(D39:O39)</x:f>
      </x:c>
    </x:row>
    <x:row r="40" spans="1:44" customFormat="1" ht="15.75" customHeight="1" x14ac:dyDescent="0.2">
      <x:c r="B40" s="19" t="s">
        <x:v>129</x:v>
      </x:c>
      <x:c r="C40" s="32" t="s">
        <x:v>152</x:v>
      </x:c>
      <x:c r="D40" s="443">
        <x:f>SUMIFS('Consumption Data'!$F:$F,'Consumption Data'!$A:$A,$C$25,'Consumption Data'!$E:$E,$B40,'Consumption Data'!$D:$D,D$27)</x:f>
      </x:c>
      <x:c r="E40" s="443">
        <x:f>SUMIFS('Consumption Data'!$F:$F,'Consumption Data'!$A:$A,$C$25,'Consumption Data'!$E:$E,$B40,'Consumption Data'!$D:$D,E$27)</x:f>
      </x:c>
      <x:c r="F40" s="443">
        <x:f>SUMIFS('Consumption Data'!$F:$F,'Consumption Data'!$A:$A,$C$25,'Consumption Data'!$E:$E,$B40,'Consumption Data'!$D:$D,F$27)</x:f>
      </x:c>
      <x:c r="G40" s="443">
        <x:f>SUMIFS('Consumption Data'!$F:$F,'Consumption Data'!$A:$A,$C$25,'Consumption Data'!$E:$E,$B40,'Consumption Data'!$D:$D,G$27)</x:f>
      </x:c>
      <x:c r="H40" s="443">
        <x:f>SUMIFS('Consumption Data'!$F:$F,'Consumption Data'!$A:$A,$C$25,'Consumption Data'!$E:$E,$B40,'Consumption Data'!$D:$D,H$27)</x:f>
      </x:c>
      <x:c r="I40" s="443">
        <x:f>SUMIFS('Consumption Data'!$F:$F,'Consumption Data'!$A:$A,$C$25,'Consumption Data'!$E:$E,$B40,'Consumption Data'!$D:$D,I$27)</x:f>
      </x:c>
      <x:c r="J40" s="443">
        <x:f>SUMIFS('Consumption Data'!$F:$F,'Consumption Data'!$A:$A,$C$25,'Consumption Data'!$E:$E,$B40,'Consumption Data'!$D:$D,J$27)</x:f>
      </x:c>
      <x:c r="K40" s="443">
        <x:f>SUMIFS('Consumption Data'!$F:$F,'Consumption Data'!$A:$A,$C$25,'Consumption Data'!$E:$E,$B40,'Consumption Data'!$D:$D,K$27)</x:f>
      </x:c>
      <x:c r="L40" s="443">
        <x:f>SUMIFS('Consumption Data'!$F:$F,'Consumption Data'!$A:$A,$C$25,'Consumption Data'!$E:$E,$B40,'Consumption Data'!$D:$D,L$27)</x:f>
      </x:c>
      <x:c r="M40" s="443">
        <x:f>SUMIFS('Consumption Data'!$F:$F,'Consumption Data'!$A:$A,$C$25,'Consumption Data'!$E:$E,$B40,'Consumption Data'!$D:$D,M$27)</x:f>
      </x:c>
      <x:c r="N40" s="443">
        <x:f>SUMIFS('Consumption Data'!$F:$F,'Consumption Data'!$A:$A,$C$25,'Consumption Data'!$E:$E,$B40,'Consumption Data'!$D:$D,N$27)</x:f>
      </x:c>
      <x:c r="O40" s="443">
        <x:f>SUMIFS('Consumption Data'!$F:$F,'Consumption Data'!$A:$A,$C$25,'Consumption Data'!$E:$E,$B40,'Consumption Data'!$D:$D,O$27)</x:f>
      </x:c>
      <x:c r="P40" s="30">
        <x:f>SUM(D40:O40)</x:f>
      </x:c>
    </x:row>
    <x:row r="41" spans="1:44" customFormat="1" ht="15.75" customHeight="1" x14ac:dyDescent="0.2">
      <x:c r="B41" s="19" t="s">
        <x:v>129</x:v>
      </x:c>
      <x:c r="C41" s="32" t="s">
        <x:v>153</x:v>
      </x:c>
      <x:c r="D41" s="443">
        <x:f>SUMIFS('Consumption Data'!$G:$G,'Consumption Data'!$A:$A,$C$25,'Consumption Data'!$E:$E,$B41,'Consumption Data'!$D:$D,D$27)</x:f>
      </x:c>
      <x:c r="E41" s="443">
        <x:f>SUMIFS('Consumption Data'!$G:$G,'Consumption Data'!$A:$A,$C$25,'Consumption Data'!$E:$E,$B41,'Consumption Data'!$D:$D,E$27)</x:f>
      </x:c>
      <x:c r="F41" s="443">
        <x:f>SUMIFS('Consumption Data'!$G:$G,'Consumption Data'!$A:$A,$C$25,'Consumption Data'!$E:$E,$B41,'Consumption Data'!$D:$D,F$27)</x:f>
      </x:c>
      <x:c r="G41" s="443">
        <x:f>SUMIFS('Consumption Data'!$G:$G,'Consumption Data'!$A:$A,$C$25,'Consumption Data'!$E:$E,$B41,'Consumption Data'!$D:$D,G$27)</x:f>
      </x:c>
      <x:c r="H41" s="443">
        <x:f>SUMIFS('Consumption Data'!$G:$G,'Consumption Data'!$A:$A,$C$25,'Consumption Data'!$E:$E,$B41,'Consumption Data'!$D:$D,H$27)</x:f>
      </x:c>
      <x:c r="I41" s="443">
        <x:f>SUMIFS('Consumption Data'!$G:$G,'Consumption Data'!$A:$A,$C$25,'Consumption Data'!$E:$E,$B41,'Consumption Data'!$D:$D,I$27)</x:f>
      </x:c>
      <x:c r="J41" s="443">
        <x:f>SUMIFS('Consumption Data'!$G:$G,'Consumption Data'!$A:$A,$C$25,'Consumption Data'!$E:$E,$B41,'Consumption Data'!$D:$D,J$27)</x:f>
      </x:c>
      <x:c r="K41" s="443">
        <x:f>SUMIFS('Consumption Data'!$G:$G,'Consumption Data'!$A:$A,$C$25,'Consumption Data'!$E:$E,$B41,'Consumption Data'!$D:$D,K$27)</x:f>
      </x:c>
      <x:c r="L41" s="443">
        <x:f>SUMIFS('Consumption Data'!$G:$G,'Consumption Data'!$A:$A,$C$25,'Consumption Data'!$E:$E,$B41,'Consumption Data'!$D:$D,L$27)</x:f>
      </x:c>
      <x:c r="M41" s="443">
        <x:f>SUMIFS('Consumption Data'!$G:$G,'Consumption Data'!$A:$A,$C$25,'Consumption Data'!$E:$E,$B41,'Consumption Data'!$D:$D,M$27)</x:f>
      </x:c>
      <x:c r="N41" s="443">
        <x:f>SUMIFS('Consumption Data'!$G:$G,'Consumption Data'!$A:$A,$C$25,'Consumption Data'!$E:$E,$B41,'Consumption Data'!$D:$D,N$27)</x:f>
      </x:c>
      <x:c r="O41" s="443">
        <x:f>SUMIFS('Consumption Data'!$G:$G,'Consumption Data'!$A:$A,$C$25,'Consumption Data'!$E:$E,$B41,'Consumption Data'!$D:$D,O$27)</x:f>
      </x:c>
      <x:c r="P41" s="30">
        <x:f>SUM(D41:O41)</x:f>
      </x:c>
    </x:row>
    <x:row r="42" spans="1:44" customFormat="1" ht="15.75" customHeight="1" x14ac:dyDescent="0.2">
      <x:c r="B42" s="19" t="s">
        <x:v>129</x:v>
      </x:c>
      <x:c r="C42" s="32" t="s">
        <x:v>154</x:v>
      </x:c>
      <x:c r="D42" s="443">
        <x:f>SUMIFS('Consumption Data'!$H:$H,'Consumption Data'!$A:$A,$C$25,'Consumption Data'!$E:$E,$B42,'Consumption Data'!$D:$D,D$27)</x:f>
      </x:c>
      <x:c r="E42" s="443">
        <x:f>SUMIFS('Consumption Data'!$H:$H,'Consumption Data'!$A:$A,$C$25,'Consumption Data'!$E:$E,$B42,'Consumption Data'!$D:$D,E$27)</x:f>
      </x:c>
      <x:c r="F42" s="443">
        <x:f>SUMIFS('Consumption Data'!$H:$H,'Consumption Data'!$A:$A,$C$25,'Consumption Data'!$E:$E,$B42,'Consumption Data'!$D:$D,F$27)</x:f>
      </x:c>
      <x:c r="G42" s="443">
        <x:f>SUMIFS('Consumption Data'!$H:$H,'Consumption Data'!$A:$A,$C$25,'Consumption Data'!$E:$E,$B42,'Consumption Data'!$D:$D,G$27)</x:f>
      </x:c>
      <x:c r="H42" s="443">
        <x:f>SUMIFS('Consumption Data'!$H:$H,'Consumption Data'!$A:$A,$C$25,'Consumption Data'!$E:$E,$B42,'Consumption Data'!$D:$D,H$27)</x:f>
      </x:c>
      <x:c r="I42" s="443">
        <x:f>SUMIFS('Consumption Data'!$H:$H,'Consumption Data'!$A:$A,$C$25,'Consumption Data'!$E:$E,$B42,'Consumption Data'!$D:$D,I$27)</x:f>
      </x:c>
      <x:c r="J42" s="443">
        <x:f>SUMIFS('Consumption Data'!$H:$H,'Consumption Data'!$A:$A,$C$25,'Consumption Data'!$E:$E,$B42,'Consumption Data'!$D:$D,J$27)</x:f>
      </x:c>
      <x:c r="K42" s="443">
        <x:f>SUMIFS('Consumption Data'!$H:$H,'Consumption Data'!$A:$A,$C$25,'Consumption Data'!$E:$E,$B42,'Consumption Data'!$D:$D,K$27)</x:f>
      </x:c>
      <x:c r="L42" s="443">
        <x:f>SUMIFS('Consumption Data'!$H:$H,'Consumption Data'!$A:$A,$C$25,'Consumption Data'!$E:$E,$B42,'Consumption Data'!$D:$D,L$27)</x:f>
      </x:c>
      <x:c r="M42" s="443">
        <x:f>SUMIFS('Consumption Data'!$H:$H,'Consumption Data'!$A:$A,$C$25,'Consumption Data'!$E:$E,$B42,'Consumption Data'!$D:$D,M$27)</x:f>
      </x:c>
      <x:c r="N42" s="443">
        <x:f>SUMIFS('Consumption Data'!$H:$H,'Consumption Data'!$A:$A,$C$25,'Consumption Data'!$E:$E,$B42,'Consumption Data'!$D:$D,N$27)</x:f>
      </x:c>
      <x:c r="O42" s="443">
        <x:f>SUMIFS('Consumption Data'!$H:$H,'Consumption Data'!$A:$A,$C$25,'Consumption Data'!$E:$E,$B42,'Consumption Data'!$D:$D,O$27)</x:f>
      </x:c>
      <x:c r="P42" s="30">
        <x:f>SUM(D42:O42)</x:f>
      </x:c>
    </x:row>
    <x:row r="43" spans="1:44" customFormat="1" ht="15.75" customHeight="1" x14ac:dyDescent="0.2">
      <x:c r="B43" s="19" t="s">
        <x:v>129</x:v>
      </x:c>
      <x:c r="C43" s="32" t="s">
        <x:v>155</x:v>
      </x:c>
      <x:c r="D43" s="443">
        <x:f>SUMIFS('Consumption Data'!$I:$I,'Consumption Data'!$A:$A,$C$25,'Consumption Data'!$E:$E,$B43,'Consumption Data'!$D:$D,D$27)</x:f>
      </x:c>
      <x:c r="E43" s="443">
        <x:f>SUMIFS('Consumption Data'!$I:$I,'Consumption Data'!$A:$A,$C$25,'Consumption Data'!$E:$E,$B43,'Consumption Data'!$D:$D,E$27)</x:f>
      </x:c>
      <x:c r="F43" s="443">
        <x:f>SUMIFS('Consumption Data'!$I:$I,'Consumption Data'!$A:$A,$C$25,'Consumption Data'!$E:$E,$B43,'Consumption Data'!$D:$D,F$27)</x:f>
      </x:c>
      <x:c r="G43" s="443">
        <x:f>SUMIFS('Consumption Data'!$I:$I,'Consumption Data'!$A:$A,$C$25,'Consumption Data'!$E:$E,$B43,'Consumption Data'!$D:$D,G$27)</x:f>
      </x:c>
      <x:c r="H43" s="443">
        <x:f>SUMIFS('Consumption Data'!$I:$I,'Consumption Data'!$A:$A,$C$25,'Consumption Data'!$E:$E,$B43,'Consumption Data'!$D:$D,H$27)</x:f>
      </x:c>
      <x:c r="I43" s="443">
        <x:f>SUMIFS('Consumption Data'!$I:$I,'Consumption Data'!$A:$A,$C$25,'Consumption Data'!$E:$E,$B43,'Consumption Data'!$D:$D,I$27)</x:f>
      </x:c>
      <x:c r="J43" s="443">
        <x:f>SUMIFS('Consumption Data'!$I:$I,'Consumption Data'!$A:$A,$C$25,'Consumption Data'!$E:$E,$B43,'Consumption Data'!$D:$D,J$27)</x:f>
      </x:c>
      <x:c r="K43" s="443">
        <x:f>SUMIFS('Consumption Data'!$I:$I,'Consumption Data'!$A:$A,$C$25,'Consumption Data'!$E:$E,$B43,'Consumption Data'!$D:$D,K$27)</x:f>
      </x:c>
      <x:c r="L43" s="443">
        <x:f>SUMIFS('Consumption Data'!$I:$I,'Consumption Data'!$A:$A,$C$25,'Consumption Data'!$E:$E,$B43,'Consumption Data'!$D:$D,L$27)</x:f>
      </x:c>
      <x:c r="M43" s="443">
        <x:f>SUMIFS('Consumption Data'!$I:$I,'Consumption Data'!$A:$A,$C$25,'Consumption Data'!$E:$E,$B43,'Consumption Data'!$D:$D,M$27)</x:f>
      </x:c>
      <x:c r="N43" s="443">
        <x:f>SUMIFS('Consumption Data'!$I:$I,'Consumption Data'!$A:$A,$C$25,'Consumption Data'!$E:$E,$B43,'Consumption Data'!$D:$D,N$27)</x:f>
      </x:c>
      <x:c r="O43" s="443">
        <x:f>SUMIFS('Consumption Data'!$I:$I,'Consumption Data'!$A:$A,$C$25,'Consumption Data'!$E:$E,$B43,'Consumption Data'!$D:$D,O$27)</x:f>
      </x:c>
      <x:c r="P43" s="30">
        <x:f>SUM(D43:O43)</x:f>
      </x:c>
    </x:row>
    <x:row r="44" spans="1:44" customFormat="1" ht="15.75" customHeight="1" x14ac:dyDescent="0.2">
      <x:c r="B44" s="19" t="s">
        <x:v>129</x:v>
      </x:c>
      <x:c r="C44" s="32" t="s">
        <x:v>156</x:v>
      </x:c>
      <x:c r="D44" s="443">
        <x:f>SUMIFS('Consumption Data'!$J:$J,'Consumption Data'!$A:$A,$C$25,'Consumption Data'!$E:$E,$B44,'Consumption Data'!$D:$D,D$27)</x:f>
      </x:c>
      <x:c r="E44" s="443">
        <x:f>SUMIFS('Consumption Data'!$J:$J,'Consumption Data'!$A:$A,$C$25,'Consumption Data'!$E:$E,$B44,'Consumption Data'!$D:$D,E$27)</x:f>
      </x:c>
      <x:c r="F44" s="443">
        <x:f>SUMIFS('Consumption Data'!$J:$J,'Consumption Data'!$A:$A,$C$25,'Consumption Data'!$E:$E,$B44,'Consumption Data'!$D:$D,F$27)</x:f>
      </x:c>
      <x:c r="G44" s="443">
        <x:f>SUMIFS('Consumption Data'!$J:$J,'Consumption Data'!$A:$A,$C$25,'Consumption Data'!$E:$E,$B44,'Consumption Data'!$D:$D,G$27)</x:f>
      </x:c>
      <x:c r="H44" s="443">
        <x:f>SUMIFS('Consumption Data'!$J:$J,'Consumption Data'!$A:$A,$C$25,'Consumption Data'!$E:$E,$B44,'Consumption Data'!$D:$D,H$27)</x:f>
      </x:c>
      <x:c r="I44" s="443">
        <x:f>SUMIFS('Consumption Data'!$J:$J,'Consumption Data'!$A:$A,$C$25,'Consumption Data'!$E:$E,$B44,'Consumption Data'!$D:$D,I$27)</x:f>
      </x:c>
      <x:c r="J44" s="443">
        <x:f>SUMIFS('Consumption Data'!$J:$J,'Consumption Data'!$A:$A,$C$25,'Consumption Data'!$E:$E,$B44,'Consumption Data'!$D:$D,J$27)</x:f>
      </x:c>
      <x:c r="K44" s="443">
        <x:f>SUMIFS('Consumption Data'!$J:$J,'Consumption Data'!$A:$A,$C$25,'Consumption Data'!$E:$E,$B44,'Consumption Data'!$D:$D,K$27)</x:f>
      </x:c>
      <x:c r="L44" s="443">
        <x:f>SUMIFS('Consumption Data'!$J:$J,'Consumption Data'!$A:$A,$C$25,'Consumption Data'!$E:$E,$B44,'Consumption Data'!$D:$D,L$27)</x:f>
      </x:c>
      <x:c r="M44" s="443">
        <x:f>SUMIFS('Consumption Data'!$J:$J,'Consumption Data'!$A:$A,$C$25,'Consumption Data'!$E:$E,$B44,'Consumption Data'!$D:$D,M$27)</x:f>
      </x:c>
      <x:c r="N44" s="443">
        <x:f>SUMIFS('Consumption Data'!$J:$J,'Consumption Data'!$A:$A,$C$25,'Consumption Data'!$E:$E,$B44,'Consumption Data'!$D:$D,N$27)</x:f>
      </x:c>
      <x:c r="O44" s="443">
        <x:f>SUMIFS('Consumption Data'!$J:$J,'Consumption Data'!$A:$A,$C$25,'Consumption Data'!$E:$E,$B44,'Consumption Data'!$D:$D,O$27)</x:f>
      </x:c>
      <x:c r="P44" s="30">
        <x:f>SUM(D44:O44)</x:f>
      </x:c>
    </x:row>
    <x:row r="45" spans="1:44" customFormat="1" ht="15.75" customHeight="1" x14ac:dyDescent="0.2">
      <x:c r="B45" s="19" t="s">
        <x:v>129</x:v>
      </x:c>
      <x:c r="C45" s="32" t="s">
        <x:v>157</x:v>
      </x:c>
      <x:c r="D45" s="443">
        <x:f>SUMIFS('Consumption Data'!$K:$K,'Consumption Data'!$A:$A,$C$25,'Consumption Data'!$E:$E,$B45,'Consumption Data'!$D:$D,D$27)</x:f>
      </x:c>
      <x:c r="E45" s="443">
        <x:f>SUMIFS('Consumption Data'!$K:$K,'Consumption Data'!$A:$A,$C$25,'Consumption Data'!$E:$E,$B45,'Consumption Data'!$D:$D,E$27)</x:f>
      </x:c>
      <x:c r="F45" s="443">
        <x:f>SUMIFS('Consumption Data'!$K:$K,'Consumption Data'!$A:$A,$C$25,'Consumption Data'!$E:$E,$B45,'Consumption Data'!$D:$D,F$27)</x:f>
      </x:c>
      <x:c r="G45" s="443">
        <x:f>SUMIFS('Consumption Data'!$K:$K,'Consumption Data'!$A:$A,$C$25,'Consumption Data'!$E:$E,$B45,'Consumption Data'!$D:$D,G$27)</x:f>
      </x:c>
      <x:c r="H45" s="443">
        <x:f>SUMIFS('Consumption Data'!$K:$K,'Consumption Data'!$A:$A,$C$25,'Consumption Data'!$E:$E,$B45,'Consumption Data'!$D:$D,H$27)</x:f>
      </x:c>
      <x:c r="I45" s="443">
        <x:f>SUMIFS('Consumption Data'!$K:$K,'Consumption Data'!$A:$A,$C$25,'Consumption Data'!$E:$E,$B45,'Consumption Data'!$D:$D,I$27)</x:f>
      </x:c>
      <x:c r="J45" s="443">
        <x:f>SUMIFS('Consumption Data'!$K:$K,'Consumption Data'!$A:$A,$C$25,'Consumption Data'!$E:$E,$B45,'Consumption Data'!$D:$D,J$27)</x:f>
      </x:c>
      <x:c r="K45" s="443">
        <x:f>SUMIFS('Consumption Data'!$K:$K,'Consumption Data'!$A:$A,$C$25,'Consumption Data'!$E:$E,$B45,'Consumption Data'!$D:$D,K$27)</x:f>
      </x:c>
      <x:c r="L45" s="443">
        <x:f>SUMIFS('Consumption Data'!$K:$K,'Consumption Data'!$A:$A,$C$25,'Consumption Data'!$E:$E,$B45,'Consumption Data'!$D:$D,L$27)</x:f>
      </x:c>
      <x:c r="M45" s="443">
        <x:f>SUMIFS('Consumption Data'!$K:$K,'Consumption Data'!$A:$A,$C$25,'Consumption Data'!$E:$E,$B45,'Consumption Data'!$D:$D,M$27)</x:f>
      </x:c>
      <x:c r="N45" s="443">
        <x:f>SUMIFS('Consumption Data'!$K:$K,'Consumption Data'!$A:$A,$C$25,'Consumption Data'!$E:$E,$B45,'Consumption Data'!$D:$D,N$27)</x:f>
      </x:c>
      <x:c r="O45" s="443">
        <x:f>SUMIFS('Consumption Data'!$K:$K,'Consumption Data'!$A:$A,$C$25,'Consumption Data'!$E:$E,$B45,'Consumption Data'!$D:$D,O$27)</x:f>
      </x:c>
      <x:c r="P45" s="30">
        <x:f>SUM(D45:O45)</x:f>
      </x:c>
    </x:row>
    <x:row r="46" spans="1:44" customFormat="1" ht="15.75" customHeight="1" x14ac:dyDescent="0.2">
      <x:c r="B46" s="19" t="s">
        <x:v>130</x:v>
      </x:c>
      <x:c r="C46" s="32" t="s">
        <x:v>152</x:v>
      </x:c>
      <x:c r="D46" s="443">
        <x:f>SUMIFS('Consumption Data'!$F:$F,'Consumption Data'!$A:$A,$C$25,'Consumption Data'!$E:$E,$B46,'Consumption Data'!$D:$D,D$27)</x:f>
      </x:c>
      <x:c r="E46" s="443">
        <x:f>SUMIFS('Consumption Data'!$F:$F,'Consumption Data'!$A:$A,$C$25,'Consumption Data'!$E:$E,$B46,'Consumption Data'!$D:$D,E$27)</x:f>
      </x:c>
      <x:c r="F46" s="443">
        <x:f>SUMIFS('Consumption Data'!$F:$F,'Consumption Data'!$A:$A,$C$25,'Consumption Data'!$E:$E,$B46,'Consumption Data'!$D:$D,F$27)</x:f>
      </x:c>
      <x:c r="G46" s="443">
        <x:f>SUMIFS('Consumption Data'!$F:$F,'Consumption Data'!$A:$A,$C$25,'Consumption Data'!$E:$E,$B46,'Consumption Data'!$D:$D,G$27)</x:f>
      </x:c>
      <x:c r="H46" s="443">
        <x:f>SUMIFS('Consumption Data'!$F:$F,'Consumption Data'!$A:$A,$C$25,'Consumption Data'!$E:$E,$B46,'Consumption Data'!$D:$D,H$27)</x:f>
      </x:c>
      <x:c r="I46" s="443">
        <x:f>SUMIFS('Consumption Data'!$F:$F,'Consumption Data'!$A:$A,$C$25,'Consumption Data'!$E:$E,$B46,'Consumption Data'!$D:$D,I$27)</x:f>
      </x:c>
      <x:c r="J46" s="443">
        <x:f>SUMIFS('Consumption Data'!$F:$F,'Consumption Data'!$A:$A,$C$25,'Consumption Data'!$E:$E,$B46,'Consumption Data'!$D:$D,J$27)</x:f>
      </x:c>
      <x:c r="K46" s="443">
        <x:f>SUMIFS('Consumption Data'!$F:$F,'Consumption Data'!$A:$A,$C$25,'Consumption Data'!$E:$E,$B46,'Consumption Data'!$D:$D,K$27)</x:f>
      </x:c>
      <x:c r="L46" s="443">
        <x:f>SUMIFS('Consumption Data'!$F:$F,'Consumption Data'!$A:$A,$C$25,'Consumption Data'!$E:$E,$B46,'Consumption Data'!$D:$D,L$27)</x:f>
      </x:c>
      <x:c r="M46" s="443">
        <x:f>SUMIFS('Consumption Data'!$F:$F,'Consumption Data'!$A:$A,$C$25,'Consumption Data'!$E:$E,$B46,'Consumption Data'!$D:$D,M$27)</x:f>
      </x:c>
      <x:c r="N46" s="443">
        <x:f>SUMIFS('Consumption Data'!$F:$F,'Consumption Data'!$A:$A,$C$25,'Consumption Data'!$E:$E,$B46,'Consumption Data'!$D:$D,N$27)</x:f>
      </x:c>
      <x:c r="O46" s="443">
        <x:f>SUMIFS('Consumption Data'!$F:$F,'Consumption Data'!$A:$A,$C$25,'Consumption Data'!$E:$E,$B46,'Consumption Data'!$D:$D,O$27)</x:f>
      </x:c>
      <x:c r="P46" s="30">
        <x:f>SUM(D46:O46)</x:f>
      </x:c>
    </x:row>
    <x:row r="47" spans="1:44" customFormat="1" ht="15.75" customHeight="1" x14ac:dyDescent="0.2">
      <x:c r="B47" s="19" t="s">
        <x:v>130</x:v>
      </x:c>
      <x:c r="C47" s="32" t="s">
        <x:v>153</x:v>
      </x:c>
      <x:c r="D47" s="443">
        <x:f>SUMIFS('Consumption Data'!$G:$G,'Consumption Data'!$A:$A,$C$25,'Consumption Data'!$E:$E,$B47,'Consumption Data'!$D:$D,D$27)</x:f>
      </x:c>
      <x:c r="E47" s="443">
        <x:f>SUMIFS('Consumption Data'!$G:$G,'Consumption Data'!$A:$A,$C$25,'Consumption Data'!$E:$E,$B47,'Consumption Data'!$D:$D,E$27)</x:f>
      </x:c>
      <x:c r="F47" s="443">
        <x:f>SUMIFS('Consumption Data'!$G:$G,'Consumption Data'!$A:$A,$C$25,'Consumption Data'!$E:$E,$B47,'Consumption Data'!$D:$D,F$27)</x:f>
      </x:c>
      <x:c r="G47" s="443">
        <x:f>SUMIFS('Consumption Data'!$G:$G,'Consumption Data'!$A:$A,$C$25,'Consumption Data'!$E:$E,$B47,'Consumption Data'!$D:$D,G$27)</x:f>
      </x:c>
      <x:c r="H47" s="443">
        <x:f>SUMIFS('Consumption Data'!$G:$G,'Consumption Data'!$A:$A,$C$25,'Consumption Data'!$E:$E,$B47,'Consumption Data'!$D:$D,H$27)</x:f>
      </x:c>
      <x:c r="I47" s="443">
        <x:f>SUMIFS('Consumption Data'!$G:$G,'Consumption Data'!$A:$A,$C$25,'Consumption Data'!$E:$E,$B47,'Consumption Data'!$D:$D,I$27)</x:f>
      </x:c>
      <x:c r="J47" s="443">
        <x:f>SUMIFS('Consumption Data'!$G:$G,'Consumption Data'!$A:$A,$C$25,'Consumption Data'!$E:$E,$B47,'Consumption Data'!$D:$D,J$27)</x:f>
      </x:c>
      <x:c r="K47" s="443">
        <x:f>SUMIFS('Consumption Data'!$G:$G,'Consumption Data'!$A:$A,$C$25,'Consumption Data'!$E:$E,$B47,'Consumption Data'!$D:$D,K$27)</x:f>
      </x:c>
      <x:c r="L47" s="443">
        <x:f>SUMIFS('Consumption Data'!$G:$G,'Consumption Data'!$A:$A,$C$25,'Consumption Data'!$E:$E,$B47,'Consumption Data'!$D:$D,L$27)</x:f>
      </x:c>
      <x:c r="M47" s="443">
        <x:f>SUMIFS('Consumption Data'!$G:$G,'Consumption Data'!$A:$A,$C$25,'Consumption Data'!$E:$E,$B47,'Consumption Data'!$D:$D,M$27)</x:f>
      </x:c>
      <x:c r="N47" s="443">
        <x:f>SUMIFS('Consumption Data'!$G:$G,'Consumption Data'!$A:$A,$C$25,'Consumption Data'!$E:$E,$B47,'Consumption Data'!$D:$D,N$27)</x:f>
      </x:c>
      <x:c r="O47" s="443">
        <x:f>SUMIFS('Consumption Data'!$G:$G,'Consumption Data'!$A:$A,$C$25,'Consumption Data'!$E:$E,$B47,'Consumption Data'!$D:$D,O$27)</x:f>
      </x:c>
      <x:c r="P47" s="30">
        <x:f>SUM(D47:O47)</x:f>
      </x:c>
    </x:row>
    <x:row r="48" spans="1:44" customFormat="1" ht="15.75" customHeight="1" x14ac:dyDescent="0.2">
      <x:c r="B48" s="19" t="s">
        <x:v>130</x:v>
      </x:c>
      <x:c r="C48" s="32" t="s">
        <x:v>154</x:v>
      </x:c>
      <x:c r="D48" s="443">
        <x:f>SUMIFS('Consumption Data'!$H:$H,'Consumption Data'!$A:$A,$C$25,'Consumption Data'!$E:$E,$B48,'Consumption Data'!$D:$D,D$27)</x:f>
      </x:c>
      <x:c r="E48" s="443">
        <x:f>SUMIFS('Consumption Data'!$H:$H,'Consumption Data'!$A:$A,$C$25,'Consumption Data'!$E:$E,$B48,'Consumption Data'!$D:$D,E$27)</x:f>
      </x:c>
      <x:c r="F48" s="443">
        <x:f>SUMIFS('Consumption Data'!$H:$H,'Consumption Data'!$A:$A,$C$25,'Consumption Data'!$E:$E,$B48,'Consumption Data'!$D:$D,F$27)</x:f>
      </x:c>
      <x:c r="G48" s="443">
        <x:f>SUMIFS('Consumption Data'!$H:$H,'Consumption Data'!$A:$A,$C$25,'Consumption Data'!$E:$E,$B48,'Consumption Data'!$D:$D,G$27)</x:f>
      </x:c>
      <x:c r="H48" s="443">
        <x:f>SUMIFS('Consumption Data'!$H:$H,'Consumption Data'!$A:$A,$C$25,'Consumption Data'!$E:$E,$B48,'Consumption Data'!$D:$D,H$27)</x:f>
      </x:c>
      <x:c r="I48" s="443">
        <x:f>SUMIFS('Consumption Data'!$H:$H,'Consumption Data'!$A:$A,$C$25,'Consumption Data'!$E:$E,$B48,'Consumption Data'!$D:$D,I$27)</x:f>
      </x:c>
      <x:c r="J48" s="443">
        <x:f>SUMIFS('Consumption Data'!$H:$H,'Consumption Data'!$A:$A,$C$25,'Consumption Data'!$E:$E,$B48,'Consumption Data'!$D:$D,J$27)</x:f>
      </x:c>
      <x:c r="K48" s="443">
        <x:f>SUMIFS('Consumption Data'!$H:$H,'Consumption Data'!$A:$A,$C$25,'Consumption Data'!$E:$E,$B48,'Consumption Data'!$D:$D,K$27)</x:f>
      </x:c>
      <x:c r="L48" s="443">
        <x:f>SUMIFS('Consumption Data'!$H:$H,'Consumption Data'!$A:$A,$C$25,'Consumption Data'!$E:$E,$B48,'Consumption Data'!$D:$D,L$27)</x:f>
      </x:c>
      <x:c r="M48" s="443">
        <x:f>SUMIFS('Consumption Data'!$H:$H,'Consumption Data'!$A:$A,$C$25,'Consumption Data'!$E:$E,$B48,'Consumption Data'!$D:$D,M$27)</x:f>
      </x:c>
      <x:c r="N48" s="443">
        <x:f>SUMIFS('Consumption Data'!$H:$H,'Consumption Data'!$A:$A,$C$25,'Consumption Data'!$E:$E,$B48,'Consumption Data'!$D:$D,N$27)</x:f>
      </x:c>
      <x:c r="O48" s="443">
        <x:f>SUMIFS('Consumption Data'!$H:$H,'Consumption Data'!$A:$A,$C$25,'Consumption Data'!$E:$E,$B48,'Consumption Data'!$D:$D,O$27)</x:f>
      </x:c>
      <x:c r="P48" s="30">
        <x:f>SUM(D48:O48)</x:f>
      </x:c>
    </x:row>
    <x:row r="49" spans="1:44" customFormat="1" ht="15.75" customHeight="1" x14ac:dyDescent="0.2">
      <x:c r="B49" s="19" t="s">
        <x:v>130</x:v>
      </x:c>
      <x:c r="C49" s="32" t="s">
        <x:v>155</x:v>
      </x:c>
      <x:c r="D49" s="443">
        <x:f>SUMIFS('Consumption Data'!$I:$I,'Consumption Data'!$A:$A,$C$25,'Consumption Data'!$E:$E,$B49,'Consumption Data'!$D:$D,D$27)</x:f>
      </x:c>
      <x:c r="E49" s="443">
        <x:f>SUMIFS('Consumption Data'!$I:$I,'Consumption Data'!$A:$A,$C$25,'Consumption Data'!$E:$E,$B49,'Consumption Data'!$D:$D,E$27)</x:f>
      </x:c>
      <x:c r="F49" s="443">
        <x:f>SUMIFS('Consumption Data'!$I:$I,'Consumption Data'!$A:$A,$C$25,'Consumption Data'!$E:$E,$B49,'Consumption Data'!$D:$D,F$27)</x:f>
      </x:c>
      <x:c r="G49" s="443">
        <x:f>SUMIFS('Consumption Data'!$I:$I,'Consumption Data'!$A:$A,$C$25,'Consumption Data'!$E:$E,$B49,'Consumption Data'!$D:$D,G$27)</x:f>
      </x:c>
      <x:c r="H49" s="443">
        <x:f>SUMIFS('Consumption Data'!$I:$I,'Consumption Data'!$A:$A,$C$25,'Consumption Data'!$E:$E,$B49,'Consumption Data'!$D:$D,H$27)</x:f>
      </x:c>
      <x:c r="I49" s="443">
        <x:f>SUMIFS('Consumption Data'!$I:$I,'Consumption Data'!$A:$A,$C$25,'Consumption Data'!$E:$E,$B49,'Consumption Data'!$D:$D,I$27)</x:f>
      </x:c>
      <x:c r="J49" s="443">
        <x:f>SUMIFS('Consumption Data'!$I:$I,'Consumption Data'!$A:$A,$C$25,'Consumption Data'!$E:$E,$B49,'Consumption Data'!$D:$D,J$27)</x:f>
      </x:c>
      <x:c r="K49" s="443">
        <x:f>SUMIFS('Consumption Data'!$I:$I,'Consumption Data'!$A:$A,$C$25,'Consumption Data'!$E:$E,$B49,'Consumption Data'!$D:$D,K$27)</x:f>
      </x:c>
      <x:c r="L49" s="443">
        <x:f>SUMIFS('Consumption Data'!$I:$I,'Consumption Data'!$A:$A,$C$25,'Consumption Data'!$E:$E,$B49,'Consumption Data'!$D:$D,L$27)</x:f>
      </x:c>
      <x:c r="M49" s="443">
        <x:f>SUMIFS('Consumption Data'!$I:$I,'Consumption Data'!$A:$A,$C$25,'Consumption Data'!$E:$E,$B49,'Consumption Data'!$D:$D,M$27)</x:f>
      </x:c>
      <x:c r="N49" s="443">
        <x:f>SUMIFS('Consumption Data'!$I:$I,'Consumption Data'!$A:$A,$C$25,'Consumption Data'!$E:$E,$B49,'Consumption Data'!$D:$D,N$27)</x:f>
      </x:c>
      <x:c r="O49" s="443">
        <x:f>SUMIFS('Consumption Data'!$I:$I,'Consumption Data'!$A:$A,$C$25,'Consumption Data'!$E:$E,$B49,'Consumption Data'!$D:$D,O$27)</x:f>
      </x:c>
      <x:c r="P49" s="30">
        <x:f>SUM(D49:O49)</x:f>
      </x:c>
    </x:row>
    <x:row r="50" spans="1:44" customFormat="1" ht="15.75" customHeight="1" x14ac:dyDescent="0.2">
      <x:c r="B50" s="19" t="s">
        <x:v>130</x:v>
      </x:c>
      <x:c r="C50" s="32" t="s">
        <x:v>156</x:v>
      </x:c>
      <x:c r="D50" s="443">
        <x:f>SUMIFS('Consumption Data'!$J:$J,'Consumption Data'!$A:$A,$C$25,'Consumption Data'!$E:$E,$B50,'Consumption Data'!$D:$D,D$27)</x:f>
      </x:c>
      <x:c r="E50" s="443">
        <x:f>SUMIFS('Consumption Data'!$J:$J,'Consumption Data'!$A:$A,$C$25,'Consumption Data'!$E:$E,$B50,'Consumption Data'!$D:$D,E$27)</x:f>
      </x:c>
      <x:c r="F50" s="443">
        <x:f>SUMIFS('Consumption Data'!$J:$J,'Consumption Data'!$A:$A,$C$25,'Consumption Data'!$E:$E,$B50,'Consumption Data'!$D:$D,F$27)</x:f>
      </x:c>
      <x:c r="G50" s="443">
        <x:f>SUMIFS('Consumption Data'!$J:$J,'Consumption Data'!$A:$A,$C$25,'Consumption Data'!$E:$E,$B50,'Consumption Data'!$D:$D,G$27)</x:f>
      </x:c>
      <x:c r="H50" s="443">
        <x:f>SUMIFS('Consumption Data'!$J:$J,'Consumption Data'!$A:$A,$C$25,'Consumption Data'!$E:$E,$B50,'Consumption Data'!$D:$D,H$27)</x:f>
      </x:c>
      <x:c r="I50" s="443">
        <x:f>SUMIFS('Consumption Data'!$J:$J,'Consumption Data'!$A:$A,$C$25,'Consumption Data'!$E:$E,$B50,'Consumption Data'!$D:$D,I$27)</x:f>
      </x:c>
      <x:c r="J50" s="443">
        <x:f>SUMIFS('Consumption Data'!$J:$J,'Consumption Data'!$A:$A,$C$25,'Consumption Data'!$E:$E,$B50,'Consumption Data'!$D:$D,J$27)</x:f>
      </x:c>
      <x:c r="K50" s="443">
        <x:f>SUMIFS('Consumption Data'!$J:$J,'Consumption Data'!$A:$A,$C$25,'Consumption Data'!$E:$E,$B50,'Consumption Data'!$D:$D,K$27)</x:f>
      </x:c>
      <x:c r="L50" s="443">
        <x:f>SUMIFS('Consumption Data'!$J:$J,'Consumption Data'!$A:$A,$C$25,'Consumption Data'!$E:$E,$B50,'Consumption Data'!$D:$D,L$27)</x:f>
      </x:c>
      <x:c r="M50" s="443">
        <x:f>SUMIFS('Consumption Data'!$J:$J,'Consumption Data'!$A:$A,$C$25,'Consumption Data'!$E:$E,$B50,'Consumption Data'!$D:$D,M$27)</x:f>
      </x:c>
      <x:c r="N50" s="443">
        <x:f>SUMIFS('Consumption Data'!$J:$J,'Consumption Data'!$A:$A,$C$25,'Consumption Data'!$E:$E,$B50,'Consumption Data'!$D:$D,N$27)</x:f>
      </x:c>
      <x:c r="O50" s="443">
        <x:f>SUMIFS('Consumption Data'!$J:$J,'Consumption Data'!$A:$A,$C$25,'Consumption Data'!$E:$E,$B50,'Consumption Data'!$D:$D,O$27)</x:f>
      </x:c>
      <x:c r="P50" s="30">
        <x:f>SUM(D50:O50)</x:f>
      </x:c>
    </x:row>
    <x:row r="51" spans="1:44" customFormat="1" ht="15.75" customHeight="1" x14ac:dyDescent="0.2">
      <x:c r="B51" s="19" t="s">
        <x:v>130</x:v>
      </x:c>
      <x:c r="C51" s="32" t="s">
        <x:v>157</x:v>
      </x:c>
      <x:c r="D51" s="443">
        <x:f>SUMIFS('Consumption Data'!$K:$K,'Consumption Data'!$A:$A,$C$25,'Consumption Data'!$E:$E,$B51,'Consumption Data'!$D:$D,D$27)</x:f>
      </x:c>
      <x:c r="E51" s="443">
        <x:f>SUMIFS('Consumption Data'!$K:$K,'Consumption Data'!$A:$A,$C$25,'Consumption Data'!$E:$E,$B51,'Consumption Data'!$D:$D,E$27)</x:f>
      </x:c>
      <x:c r="F51" s="443">
        <x:f>SUMIFS('Consumption Data'!$K:$K,'Consumption Data'!$A:$A,$C$25,'Consumption Data'!$E:$E,$B51,'Consumption Data'!$D:$D,F$27)</x:f>
      </x:c>
      <x:c r="G51" s="443">
        <x:f>SUMIFS('Consumption Data'!$K:$K,'Consumption Data'!$A:$A,$C$25,'Consumption Data'!$E:$E,$B51,'Consumption Data'!$D:$D,G$27)</x:f>
      </x:c>
      <x:c r="H51" s="443">
        <x:f>SUMIFS('Consumption Data'!$K:$K,'Consumption Data'!$A:$A,$C$25,'Consumption Data'!$E:$E,$B51,'Consumption Data'!$D:$D,H$27)</x:f>
      </x:c>
      <x:c r="I51" s="443">
        <x:f>SUMIFS('Consumption Data'!$K:$K,'Consumption Data'!$A:$A,$C$25,'Consumption Data'!$E:$E,$B51,'Consumption Data'!$D:$D,I$27)</x:f>
      </x:c>
      <x:c r="J51" s="443">
        <x:f>SUMIFS('Consumption Data'!$K:$K,'Consumption Data'!$A:$A,$C$25,'Consumption Data'!$E:$E,$B51,'Consumption Data'!$D:$D,J$27)</x:f>
      </x:c>
      <x:c r="K51" s="443">
        <x:f>SUMIFS('Consumption Data'!$K:$K,'Consumption Data'!$A:$A,$C$25,'Consumption Data'!$E:$E,$B51,'Consumption Data'!$D:$D,K$27)</x:f>
      </x:c>
      <x:c r="L51" s="443">
        <x:f>SUMIFS('Consumption Data'!$K:$K,'Consumption Data'!$A:$A,$C$25,'Consumption Data'!$E:$E,$B51,'Consumption Data'!$D:$D,L$27)</x:f>
      </x:c>
      <x:c r="M51" s="443">
        <x:f>SUMIFS('Consumption Data'!$K:$K,'Consumption Data'!$A:$A,$C$25,'Consumption Data'!$E:$E,$B51,'Consumption Data'!$D:$D,M$27)</x:f>
      </x:c>
      <x:c r="N51" s="443">
        <x:f>SUMIFS('Consumption Data'!$K:$K,'Consumption Data'!$A:$A,$C$25,'Consumption Data'!$E:$E,$B51,'Consumption Data'!$D:$D,N$27)</x:f>
      </x:c>
      <x:c r="O51" s="443">
        <x:f>SUMIFS('Consumption Data'!$K:$K,'Consumption Data'!$A:$A,$C$25,'Consumption Data'!$E:$E,$B51,'Consumption Data'!$D:$D,O$27)</x:f>
      </x:c>
      <x:c r="P51" s="30">
        <x:f>SUM(D51:O51)</x:f>
      </x:c>
    </x:row>
    <x:row r="52" spans="1:44" customFormat="1" ht="15.75" customHeight="1" x14ac:dyDescent="0.2">
      <x:c r="B52" s="19" t="s">
        <x:v>131</x:v>
      </x:c>
      <x:c r="C52" s="32" t="s">
        <x:v>152</x:v>
      </x:c>
      <x:c r="D52" s="443">
        <x:f>SUMIFS('Consumption Data'!$F:$F,'Consumption Data'!$A:$A,$C$25,'Consumption Data'!$E:$E,$B52,'Consumption Data'!$D:$D,D$27)</x:f>
      </x:c>
      <x:c r="E52" s="443">
        <x:f>SUMIFS('Consumption Data'!$F:$F,'Consumption Data'!$A:$A,$C$25,'Consumption Data'!$E:$E,$B52,'Consumption Data'!$D:$D,E$27)</x:f>
      </x:c>
      <x:c r="F52" s="443">
        <x:f>SUMIFS('Consumption Data'!$F:$F,'Consumption Data'!$A:$A,$C$25,'Consumption Data'!$E:$E,$B52,'Consumption Data'!$D:$D,F$27)</x:f>
      </x:c>
      <x:c r="G52" s="443">
        <x:f>SUMIFS('Consumption Data'!$F:$F,'Consumption Data'!$A:$A,$C$25,'Consumption Data'!$E:$E,$B52,'Consumption Data'!$D:$D,G$27)</x:f>
      </x:c>
      <x:c r="H52" s="443">
        <x:f>SUMIFS('Consumption Data'!$F:$F,'Consumption Data'!$A:$A,$C$25,'Consumption Data'!$E:$E,$B52,'Consumption Data'!$D:$D,H$27)</x:f>
      </x:c>
      <x:c r="I52" s="443">
        <x:f>SUMIFS('Consumption Data'!$F:$F,'Consumption Data'!$A:$A,$C$25,'Consumption Data'!$E:$E,$B52,'Consumption Data'!$D:$D,I$27)</x:f>
      </x:c>
      <x:c r="J52" s="443">
        <x:f>SUMIFS('Consumption Data'!$F:$F,'Consumption Data'!$A:$A,$C$25,'Consumption Data'!$E:$E,$B52,'Consumption Data'!$D:$D,J$27)</x:f>
      </x:c>
      <x:c r="K52" s="443">
        <x:f>SUMIFS('Consumption Data'!$F:$F,'Consumption Data'!$A:$A,$C$25,'Consumption Data'!$E:$E,$B52,'Consumption Data'!$D:$D,K$27)</x:f>
      </x:c>
      <x:c r="L52" s="443">
        <x:f>SUMIFS('Consumption Data'!$F:$F,'Consumption Data'!$A:$A,$C$25,'Consumption Data'!$E:$E,$B52,'Consumption Data'!$D:$D,L$27)</x:f>
      </x:c>
      <x:c r="M52" s="443">
        <x:f>SUMIFS('Consumption Data'!$F:$F,'Consumption Data'!$A:$A,$C$25,'Consumption Data'!$E:$E,$B52,'Consumption Data'!$D:$D,M$27)</x:f>
      </x:c>
      <x:c r="N52" s="443">
        <x:f>SUMIFS('Consumption Data'!$F:$F,'Consumption Data'!$A:$A,$C$25,'Consumption Data'!$E:$E,$B52,'Consumption Data'!$D:$D,N$27)</x:f>
      </x:c>
      <x:c r="O52" s="443">
        <x:f>SUMIFS('Consumption Data'!$F:$F,'Consumption Data'!$A:$A,$C$25,'Consumption Data'!$E:$E,$B52,'Consumption Data'!$D:$D,O$27)</x:f>
      </x:c>
      <x:c r="P52" s="30">
        <x:f>SUM(D52:O52)</x:f>
      </x:c>
    </x:row>
    <x:row r="53" spans="1:44" customFormat="1" ht="15.75" customHeight="1" x14ac:dyDescent="0.2">
      <x:c r="B53" s="19" t="s">
        <x:v>131</x:v>
      </x:c>
      <x:c r="C53" s="32" t="s">
        <x:v>153</x:v>
      </x:c>
      <x:c r="D53" s="443">
        <x:f>SUMIFS('Consumption Data'!$G:$G,'Consumption Data'!$A:$A,$C$25,'Consumption Data'!$E:$E,$B53,'Consumption Data'!$D:$D,D$27)</x:f>
      </x:c>
      <x:c r="E53" s="443">
        <x:f>SUMIFS('Consumption Data'!$G:$G,'Consumption Data'!$A:$A,$C$25,'Consumption Data'!$E:$E,$B53,'Consumption Data'!$D:$D,E$27)</x:f>
      </x:c>
      <x:c r="F53" s="443">
        <x:f>SUMIFS('Consumption Data'!$G:$G,'Consumption Data'!$A:$A,$C$25,'Consumption Data'!$E:$E,$B53,'Consumption Data'!$D:$D,F$27)</x:f>
      </x:c>
      <x:c r="G53" s="443">
        <x:f>SUMIFS('Consumption Data'!$G:$G,'Consumption Data'!$A:$A,$C$25,'Consumption Data'!$E:$E,$B53,'Consumption Data'!$D:$D,G$27)</x:f>
      </x:c>
      <x:c r="H53" s="443">
        <x:f>SUMIFS('Consumption Data'!$G:$G,'Consumption Data'!$A:$A,$C$25,'Consumption Data'!$E:$E,$B53,'Consumption Data'!$D:$D,H$27)</x:f>
      </x:c>
      <x:c r="I53" s="443">
        <x:f>SUMIFS('Consumption Data'!$G:$G,'Consumption Data'!$A:$A,$C$25,'Consumption Data'!$E:$E,$B53,'Consumption Data'!$D:$D,I$27)</x:f>
      </x:c>
      <x:c r="J53" s="443">
        <x:f>SUMIFS('Consumption Data'!$G:$G,'Consumption Data'!$A:$A,$C$25,'Consumption Data'!$E:$E,$B53,'Consumption Data'!$D:$D,J$27)</x:f>
      </x:c>
      <x:c r="K53" s="443">
        <x:f>SUMIFS('Consumption Data'!$G:$G,'Consumption Data'!$A:$A,$C$25,'Consumption Data'!$E:$E,$B53,'Consumption Data'!$D:$D,K$27)</x:f>
      </x:c>
      <x:c r="L53" s="443">
        <x:f>SUMIFS('Consumption Data'!$G:$G,'Consumption Data'!$A:$A,$C$25,'Consumption Data'!$E:$E,$B53,'Consumption Data'!$D:$D,L$27)</x:f>
      </x:c>
      <x:c r="M53" s="443">
        <x:f>SUMIFS('Consumption Data'!$G:$G,'Consumption Data'!$A:$A,$C$25,'Consumption Data'!$E:$E,$B53,'Consumption Data'!$D:$D,M$27)</x:f>
      </x:c>
      <x:c r="N53" s="443">
        <x:f>SUMIFS('Consumption Data'!$G:$G,'Consumption Data'!$A:$A,$C$25,'Consumption Data'!$E:$E,$B53,'Consumption Data'!$D:$D,N$27)</x:f>
      </x:c>
      <x:c r="O53" s="443">
        <x:f>SUMIFS('Consumption Data'!$G:$G,'Consumption Data'!$A:$A,$C$25,'Consumption Data'!$E:$E,$B53,'Consumption Data'!$D:$D,O$27)</x:f>
      </x:c>
      <x:c r="P53" s="30">
        <x:f>SUM(D53:O53)</x:f>
      </x:c>
    </x:row>
    <x:row r="54" spans="1:44" customFormat="1" ht="15.75" customHeight="1" x14ac:dyDescent="0.2">
      <x:c r="B54" s="19" t="s">
        <x:v>131</x:v>
      </x:c>
      <x:c r="C54" s="32" t="s">
        <x:v>154</x:v>
      </x:c>
      <x:c r="D54" s="443">
        <x:f>SUMIFS('Consumption Data'!$H:$H,'Consumption Data'!$A:$A,$C$25,'Consumption Data'!$E:$E,$B54,'Consumption Data'!$D:$D,D$27)</x:f>
      </x:c>
      <x:c r="E54" s="443">
        <x:f>SUMIFS('Consumption Data'!$H:$H,'Consumption Data'!$A:$A,$C$25,'Consumption Data'!$E:$E,$B54,'Consumption Data'!$D:$D,E$27)</x:f>
      </x:c>
      <x:c r="F54" s="443">
        <x:f>SUMIFS('Consumption Data'!$H:$H,'Consumption Data'!$A:$A,$C$25,'Consumption Data'!$E:$E,$B54,'Consumption Data'!$D:$D,F$27)</x:f>
      </x:c>
      <x:c r="G54" s="443">
        <x:f>SUMIFS('Consumption Data'!$H:$H,'Consumption Data'!$A:$A,$C$25,'Consumption Data'!$E:$E,$B54,'Consumption Data'!$D:$D,G$27)</x:f>
      </x:c>
      <x:c r="H54" s="443">
        <x:f>SUMIFS('Consumption Data'!$H:$H,'Consumption Data'!$A:$A,$C$25,'Consumption Data'!$E:$E,$B54,'Consumption Data'!$D:$D,H$27)</x:f>
      </x:c>
      <x:c r="I54" s="443">
        <x:f>SUMIFS('Consumption Data'!$H:$H,'Consumption Data'!$A:$A,$C$25,'Consumption Data'!$E:$E,$B54,'Consumption Data'!$D:$D,I$27)</x:f>
      </x:c>
      <x:c r="J54" s="443">
        <x:f>SUMIFS('Consumption Data'!$H:$H,'Consumption Data'!$A:$A,$C$25,'Consumption Data'!$E:$E,$B54,'Consumption Data'!$D:$D,J$27)</x:f>
      </x:c>
      <x:c r="K54" s="443">
        <x:f>SUMIFS('Consumption Data'!$H:$H,'Consumption Data'!$A:$A,$C$25,'Consumption Data'!$E:$E,$B54,'Consumption Data'!$D:$D,K$27)</x:f>
      </x:c>
      <x:c r="L54" s="443">
        <x:f>SUMIFS('Consumption Data'!$H:$H,'Consumption Data'!$A:$A,$C$25,'Consumption Data'!$E:$E,$B54,'Consumption Data'!$D:$D,L$27)</x:f>
      </x:c>
      <x:c r="M54" s="443">
        <x:f>SUMIFS('Consumption Data'!$H:$H,'Consumption Data'!$A:$A,$C$25,'Consumption Data'!$E:$E,$B54,'Consumption Data'!$D:$D,M$27)</x:f>
      </x:c>
      <x:c r="N54" s="443">
        <x:f>SUMIFS('Consumption Data'!$H:$H,'Consumption Data'!$A:$A,$C$25,'Consumption Data'!$E:$E,$B54,'Consumption Data'!$D:$D,N$27)</x:f>
      </x:c>
      <x:c r="O54" s="443">
        <x:f>SUMIFS('Consumption Data'!$H:$H,'Consumption Data'!$A:$A,$C$25,'Consumption Data'!$E:$E,$B54,'Consumption Data'!$D:$D,O$27)</x:f>
      </x:c>
      <x:c r="P54" s="30">
        <x:f>SUM(D54:O54)</x:f>
      </x:c>
    </x:row>
    <x:row r="55" spans="1:44" customFormat="1" ht="15.75" customHeight="1" x14ac:dyDescent="0.2">
      <x:c r="B55" s="19" t="s">
        <x:v>131</x:v>
      </x:c>
      <x:c r="C55" s="32" t="s">
        <x:v>155</x:v>
      </x:c>
      <x:c r="D55" s="443">
        <x:f>SUMIFS('Consumption Data'!$I:$I,'Consumption Data'!$A:$A,$C$25,'Consumption Data'!$E:$E,$B55,'Consumption Data'!$D:$D,D$27)</x:f>
      </x:c>
      <x:c r="E55" s="443">
        <x:f>SUMIFS('Consumption Data'!$I:$I,'Consumption Data'!$A:$A,$C$25,'Consumption Data'!$E:$E,$B55,'Consumption Data'!$D:$D,E$27)</x:f>
      </x:c>
      <x:c r="F55" s="443">
        <x:f>SUMIFS('Consumption Data'!$I:$I,'Consumption Data'!$A:$A,$C$25,'Consumption Data'!$E:$E,$B55,'Consumption Data'!$D:$D,F$27)</x:f>
      </x:c>
      <x:c r="G55" s="443">
        <x:f>SUMIFS('Consumption Data'!$I:$I,'Consumption Data'!$A:$A,$C$25,'Consumption Data'!$E:$E,$B55,'Consumption Data'!$D:$D,G$27)</x:f>
      </x:c>
      <x:c r="H55" s="443">
        <x:f>SUMIFS('Consumption Data'!$I:$I,'Consumption Data'!$A:$A,$C$25,'Consumption Data'!$E:$E,$B55,'Consumption Data'!$D:$D,H$27)</x:f>
      </x:c>
      <x:c r="I55" s="443">
        <x:f>SUMIFS('Consumption Data'!$I:$I,'Consumption Data'!$A:$A,$C$25,'Consumption Data'!$E:$E,$B55,'Consumption Data'!$D:$D,I$27)</x:f>
      </x:c>
      <x:c r="J55" s="443">
        <x:f>SUMIFS('Consumption Data'!$I:$I,'Consumption Data'!$A:$A,$C$25,'Consumption Data'!$E:$E,$B55,'Consumption Data'!$D:$D,J$27)</x:f>
      </x:c>
      <x:c r="K55" s="443">
        <x:f>SUMIFS('Consumption Data'!$I:$I,'Consumption Data'!$A:$A,$C$25,'Consumption Data'!$E:$E,$B55,'Consumption Data'!$D:$D,K$27)</x:f>
      </x:c>
      <x:c r="L55" s="443">
        <x:f>SUMIFS('Consumption Data'!$I:$I,'Consumption Data'!$A:$A,$C$25,'Consumption Data'!$E:$E,$B55,'Consumption Data'!$D:$D,L$27)</x:f>
      </x:c>
      <x:c r="M55" s="443">
        <x:f>SUMIFS('Consumption Data'!$I:$I,'Consumption Data'!$A:$A,$C$25,'Consumption Data'!$E:$E,$B55,'Consumption Data'!$D:$D,M$27)</x:f>
      </x:c>
      <x:c r="N55" s="443">
        <x:f>SUMIFS('Consumption Data'!$I:$I,'Consumption Data'!$A:$A,$C$25,'Consumption Data'!$E:$E,$B55,'Consumption Data'!$D:$D,N$27)</x:f>
      </x:c>
      <x:c r="O55" s="443">
        <x:f>SUMIFS('Consumption Data'!$I:$I,'Consumption Data'!$A:$A,$C$25,'Consumption Data'!$E:$E,$B55,'Consumption Data'!$D:$D,O$27)</x:f>
      </x:c>
      <x:c r="P55" s="30">
        <x:f>SUM(D55:O55)</x:f>
      </x:c>
    </x:row>
    <x:row r="56" spans="1:44" customFormat="1" ht="15.75" customHeight="1" x14ac:dyDescent="0.2">
      <x:c r="B56" s="19" t="s">
        <x:v>131</x:v>
      </x:c>
      <x:c r="C56" s="32" t="s">
        <x:v>156</x:v>
      </x:c>
      <x:c r="D56" s="443">
        <x:f>SUMIFS('Consumption Data'!$J:$J,'Consumption Data'!$A:$A,$C$25,'Consumption Data'!$E:$E,$B56,'Consumption Data'!$D:$D,D$27)</x:f>
      </x:c>
      <x:c r="E56" s="443">
        <x:f>SUMIFS('Consumption Data'!$J:$J,'Consumption Data'!$A:$A,$C$25,'Consumption Data'!$E:$E,$B56,'Consumption Data'!$D:$D,E$27)</x:f>
      </x:c>
      <x:c r="F56" s="443">
        <x:f>SUMIFS('Consumption Data'!$J:$J,'Consumption Data'!$A:$A,$C$25,'Consumption Data'!$E:$E,$B56,'Consumption Data'!$D:$D,F$27)</x:f>
      </x:c>
      <x:c r="G56" s="443">
        <x:f>SUMIFS('Consumption Data'!$J:$J,'Consumption Data'!$A:$A,$C$25,'Consumption Data'!$E:$E,$B56,'Consumption Data'!$D:$D,G$27)</x:f>
      </x:c>
      <x:c r="H56" s="443">
        <x:f>SUMIFS('Consumption Data'!$J:$J,'Consumption Data'!$A:$A,$C$25,'Consumption Data'!$E:$E,$B56,'Consumption Data'!$D:$D,H$27)</x:f>
      </x:c>
      <x:c r="I56" s="443">
        <x:f>SUMIFS('Consumption Data'!$J:$J,'Consumption Data'!$A:$A,$C$25,'Consumption Data'!$E:$E,$B56,'Consumption Data'!$D:$D,I$27)</x:f>
      </x:c>
      <x:c r="J56" s="443">
        <x:f>SUMIFS('Consumption Data'!$J:$J,'Consumption Data'!$A:$A,$C$25,'Consumption Data'!$E:$E,$B56,'Consumption Data'!$D:$D,J$27)</x:f>
      </x:c>
      <x:c r="K56" s="443">
        <x:f>SUMIFS('Consumption Data'!$J:$J,'Consumption Data'!$A:$A,$C$25,'Consumption Data'!$E:$E,$B56,'Consumption Data'!$D:$D,K$27)</x:f>
      </x:c>
      <x:c r="L56" s="443">
        <x:f>SUMIFS('Consumption Data'!$J:$J,'Consumption Data'!$A:$A,$C$25,'Consumption Data'!$E:$E,$B56,'Consumption Data'!$D:$D,L$27)</x:f>
      </x:c>
      <x:c r="M56" s="443">
        <x:f>SUMIFS('Consumption Data'!$J:$J,'Consumption Data'!$A:$A,$C$25,'Consumption Data'!$E:$E,$B56,'Consumption Data'!$D:$D,M$27)</x:f>
      </x:c>
      <x:c r="N56" s="443">
        <x:f>SUMIFS('Consumption Data'!$J:$J,'Consumption Data'!$A:$A,$C$25,'Consumption Data'!$E:$E,$B56,'Consumption Data'!$D:$D,N$27)</x:f>
      </x:c>
      <x:c r="O56" s="443">
        <x:f>SUMIFS('Consumption Data'!$J:$J,'Consumption Data'!$A:$A,$C$25,'Consumption Data'!$E:$E,$B56,'Consumption Data'!$D:$D,O$27)</x:f>
      </x:c>
      <x:c r="P56" s="30">
        <x:f>SUM(D56:O56)</x:f>
      </x:c>
    </x:row>
    <x:row r="57" spans="1:44" customFormat="1" ht="15.75" customHeight="1" x14ac:dyDescent="0.2">
      <x:c r="B57" s="19" t="s">
        <x:v>131</x:v>
      </x:c>
      <x:c r="C57" s="32" t="s">
        <x:v>157</x:v>
      </x:c>
      <x:c r="D57" s="443">
        <x:f>SUMIFS('Consumption Data'!$K:$K,'Consumption Data'!$A:$A,$C$25,'Consumption Data'!$E:$E,$B57,'Consumption Data'!$D:$D,D$27)</x:f>
      </x:c>
      <x:c r="E57" s="443">
        <x:f>SUMIFS('Consumption Data'!$K:$K,'Consumption Data'!$A:$A,$C$25,'Consumption Data'!$E:$E,$B57,'Consumption Data'!$D:$D,E$27)</x:f>
      </x:c>
      <x:c r="F57" s="443">
        <x:f>SUMIFS('Consumption Data'!$K:$K,'Consumption Data'!$A:$A,$C$25,'Consumption Data'!$E:$E,$B57,'Consumption Data'!$D:$D,F$27)</x:f>
      </x:c>
      <x:c r="G57" s="443">
        <x:f>SUMIFS('Consumption Data'!$K:$K,'Consumption Data'!$A:$A,$C$25,'Consumption Data'!$E:$E,$B57,'Consumption Data'!$D:$D,G$27)</x:f>
      </x:c>
      <x:c r="H57" s="443">
        <x:f>SUMIFS('Consumption Data'!$K:$K,'Consumption Data'!$A:$A,$C$25,'Consumption Data'!$E:$E,$B57,'Consumption Data'!$D:$D,H$27)</x:f>
      </x:c>
      <x:c r="I57" s="443">
        <x:f>SUMIFS('Consumption Data'!$K:$K,'Consumption Data'!$A:$A,$C$25,'Consumption Data'!$E:$E,$B57,'Consumption Data'!$D:$D,I$27)</x:f>
      </x:c>
      <x:c r="J57" s="443">
        <x:f>SUMIFS('Consumption Data'!$K:$K,'Consumption Data'!$A:$A,$C$25,'Consumption Data'!$E:$E,$B57,'Consumption Data'!$D:$D,J$27)</x:f>
      </x:c>
      <x:c r="K57" s="443">
        <x:f>SUMIFS('Consumption Data'!$K:$K,'Consumption Data'!$A:$A,$C$25,'Consumption Data'!$E:$E,$B57,'Consumption Data'!$D:$D,K$27)</x:f>
      </x:c>
      <x:c r="L57" s="443">
        <x:f>SUMIFS('Consumption Data'!$K:$K,'Consumption Data'!$A:$A,$C$25,'Consumption Data'!$E:$E,$B57,'Consumption Data'!$D:$D,L$27)</x:f>
      </x:c>
      <x:c r="M57" s="443">
        <x:f>SUMIFS('Consumption Data'!$K:$K,'Consumption Data'!$A:$A,$C$25,'Consumption Data'!$E:$E,$B57,'Consumption Data'!$D:$D,M$27)</x:f>
      </x:c>
      <x:c r="N57" s="443">
        <x:f>SUMIFS('Consumption Data'!$K:$K,'Consumption Data'!$A:$A,$C$25,'Consumption Data'!$E:$E,$B57,'Consumption Data'!$D:$D,N$27)</x:f>
      </x:c>
      <x:c r="O57" s="443">
        <x:f>SUMIFS('Consumption Data'!$K:$K,'Consumption Data'!$A:$A,$C$25,'Consumption Data'!$E:$E,$B57,'Consumption Data'!$D:$D,O$27)</x:f>
      </x:c>
      <x:c r="P57" s="30">
        <x:f>SUM(D57:O57)</x:f>
      </x:c>
    </x:row>
    <x:row r="58" spans="1:44" customFormat="1" ht="15.75" customHeight="1" x14ac:dyDescent="0.2">
      <x:c r="B58" s="19" t="s">
        <x:v>132</x:v>
      </x:c>
      <x:c r="C58" s="32" t="s">
        <x:v>152</x:v>
      </x:c>
      <x:c r="D58" s="443">
        <x:f>SUMIFS('Consumption Data'!$F:$F,'Consumption Data'!$A:$A,$C$25,'Consumption Data'!$E:$E,$B58,'Consumption Data'!$D:$D,D$27)</x:f>
      </x:c>
      <x:c r="E58" s="443">
        <x:f>SUMIFS('Consumption Data'!$F:$F,'Consumption Data'!$A:$A,$C$25,'Consumption Data'!$E:$E,$B58,'Consumption Data'!$D:$D,E$27)</x:f>
      </x:c>
      <x:c r="F58" s="443">
        <x:f>SUMIFS('Consumption Data'!$F:$F,'Consumption Data'!$A:$A,$C$25,'Consumption Data'!$E:$E,$B58,'Consumption Data'!$D:$D,F$27)</x:f>
      </x:c>
      <x:c r="G58" s="443">
        <x:f>SUMIFS('Consumption Data'!$F:$F,'Consumption Data'!$A:$A,$C$25,'Consumption Data'!$E:$E,$B58,'Consumption Data'!$D:$D,G$27)</x:f>
      </x:c>
      <x:c r="H58" s="443">
        <x:f>SUMIFS('Consumption Data'!$F:$F,'Consumption Data'!$A:$A,$C$25,'Consumption Data'!$E:$E,$B58,'Consumption Data'!$D:$D,H$27)</x:f>
      </x:c>
      <x:c r="I58" s="443">
        <x:f>SUMIFS('Consumption Data'!$F:$F,'Consumption Data'!$A:$A,$C$25,'Consumption Data'!$E:$E,$B58,'Consumption Data'!$D:$D,I$27)</x:f>
      </x:c>
      <x:c r="J58" s="443">
        <x:f>SUMIFS('Consumption Data'!$F:$F,'Consumption Data'!$A:$A,$C$25,'Consumption Data'!$E:$E,$B58,'Consumption Data'!$D:$D,J$27)</x:f>
      </x:c>
      <x:c r="K58" s="443">
        <x:f>SUMIFS('Consumption Data'!$F:$F,'Consumption Data'!$A:$A,$C$25,'Consumption Data'!$E:$E,$B58,'Consumption Data'!$D:$D,K$27)</x:f>
      </x:c>
      <x:c r="L58" s="443">
        <x:f>SUMIFS('Consumption Data'!$F:$F,'Consumption Data'!$A:$A,$C$25,'Consumption Data'!$E:$E,$B58,'Consumption Data'!$D:$D,L$27)</x:f>
      </x:c>
      <x:c r="M58" s="443">
        <x:f>SUMIFS('Consumption Data'!$F:$F,'Consumption Data'!$A:$A,$C$25,'Consumption Data'!$E:$E,$B58,'Consumption Data'!$D:$D,M$27)</x:f>
      </x:c>
      <x:c r="N58" s="443">
        <x:f>SUMIFS('Consumption Data'!$F:$F,'Consumption Data'!$A:$A,$C$25,'Consumption Data'!$E:$E,$B58,'Consumption Data'!$D:$D,N$27)</x:f>
      </x:c>
      <x:c r="O58" s="443">
        <x:f>SUMIFS('Consumption Data'!$F:$F,'Consumption Data'!$A:$A,$C$25,'Consumption Data'!$E:$E,$B58,'Consumption Data'!$D:$D,O$27)</x:f>
      </x:c>
      <x:c r="P58" s="30">
        <x:f>SUM(D58:O58)</x:f>
      </x:c>
    </x:row>
    <x:row r="59" spans="1:44" customFormat="1" ht="15.75" customHeight="1" x14ac:dyDescent="0.2">
      <x:c r="B59" s="19" t="s">
        <x:v>132</x:v>
      </x:c>
      <x:c r="C59" s="32" t="s">
        <x:v>153</x:v>
      </x:c>
      <x:c r="D59" s="443">
        <x:f>SUMIFS('Consumption Data'!$G:$G,'Consumption Data'!$A:$A,$C$25,'Consumption Data'!$E:$E,$B59,'Consumption Data'!$D:$D,D$27)</x:f>
      </x:c>
      <x:c r="E59" s="443">
        <x:f>SUMIFS('Consumption Data'!$G:$G,'Consumption Data'!$A:$A,$C$25,'Consumption Data'!$E:$E,$B59,'Consumption Data'!$D:$D,E$27)</x:f>
      </x:c>
      <x:c r="F59" s="443">
        <x:f>SUMIFS('Consumption Data'!$G:$G,'Consumption Data'!$A:$A,$C$25,'Consumption Data'!$E:$E,$B59,'Consumption Data'!$D:$D,F$27)</x:f>
      </x:c>
      <x:c r="G59" s="443">
        <x:f>SUMIFS('Consumption Data'!$G:$G,'Consumption Data'!$A:$A,$C$25,'Consumption Data'!$E:$E,$B59,'Consumption Data'!$D:$D,G$27)</x:f>
      </x:c>
      <x:c r="H59" s="443">
        <x:f>SUMIFS('Consumption Data'!$G:$G,'Consumption Data'!$A:$A,$C$25,'Consumption Data'!$E:$E,$B59,'Consumption Data'!$D:$D,H$27)</x:f>
      </x:c>
      <x:c r="I59" s="443">
        <x:f>SUMIFS('Consumption Data'!$G:$G,'Consumption Data'!$A:$A,$C$25,'Consumption Data'!$E:$E,$B59,'Consumption Data'!$D:$D,I$27)</x:f>
      </x:c>
      <x:c r="J59" s="443">
        <x:f>SUMIFS('Consumption Data'!$G:$G,'Consumption Data'!$A:$A,$C$25,'Consumption Data'!$E:$E,$B59,'Consumption Data'!$D:$D,J$27)</x:f>
      </x:c>
      <x:c r="K59" s="443">
        <x:f>SUMIFS('Consumption Data'!$G:$G,'Consumption Data'!$A:$A,$C$25,'Consumption Data'!$E:$E,$B59,'Consumption Data'!$D:$D,K$27)</x:f>
      </x:c>
      <x:c r="L59" s="443">
        <x:f>SUMIFS('Consumption Data'!$G:$G,'Consumption Data'!$A:$A,$C$25,'Consumption Data'!$E:$E,$B59,'Consumption Data'!$D:$D,L$27)</x:f>
      </x:c>
      <x:c r="M59" s="443">
        <x:f>SUMIFS('Consumption Data'!$G:$G,'Consumption Data'!$A:$A,$C$25,'Consumption Data'!$E:$E,$B59,'Consumption Data'!$D:$D,M$27)</x:f>
      </x:c>
      <x:c r="N59" s="443">
        <x:f>SUMIFS('Consumption Data'!$G:$G,'Consumption Data'!$A:$A,$C$25,'Consumption Data'!$E:$E,$B59,'Consumption Data'!$D:$D,N$27)</x:f>
      </x:c>
      <x:c r="O59" s="443">
        <x:f>SUMIFS('Consumption Data'!$G:$G,'Consumption Data'!$A:$A,$C$25,'Consumption Data'!$E:$E,$B59,'Consumption Data'!$D:$D,O$27)</x:f>
      </x:c>
      <x:c r="P59" s="30">
        <x:f>SUM(D59:O59)</x:f>
      </x:c>
    </x:row>
    <x:row r="60" spans="1:44" customFormat="1" ht="15.75" customHeight="1" x14ac:dyDescent="0.2">
      <x:c r="B60" s="19" t="s">
        <x:v>132</x:v>
      </x:c>
      <x:c r="C60" s="32" t="s">
        <x:v>154</x:v>
      </x:c>
      <x:c r="D60" s="443">
        <x:f>SUMIFS('Consumption Data'!$H:$H,'Consumption Data'!$A:$A,$C$25,'Consumption Data'!$E:$E,$B60,'Consumption Data'!$D:$D,D$27)</x:f>
      </x:c>
      <x:c r="E60" s="443">
        <x:f>SUMIFS('Consumption Data'!$H:$H,'Consumption Data'!$A:$A,$C$25,'Consumption Data'!$E:$E,$B60,'Consumption Data'!$D:$D,E$27)</x:f>
      </x:c>
      <x:c r="F60" s="443">
        <x:f>SUMIFS('Consumption Data'!$H:$H,'Consumption Data'!$A:$A,$C$25,'Consumption Data'!$E:$E,$B60,'Consumption Data'!$D:$D,F$27)</x:f>
      </x:c>
      <x:c r="G60" s="443">
        <x:f>SUMIFS('Consumption Data'!$H:$H,'Consumption Data'!$A:$A,$C$25,'Consumption Data'!$E:$E,$B60,'Consumption Data'!$D:$D,G$27)</x:f>
      </x:c>
      <x:c r="H60" s="443">
        <x:f>SUMIFS('Consumption Data'!$H:$H,'Consumption Data'!$A:$A,$C$25,'Consumption Data'!$E:$E,$B60,'Consumption Data'!$D:$D,H$27)</x:f>
      </x:c>
      <x:c r="I60" s="443">
        <x:f>SUMIFS('Consumption Data'!$H:$H,'Consumption Data'!$A:$A,$C$25,'Consumption Data'!$E:$E,$B60,'Consumption Data'!$D:$D,I$27)</x:f>
      </x:c>
      <x:c r="J60" s="443">
        <x:f>SUMIFS('Consumption Data'!$H:$H,'Consumption Data'!$A:$A,$C$25,'Consumption Data'!$E:$E,$B60,'Consumption Data'!$D:$D,J$27)</x:f>
      </x:c>
      <x:c r="K60" s="443">
        <x:f>SUMIFS('Consumption Data'!$H:$H,'Consumption Data'!$A:$A,$C$25,'Consumption Data'!$E:$E,$B60,'Consumption Data'!$D:$D,K$27)</x:f>
      </x:c>
      <x:c r="L60" s="443">
        <x:f>SUMIFS('Consumption Data'!$H:$H,'Consumption Data'!$A:$A,$C$25,'Consumption Data'!$E:$E,$B60,'Consumption Data'!$D:$D,L$27)</x:f>
      </x:c>
      <x:c r="M60" s="443">
        <x:f>SUMIFS('Consumption Data'!$H:$H,'Consumption Data'!$A:$A,$C$25,'Consumption Data'!$E:$E,$B60,'Consumption Data'!$D:$D,M$27)</x:f>
      </x:c>
      <x:c r="N60" s="443">
        <x:f>SUMIFS('Consumption Data'!$H:$H,'Consumption Data'!$A:$A,$C$25,'Consumption Data'!$E:$E,$B60,'Consumption Data'!$D:$D,N$27)</x:f>
      </x:c>
      <x:c r="O60" s="443">
        <x:f>SUMIFS('Consumption Data'!$H:$H,'Consumption Data'!$A:$A,$C$25,'Consumption Data'!$E:$E,$B60,'Consumption Data'!$D:$D,O$27)</x:f>
      </x:c>
      <x:c r="P60" s="30">
        <x:f>SUM(D60:O60)</x:f>
      </x:c>
    </x:row>
    <x:row r="61" spans="1:44" customFormat="1" ht="15.75" customHeight="1" x14ac:dyDescent="0.2">
      <x:c r="B61" s="19" t="s">
        <x:v>132</x:v>
      </x:c>
      <x:c r="C61" s="32" t="s">
        <x:v>155</x:v>
      </x:c>
      <x:c r="D61" s="443">
        <x:f>SUMIFS('Consumption Data'!$I:$I,'Consumption Data'!$A:$A,$C$25,'Consumption Data'!$E:$E,$B61,'Consumption Data'!$D:$D,D$27)</x:f>
      </x:c>
      <x:c r="E61" s="443">
        <x:f>SUMIFS('Consumption Data'!$I:$I,'Consumption Data'!$A:$A,$C$25,'Consumption Data'!$E:$E,$B61,'Consumption Data'!$D:$D,E$27)</x:f>
      </x:c>
      <x:c r="F61" s="443">
        <x:f>SUMIFS('Consumption Data'!$I:$I,'Consumption Data'!$A:$A,$C$25,'Consumption Data'!$E:$E,$B61,'Consumption Data'!$D:$D,F$27)</x:f>
      </x:c>
      <x:c r="G61" s="443">
        <x:f>SUMIFS('Consumption Data'!$I:$I,'Consumption Data'!$A:$A,$C$25,'Consumption Data'!$E:$E,$B61,'Consumption Data'!$D:$D,G$27)</x:f>
      </x:c>
      <x:c r="H61" s="443">
        <x:f>SUMIFS('Consumption Data'!$I:$I,'Consumption Data'!$A:$A,$C$25,'Consumption Data'!$E:$E,$B61,'Consumption Data'!$D:$D,H$27)</x:f>
      </x:c>
      <x:c r="I61" s="443">
        <x:f>SUMIFS('Consumption Data'!$I:$I,'Consumption Data'!$A:$A,$C$25,'Consumption Data'!$E:$E,$B61,'Consumption Data'!$D:$D,I$27)</x:f>
      </x:c>
      <x:c r="J61" s="443">
        <x:f>SUMIFS('Consumption Data'!$I:$I,'Consumption Data'!$A:$A,$C$25,'Consumption Data'!$E:$E,$B61,'Consumption Data'!$D:$D,J$27)</x:f>
      </x:c>
      <x:c r="K61" s="443">
        <x:f>SUMIFS('Consumption Data'!$I:$I,'Consumption Data'!$A:$A,$C$25,'Consumption Data'!$E:$E,$B61,'Consumption Data'!$D:$D,K$27)</x:f>
      </x:c>
      <x:c r="L61" s="443">
        <x:f>SUMIFS('Consumption Data'!$I:$I,'Consumption Data'!$A:$A,$C$25,'Consumption Data'!$E:$E,$B61,'Consumption Data'!$D:$D,L$27)</x:f>
      </x:c>
      <x:c r="M61" s="443">
        <x:f>SUMIFS('Consumption Data'!$I:$I,'Consumption Data'!$A:$A,$C$25,'Consumption Data'!$E:$E,$B61,'Consumption Data'!$D:$D,M$27)</x:f>
      </x:c>
      <x:c r="N61" s="443">
        <x:f>SUMIFS('Consumption Data'!$I:$I,'Consumption Data'!$A:$A,$C$25,'Consumption Data'!$E:$E,$B61,'Consumption Data'!$D:$D,N$27)</x:f>
      </x:c>
      <x:c r="O61" s="443">
        <x:f>SUMIFS('Consumption Data'!$I:$I,'Consumption Data'!$A:$A,$C$25,'Consumption Data'!$E:$E,$B61,'Consumption Data'!$D:$D,O$27)</x:f>
      </x:c>
      <x:c r="P61" s="30">
        <x:f>SUM(D61:O61)</x:f>
      </x:c>
    </x:row>
    <x:row r="62" spans="1:44" customFormat="1" ht="15.75" customHeight="1" x14ac:dyDescent="0.2">
      <x:c r="B62" s="19" t="s">
        <x:v>132</x:v>
      </x:c>
      <x:c r="C62" s="32" t="s">
        <x:v>156</x:v>
      </x:c>
      <x:c r="D62" s="443">
        <x:f>SUMIFS('Consumption Data'!$J:$J,'Consumption Data'!$A:$A,$C$25,'Consumption Data'!$E:$E,$B62,'Consumption Data'!$D:$D,D$27)</x:f>
      </x:c>
      <x:c r="E62" s="443">
        <x:f>SUMIFS('Consumption Data'!$J:$J,'Consumption Data'!$A:$A,$C$25,'Consumption Data'!$E:$E,$B62,'Consumption Data'!$D:$D,E$27)</x:f>
      </x:c>
      <x:c r="F62" s="443">
        <x:f>SUMIFS('Consumption Data'!$J:$J,'Consumption Data'!$A:$A,$C$25,'Consumption Data'!$E:$E,$B62,'Consumption Data'!$D:$D,F$27)</x:f>
      </x:c>
      <x:c r="G62" s="443">
        <x:f>SUMIFS('Consumption Data'!$J:$J,'Consumption Data'!$A:$A,$C$25,'Consumption Data'!$E:$E,$B62,'Consumption Data'!$D:$D,G$27)</x:f>
      </x:c>
      <x:c r="H62" s="443">
        <x:f>SUMIFS('Consumption Data'!$J:$J,'Consumption Data'!$A:$A,$C$25,'Consumption Data'!$E:$E,$B62,'Consumption Data'!$D:$D,H$27)</x:f>
      </x:c>
      <x:c r="I62" s="443">
        <x:f>SUMIFS('Consumption Data'!$J:$J,'Consumption Data'!$A:$A,$C$25,'Consumption Data'!$E:$E,$B62,'Consumption Data'!$D:$D,I$27)</x:f>
      </x:c>
      <x:c r="J62" s="443">
        <x:f>SUMIFS('Consumption Data'!$J:$J,'Consumption Data'!$A:$A,$C$25,'Consumption Data'!$E:$E,$B62,'Consumption Data'!$D:$D,J$27)</x:f>
      </x:c>
      <x:c r="K62" s="443">
        <x:f>SUMIFS('Consumption Data'!$J:$J,'Consumption Data'!$A:$A,$C$25,'Consumption Data'!$E:$E,$B62,'Consumption Data'!$D:$D,K$27)</x:f>
      </x:c>
      <x:c r="L62" s="443">
        <x:f>SUMIFS('Consumption Data'!$J:$J,'Consumption Data'!$A:$A,$C$25,'Consumption Data'!$E:$E,$B62,'Consumption Data'!$D:$D,L$27)</x:f>
      </x:c>
      <x:c r="M62" s="443">
        <x:f>SUMIFS('Consumption Data'!$J:$J,'Consumption Data'!$A:$A,$C$25,'Consumption Data'!$E:$E,$B62,'Consumption Data'!$D:$D,M$27)</x:f>
      </x:c>
      <x:c r="N62" s="443">
        <x:f>SUMIFS('Consumption Data'!$J:$J,'Consumption Data'!$A:$A,$C$25,'Consumption Data'!$E:$E,$B62,'Consumption Data'!$D:$D,N$27)</x:f>
      </x:c>
      <x:c r="O62" s="443">
        <x:f>SUMIFS('Consumption Data'!$J:$J,'Consumption Data'!$A:$A,$C$25,'Consumption Data'!$E:$E,$B62,'Consumption Data'!$D:$D,O$27)</x:f>
      </x:c>
      <x:c r="P62" s="30">
        <x:f>SUM(D62:O62)</x:f>
      </x:c>
    </x:row>
    <x:row r="63" spans="1:44" customFormat="1" ht="15.75" customHeight="1" x14ac:dyDescent="0.2">
      <x:c r="B63" s="19" t="s">
        <x:v>132</x:v>
      </x:c>
      <x:c r="C63" s="32" t="s">
        <x:v>157</x:v>
      </x:c>
      <x:c r="D63" s="443">
        <x:f>SUMIFS('Consumption Data'!$K:$K,'Consumption Data'!$A:$A,$C$25,'Consumption Data'!$E:$E,$B63,'Consumption Data'!$D:$D,D$27)</x:f>
      </x:c>
      <x:c r="E63" s="443">
        <x:f>SUMIFS('Consumption Data'!$K:$K,'Consumption Data'!$A:$A,$C$25,'Consumption Data'!$E:$E,$B63,'Consumption Data'!$D:$D,E$27)</x:f>
      </x:c>
      <x:c r="F63" s="443">
        <x:f>SUMIFS('Consumption Data'!$K:$K,'Consumption Data'!$A:$A,$C$25,'Consumption Data'!$E:$E,$B63,'Consumption Data'!$D:$D,F$27)</x:f>
      </x:c>
      <x:c r="G63" s="443">
        <x:f>SUMIFS('Consumption Data'!$K:$K,'Consumption Data'!$A:$A,$C$25,'Consumption Data'!$E:$E,$B63,'Consumption Data'!$D:$D,G$27)</x:f>
      </x:c>
      <x:c r="H63" s="443">
        <x:f>SUMIFS('Consumption Data'!$K:$K,'Consumption Data'!$A:$A,$C$25,'Consumption Data'!$E:$E,$B63,'Consumption Data'!$D:$D,H$27)</x:f>
      </x:c>
      <x:c r="I63" s="443">
        <x:f>SUMIFS('Consumption Data'!$K:$K,'Consumption Data'!$A:$A,$C$25,'Consumption Data'!$E:$E,$B63,'Consumption Data'!$D:$D,I$27)</x:f>
      </x:c>
      <x:c r="J63" s="443">
        <x:f>SUMIFS('Consumption Data'!$K:$K,'Consumption Data'!$A:$A,$C$25,'Consumption Data'!$E:$E,$B63,'Consumption Data'!$D:$D,J$27)</x:f>
      </x:c>
      <x:c r="K63" s="443">
        <x:f>SUMIFS('Consumption Data'!$K:$K,'Consumption Data'!$A:$A,$C$25,'Consumption Data'!$E:$E,$B63,'Consumption Data'!$D:$D,K$27)</x:f>
      </x:c>
      <x:c r="L63" s="443">
        <x:f>SUMIFS('Consumption Data'!$K:$K,'Consumption Data'!$A:$A,$C$25,'Consumption Data'!$E:$E,$B63,'Consumption Data'!$D:$D,L$27)</x:f>
      </x:c>
      <x:c r="M63" s="443">
        <x:f>SUMIFS('Consumption Data'!$K:$K,'Consumption Data'!$A:$A,$C$25,'Consumption Data'!$E:$E,$B63,'Consumption Data'!$D:$D,M$27)</x:f>
      </x:c>
      <x:c r="N63" s="443">
        <x:f>SUMIFS('Consumption Data'!$K:$K,'Consumption Data'!$A:$A,$C$25,'Consumption Data'!$E:$E,$B63,'Consumption Data'!$D:$D,N$27)</x:f>
      </x:c>
      <x:c r="O63" s="443">
        <x:f>SUMIFS('Consumption Data'!$K:$K,'Consumption Data'!$A:$A,$C$25,'Consumption Data'!$E:$E,$B63,'Consumption Data'!$D:$D,O$27)</x:f>
      </x:c>
      <x:c r="P63" s="30">
        <x:f>SUM(D63:O63)</x:f>
      </x:c>
    </x:row>
    <x:row r="64" spans="1:44" customFormat="1" ht="15.75" customHeight="1" x14ac:dyDescent="0.2">
      <x:c r="B64" s="19" t="s">
        <x:v>133</x:v>
      </x:c>
      <x:c r="C64" s="32" t="s">
        <x:v>152</x:v>
      </x:c>
      <x:c r="D64" s="443">
        <x:f>SUMIFS('Consumption Data'!$F:$F,'Consumption Data'!$A:$A,$C$25,'Consumption Data'!$E:$E,$B64,'Consumption Data'!$D:$D,D$27)</x:f>
      </x:c>
      <x:c r="E64" s="443">
        <x:f>SUMIFS('Consumption Data'!$F:$F,'Consumption Data'!$A:$A,$C$25,'Consumption Data'!$E:$E,$B64,'Consumption Data'!$D:$D,E$27)</x:f>
      </x:c>
      <x:c r="F64" s="443">
        <x:f>SUMIFS('Consumption Data'!$F:$F,'Consumption Data'!$A:$A,$C$25,'Consumption Data'!$E:$E,$B64,'Consumption Data'!$D:$D,F$27)</x:f>
      </x:c>
      <x:c r="G64" s="443">
        <x:f>SUMIFS('Consumption Data'!$F:$F,'Consumption Data'!$A:$A,$C$25,'Consumption Data'!$E:$E,$B64,'Consumption Data'!$D:$D,G$27)</x:f>
      </x:c>
      <x:c r="H64" s="443">
        <x:f>SUMIFS('Consumption Data'!$F:$F,'Consumption Data'!$A:$A,$C$25,'Consumption Data'!$E:$E,$B64,'Consumption Data'!$D:$D,H$27)</x:f>
      </x:c>
      <x:c r="I64" s="443">
        <x:f>SUMIFS('Consumption Data'!$F:$F,'Consumption Data'!$A:$A,$C$25,'Consumption Data'!$E:$E,$B64,'Consumption Data'!$D:$D,I$27)</x:f>
      </x:c>
      <x:c r="J64" s="443">
        <x:f>SUMIFS('Consumption Data'!$F:$F,'Consumption Data'!$A:$A,$C$25,'Consumption Data'!$E:$E,$B64,'Consumption Data'!$D:$D,J$27)</x:f>
      </x:c>
      <x:c r="K64" s="443">
        <x:f>SUMIFS('Consumption Data'!$F:$F,'Consumption Data'!$A:$A,$C$25,'Consumption Data'!$E:$E,$B64,'Consumption Data'!$D:$D,K$27)</x:f>
      </x:c>
      <x:c r="L64" s="443">
        <x:f>SUMIFS('Consumption Data'!$F:$F,'Consumption Data'!$A:$A,$C$25,'Consumption Data'!$E:$E,$B64,'Consumption Data'!$D:$D,L$27)</x:f>
      </x:c>
      <x:c r="M64" s="443">
        <x:f>SUMIFS('Consumption Data'!$F:$F,'Consumption Data'!$A:$A,$C$25,'Consumption Data'!$E:$E,$B64,'Consumption Data'!$D:$D,M$27)</x:f>
      </x:c>
      <x:c r="N64" s="443">
        <x:f>SUMIFS('Consumption Data'!$F:$F,'Consumption Data'!$A:$A,$C$25,'Consumption Data'!$E:$E,$B64,'Consumption Data'!$D:$D,N$27)</x:f>
      </x:c>
      <x:c r="O64" s="443">
        <x:f>SUMIFS('Consumption Data'!$F:$F,'Consumption Data'!$A:$A,$C$25,'Consumption Data'!$E:$E,$B64,'Consumption Data'!$D:$D,O$27)</x:f>
      </x:c>
      <x:c r="P64" s="30">
        <x:f>SUM(D64:O64)</x:f>
      </x:c>
    </x:row>
    <x:row r="65" spans="1:44" customFormat="1" ht="15.75" customHeight="1" x14ac:dyDescent="0.2">
      <x:c r="B65" s="19" t="s">
        <x:v>133</x:v>
      </x:c>
      <x:c r="C65" s="32" t="s">
        <x:v>153</x:v>
      </x:c>
      <x:c r="D65" s="443">
        <x:f>SUMIFS('Consumption Data'!$G:$G,'Consumption Data'!$A:$A,$C$25,'Consumption Data'!$E:$E,$B65,'Consumption Data'!$D:$D,D$27)</x:f>
      </x:c>
      <x:c r="E65" s="443">
        <x:f>SUMIFS('Consumption Data'!$G:$G,'Consumption Data'!$A:$A,$C$25,'Consumption Data'!$E:$E,$B65,'Consumption Data'!$D:$D,E$27)</x:f>
      </x:c>
      <x:c r="F65" s="443">
        <x:f>SUMIFS('Consumption Data'!$G:$G,'Consumption Data'!$A:$A,$C$25,'Consumption Data'!$E:$E,$B65,'Consumption Data'!$D:$D,F$27)</x:f>
      </x:c>
      <x:c r="G65" s="443">
        <x:f>SUMIFS('Consumption Data'!$G:$G,'Consumption Data'!$A:$A,$C$25,'Consumption Data'!$E:$E,$B65,'Consumption Data'!$D:$D,G$27)</x:f>
      </x:c>
      <x:c r="H65" s="443">
        <x:f>SUMIFS('Consumption Data'!$G:$G,'Consumption Data'!$A:$A,$C$25,'Consumption Data'!$E:$E,$B65,'Consumption Data'!$D:$D,H$27)</x:f>
      </x:c>
      <x:c r="I65" s="443">
        <x:f>SUMIFS('Consumption Data'!$G:$G,'Consumption Data'!$A:$A,$C$25,'Consumption Data'!$E:$E,$B65,'Consumption Data'!$D:$D,I$27)</x:f>
      </x:c>
      <x:c r="J65" s="443">
        <x:f>SUMIFS('Consumption Data'!$G:$G,'Consumption Data'!$A:$A,$C$25,'Consumption Data'!$E:$E,$B65,'Consumption Data'!$D:$D,J$27)</x:f>
      </x:c>
      <x:c r="K65" s="443">
        <x:f>SUMIFS('Consumption Data'!$G:$G,'Consumption Data'!$A:$A,$C$25,'Consumption Data'!$E:$E,$B65,'Consumption Data'!$D:$D,K$27)</x:f>
      </x:c>
      <x:c r="L65" s="443">
        <x:f>SUMIFS('Consumption Data'!$G:$G,'Consumption Data'!$A:$A,$C$25,'Consumption Data'!$E:$E,$B65,'Consumption Data'!$D:$D,L$27)</x:f>
      </x:c>
      <x:c r="M65" s="443">
        <x:f>SUMIFS('Consumption Data'!$G:$G,'Consumption Data'!$A:$A,$C$25,'Consumption Data'!$E:$E,$B65,'Consumption Data'!$D:$D,M$27)</x:f>
      </x:c>
      <x:c r="N65" s="443">
        <x:f>SUMIFS('Consumption Data'!$G:$G,'Consumption Data'!$A:$A,$C$25,'Consumption Data'!$E:$E,$B65,'Consumption Data'!$D:$D,N$27)</x:f>
      </x:c>
      <x:c r="O65" s="443">
        <x:f>SUMIFS('Consumption Data'!$G:$G,'Consumption Data'!$A:$A,$C$25,'Consumption Data'!$E:$E,$B65,'Consumption Data'!$D:$D,O$27)</x:f>
      </x:c>
      <x:c r="P65" s="30">
        <x:f>SUM(D65:O65)</x:f>
      </x:c>
    </x:row>
    <x:row r="66" spans="1:44" customFormat="1" ht="15.75" customHeight="1" x14ac:dyDescent="0.2">
      <x:c r="B66" s="19" t="s">
        <x:v>133</x:v>
      </x:c>
      <x:c r="C66" s="32" t="s">
        <x:v>154</x:v>
      </x:c>
      <x:c r="D66" s="443">
        <x:f>SUMIFS('Consumption Data'!$H:$H,'Consumption Data'!$A:$A,$C$25,'Consumption Data'!$E:$E,$B66,'Consumption Data'!$D:$D,D$27)</x:f>
      </x:c>
      <x:c r="E66" s="443">
        <x:f>SUMIFS('Consumption Data'!$H:$H,'Consumption Data'!$A:$A,$C$25,'Consumption Data'!$E:$E,$B66,'Consumption Data'!$D:$D,E$27)</x:f>
      </x:c>
      <x:c r="F66" s="443">
        <x:f>SUMIFS('Consumption Data'!$H:$H,'Consumption Data'!$A:$A,$C$25,'Consumption Data'!$E:$E,$B66,'Consumption Data'!$D:$D,F$27)</x:f>
      </x:c>
      <x:c r="G66" s="443">
        <x:f>SUMIFS('Consumption Data'!$H:$H,'Consumption Data'!$A:$A,$C$25,'Consumption Data'!$E:$E,$B66,'Consumption Data'!$D:$D,G$27)</x:f>
      </x:c>
      <x:c r="H66" s="443">
        <x:f>SUMIFS('Consumption Data'!$H:$H,'Consumption Data'!$A:$A,$C$25,'Consumption Data'!$E:$E,$B66,'Consumption Data'!$D:$D,H$27)</x:f>
      </x:c>
      <x:c r="I66" s="443">
        <x:f>SUMIFS('Consumption Data'!$H:$H,'Consumption Data'!$A:$A,$C$25,'Consumption Data'!$E:$E,$B66,'Consumption Data'!$D:$D,I$27)</x:f>
      </x:c>
      <x:c r="J66" s="443">
        <x:f>SUMIFS('Consumption Data'!$H:$H,'Consumption Data'!$A:$A,$C$25,'Consumption Data'!$E:$E,$B66,'Consumption Data'!$D:$D,J$27)</x:f>
      </x:c>
      <x:c r="K66" s="443">
        <x:f>SUMIFS('Consumption Data'!$H:$H,'Consumption Data'!$A:$A,$C$25,'Consumption Data'!$E:$E,$B66,'Consumption Data'!$D:$D,K$27)</x:f>
      </x:c>
      <x:c r="L66" s="443">
        <x:f>SUMIFS('Consumption Data'!$H:$H,'Consumption Data'!$A:$A,$C$25,'Consumption Data'!$E:$E,$B66,'Consumption Data'!$D:$D,L$27)</x:f>
      </x:c>
      <x:c r="M66" s="443">
        <x:f>SUMIFS('Consumption Data'!$H:$H,'Consumption Data'!$A:$A,$C$25,'Consumption Data'!$E:$E,$B66,'Consumption Data'!$D:$D,M$27)</x:f>
      </x:c>
      <x:c r="N66" s="443">
        <x:f>SUMIFS('Consumption Data'!$H:$H,'Consumption Data'!$A:$A,$C$25,'Consumption Data'!$E:$E,$B66,'Consumption Data'!$D:$D,N$27)</x:f>
      </x:c>
      <x:c r="O66" s="443">
        <x:f>SUMIFS('Consumption Data'!$H:$H,'Consumption Data'!$A:$A,$C$25,'Consumption Data'!$E:$E,$B66,'Consumption Data'!$D:$D,O$27)</x:f>
      </x:c>
      <x:c r="P66" s="30">
        <x:f>SUM(D66:O66)</x:f>
      </x:c>
    </x:row>
    <x:row r="67" spans="1:44" customFormat="1" ht="15.75" customHeight="1" x14ac:dyDescent="0.2">
      <x:c r="B67" s="19" t="s">
        <x:v>133</x:v>
      </x:c>
      <x:c r="C67" s="32" t="s">
        <x:v>155</x:v>
      </x:c>
      <x:c r="D67" s="443">
        <x:f>SUMIFS('Consumption Data'!$I:$I,'Consumption Data'!$A:$A,$C$25,'Consumption Data'!$E:$E,$B67,'Consumption Data'!$D:$D,D$27)</x:f>
      </x:c>
      <x:c r="E67" s="443">
        <x:f>SUMIFS('Consumption Data'!$I:$I,'Consumption Data'!$A:$A,$C$25,'Consumption Data'!$E:$E,$B67,'Consumption Data'!$D:$D,E$27)</x:f>
      </x:c>
      <x:c r="F67" s="443">
        <x:f>SUMIFS('Consumption Data'!$I:$I,'Consumption Data'!$A:$A,$C$25,'Consumption Data'!$E:$E,$B67,'Consumption Data'!$D:$D,F$27)</x:f>
      </x:c>
      <x:c r="G67" s="443">
        <x:f>SUMIFS('Consumption Data'!$I:$I,'Consumption Data'!$A:$A,$C$25,'Consumption Data'!$E:$E,$B67,'Consumption Data'!$D:$D,G$27)</x:f>
      </x:c>
      <x:c r="H67" s="443">
        <x:f>SUMIFS('Consumption Data'!$I:$I,'Consumption Data'!$A:$A,$C$25,'Consumption Data'!$E:$E,$B67,'Consumption Data'!$D:$D,H$27)</x:f>
      </x:c>
      <x:c r="I67" s="443">
        <x:f>SUMIFS('Consumption Data'!$I:$I,'Consumption Data'!$A:$A,$C$25,'Consumption Data'!$E:$E,$B67,'Consumption Data'!$D:$D,I$27)</x:f>
      </x:c>
      <x:c r="J67" s="443">
        <x:f>SUMIFS('Consumption Data'!$I:$I,'Consumption Data'!$A:$A,$C$25,'Consumption Data'!$E:$E,$B67,'Consumption Data'!$D:$D,J$27)</x:f>
      </x:c>
      <x:c r="K67" s="443">
        <x:f>SUMIFS('Consumption Data'!$I:$I,'Consumption Data'!$A:$A,$C$25,'Consumption Data'!$E:$E,$B67,'Consumption Data'!$D:$D,K$27)</x:f>
      </x:c>
      <x:c r="L67" s="443">
        <x:f>SUMIFS('Consumption Data'!$I:$I,'Consumption Data'!$A:$A,$C$25,'Consumption Data'!$E:$E,$B67,'Consumption Data'!$D:$D,L$27)</x:f>
      </x:c>
      <x:c r="M67" s="443">
        <x:f>SUMIFS('Consumption Data'!$I:$I,'Consumption Data'!$A:$A,$C$25,'Consumption Data'!$E:$E,$B67,'Consumption Data'!$D:$D,M$27)</x:f>
      </x:c>
      <x:c r="N67" s="443">
        <x:f>SUMIFS('Consumption Data'!$I:$I,'Consumption Data'!$A:$A,$C$25,'Consumption Data'!$E:$E,$B67,'Consumption Data'!$D:$D,N$27)</x:f>
      </x:c>
      <x:c r="O67" s="443">
        <x:f>SUMIFS('Consumption Data'!$I:$I,'Consumption Data'!$A:$A,$C$25,'Consumption Data'!$E:$E,$B67,'Consumption Data'!$D:$D,O$27)</x:f>
      </x:c>
      <x:c r="P67" s="30">
        <x:f>SUM(D67:O67)</x:f>
      </x:c>
    </x:row>
    <x:row r="68" spans="1:44" customFormat="1" ht="15.75" customHeight="1" x14ac:dyDescent="0.2">
      <x:c r="B68" s="19" t="s">
        <x:v>133</x:v>
      </x:c>
      <x:c r="C68" s="32" t="s">
        <x:v>156</x:v>
      </x:c>
      <x:c r="D68" s="443">
        <x:f>SUMIFS('Consumption Data'!$J:$J,'Consumption Data'!$A:$A,$C$25,'Consumption Data'!$E:$E,$B68,'Consumption Data'!$D:$D,D$27)</x:f>
      </x:c>
      <x:c r="E68" s="443">
        <x:f>SUMIFS('Consumption Data'!$J:$J,'Consumption Data'!$A:$A,$C$25,'Consumption Data'!$E:$E,$B68,'Consumption Data'!$D:$D,E$27)</x:f>
      </x:c>
      <x:c r="F68" s="443">
        <x:f>SUMIFS('Consumption Data'!$J:$J,'Consumption Data'!$A:$A,$C$25,'Consumption Data'!$E:$E,$B68,'Consumption Data'!$D:$D,F$27)</x:f>
      </x:c>
      <x:c r="G68" s="443">
        <x:f>SUMIFS('Consumption Data'!$J:$J,'Consumption Data'!$A:$A,$C$25,'Consumption Data'!$E:$E,$B68,'Consumption Data'!$D:$D,G$27)</x:f>
      </x:c>
      <x:c r="H68" s="443">
        <x:f>SUMIFS('Consumption Data'!$J:$J,'Consumption Data'!$A:$A,$C$25,'Consumption Data'!$E:$E,$B68,'Consumption Data'!$D:$D,H$27)</x:f>
      </x:c>
      <x:c r="I68" s="443">
        <x:f>SUMIFS('Consumption Data'!$J:$J,'Consumption Data'!$A:$A,$C$25,'Consumption Data'!$E:$E,$B68,'Consumption Data'!$D:$D,I$27)</x:f>
      </x:c>
      <x:c r="J68" s="443">
        <x:f>SUMIFS('Consumption Data'!$J:$J,'Consumption Data'!$A:$A,$C$25,'Consumption Data'!$E:$E,$B68,'Consumption Data'!$D:$D,J$27)</x:f>
      </x:c>
      <x:c r="K68" s="443">
        <x:f>SUMIFS('Consumption Data'!$J:$J,'Consumption Data'!$A:$A,$C$25,'Consumption Data'!$E:$E,$B68,'Consumption Data'!$D:$D,K$27)</x:f>
      </x:c>
      <x:c r="L68" s="443">
        <x:f>SUMIFS('Consumption Data'!$J:$J,'Consumption Data'!$A:$A,$C$25,'Consumption Data'!$E:$E,$B68,'Consumption Data'!$D:$D,L$27)</x:f>
      </x:c>
      <x:c r="M68" s="443">
        <x:f>SUMIFS('Consumption Data'!$J:$J,'Consumption Data'!$A:$A,$C$25,'Consumption Data'!$E:$E,$B68,'Consumption Data'!$D:$D,M$27)</x:f>
      </x:c>
      <x:c r="N68" s="443">
        <x:f>SUMIFS('Consumption Data'!$J:$J,'Consumption Data'!$A:$A,$C$25,'Consumption Data'!$E:$E,$B68,'Consumption Data'!$D:$D,N$27)</x:f>
      </x:c>
      <x:c r="O68" s="443">
        <x:f>SUMIFS('Consumption Data'!$J:$J,'Consumption Data'!$A:$A,$C$25,'Consumption Data'!$E:$E,$B68,'Consumption Data'!$D:$D,O$27)</x:f>
      </x:c>
      <x:c r="P68" s="30">
        <x:f>SUM(D68:O68)</x:f>
      </x:c>
    </x:row>
    <x:row r="69" spans="1:44" customFormat="1" ht="15.75" customHeight="1" x14ac:dyDescent="0.2">
      <x:c r="B69" s="19" t="s">
        <x:v>133</x:v>
      </x:c>
      <x:c r="C69" s="32" t="s">
        <x:v>157</x:v>
      </x:c>
      <x:c r="D69" s="443">
        <x:f>SUMIFS('Consumption Data'!$K:$K,'Consumption Data'!$A:$A,$C$25,'Consumption Data'!$E:$E,$B69,'Consumption Data'!$D:$D,D$27)</x:f>
      </x:c>
      <x:c r="E69" s="443">
        <x:f>SUMIFS('Consumption Data'!$K:$K,'Consumption Data'!$A:$A,$C$25,'Consumption Data'!$E:$E,$B69,'Consumption Data'!$D:$D,E$27)</x:f>
      </x:c>
      <x:c r="F69" s="443">
        <x:f>SUMIFS('Consumption Data'!$K:$K,'Consumption Data'!$A:$A,$C$25,'Consumption Data'!$E:$E,$B69,'Consumption Data'!$D:$D,F$27)</x:f>
      </x:c>
      <x:c r="G69" s="443">
        <x:f>SUMIFS('Consumption Data'!$K:$K,'Consumption Data'!$A:$A,$C$25,'Consumption Data'!$E:$E,$B69,'Consumption Data'!$D:$D,G$27)</x:f>
      </x:c>
      <x:c r="H69" s="443">
        <x:f>SUMIFS('Consumption Data'!$K:$K,'Consumption Data'!$A:$A,$C$25,'Consumption Data'!$E:$E,$B69,'Consumption Data'!$D:$D,H$27)</x:f>
      </x:c>
      <x:c r="I69" s="443">
        <x:f>SUMIFS('Consumption Data'!$K:$K,'Consumption Data'!$A:$A,$C$25,'Consumption Data'!$E:$E,$B69,'Consumption Data'!$D:$D,I$27)</x:f>
      </x:c>
      <x:c r="J69" s="443">
        <x:f>SUMIFS('Consumption Data'!$K:$K,'Consumption Data'!$A:$A,$C$25,'Consumption Data'!$E:$E,$B69,'Consumption Data'!$D:$D,J$27)</x:f>
      </x:c>
      <x:c r="K69" s="443">
        <x:f>SUMIFS('Consumption Data'!$K:$K,'Consumption Data'!$A:$A,$C$25,'Consumption Data'!$E:$E,$B69,'Consumption Data'!$D:$D,K$27)</x:f>
      </x:c>
      <x:c r="L69" s="443">
        <x:f>SUMIFS('Consumption Data'!$K:$K,'Consumption Data'!$A:$A,$C$25,'Consumption Data'!$E:$E,$B69,'Consumption Data'!$D:$D,L$27)</x:f>
      </x:c>
      <x:c r="M69" s="443">
        <x:f>SUMIFS('Consumption Data'!$K:$K,'Consumption Data'!$A:$A,$C$25,'Consumption Data'!$E:$E,$B69,'Consumption Data'!$D:$D,M$27)</x:f>
      </x:c>
      <x:c r="N69" s="443">
        <x:f>SUMIFS('Consumption Data'!$K:$K,'Consumption Data'!$A:$A,$C$25,'Consumption Data'!$E:$E,$B69,'Consumption Data'!$D:$D,N$27)</x:f>
      </x:c>
      <x:c r="O69" s="443">
        <x:f>SUMIFS('Consumption Data'!$K:$K,'Consumption Data'!$A:$A,$C$25,'Consumption Data'!$E:$E,$B69,'Consumption Data'!$D:$D,O$27)</x:f>
      </x:c>
      <x:c r="P69" s="30">
        <x:f>SUM(D69:O69)</x:f>
      </x:c>
    </x:row>
    <x:row r="70" spans="1:44" customFormat="1" ht="15.75" customHeight="1" x14ac:dyDescent="0.2">
      <x:c r="B70" s="444" t="s">
        <x:v>90</x:v>
      </x:c>
      <x:c r="C70" s="445" t="s"/>
      <x:c r="D70" s="446">
        <x:f>SUM(D28:D69)</x:f>
      </x:c>
      <x:c r="E70" s="446">
        <x:f>SUM(E28:E69)</x:f>
      </x:c>
      <x:c r="F70" s="446">
        <x:f>SUM(F28:F69)</x:f>
      </x:c>
      <x:c r="G70" s="446">
        <x:f>SUM(G28:G69)</x:f>
      </x:c>
      <x:c r="H70" s="446">
        <x:f>SUM(H28:H69)</x:f>
      </x:c>
      <x:c r="I70" s="446">
        <x:f>SUM(I28:I69)</x:f>
      </x:c>
      <x:c r="J70" s="446">
        <x:f>SUM(J28:J69)</x:f>
      </x:c>
      <x:c r="K70" s="446">
        <x:f>SUM(K28:K69)</x:f>
      </x:c>
      <x:c r="L70" s="446">
        <x:f>SUM(L28:L69)</x:f>
      </x:c>
      <x:c r="M70" s="446">
        <x:f>SUM(M28:M69)</x:f>
      </x:c>
      <x:c r="N70" s="446">
        <x:f>SUM(N28:N69)</x:f>
      </x:c>
      <x:c r="O70" s="446">
        <x:f>SUM(O28:O69)</x:f>
      </x:c>
      <x:c r="P70" s="446">
        <x:f>SUM(P28:P69)</x:f>
      </x:c>
    </x:row>
  </x:sheetData>
  <x:mergeCells count="18">
    <x:mergeCell ref="B8:Q8"/>
    <x:mergeCell ref="C2:H3"/>
    <x:mergeCell ref="L2:P6"/>
    <x:mergeCell ref="C5:E5"/>
    <x:mergeCell ref="F5:J5"/>
    <x:mergeCell ref="C6:E6"/>
    <x:mergeCell ref="F6:J6"/>
    <x:mergeCell ref="E9:F9"/>
    <x:mergeCell ref="C25:D25"/>
    <x:mergeCell ref="C9:D9"/>
    <x:mergeCell ref="Q9:Q10"/>
    <x:mergeCell ref="B70:C70"/>
    <x:mergeCell ref="B9:B10"/>
    <x:mergeCell ref="O9:P9"/>
    <x:mergeCell ref="M9:N9"/>
    <x:mergeCell ref="K9:L9"/>
    <x:mergeCell ref="I9:J9"/>
    <x:mergeCell ref="G9:H9"/>
  </x:mergeCells>
  <x:dataValidations count="1">
    <x:dataValidation type="list" errorStyle="stop" operator="between" allowBlank="1" showDropDown="0" showInputMessage="1" showErrorMessage="1" errorTitle="" error="" promptTitle="" prompt="" sqref="C25:D25">
      <x:formula1>MPANList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D0038E-A81E-42C9-84AE-7F6B4CEFD335}" mc:Ignorable="x14ac xr xr2 xr3">
  <x:sheetPr codeName="Sheet12">
    <x:outlinePr summaryBelow="1" summaryRight="1"/>
  </x:sheetPr>
  <x:dimension ref="A1:N3"/>
  <x:sheetViews>
    <x:sheetView showGridLines="0" workbookViewId="0">
      <x:selection activeCell="N12" sqref="N12 N743"/>
    </x:sheetView>
  </x:sheetViews>
  <x:sheetFormatPr defaultColWidth="16.425781" defaultRowHeight="11.25" x14ac:dyDescent="0.2"/>
  <x:cols>
    <x:col min="1" max="1" width="20.425781" style="7" bestFit="1" customWidth="1"/>
    <x:col min="2" max="2" width="9" style="7" bestFit="1" customWidth="1"/>
    <x:col min="3" max="3" width="11" style="7" bestFit="1" customWidth="1"/>
    <x:col min="4" max="4" width="9" style="7" bestFit="1" customWidth="1"/>
    <x:col min="5" max="5" width="11.425781" style="7" bestFit="1" customWidth="1"/>
    <x:col min="6" max="11" width="15.710938" style="7" bestFit="1" customWidth="1"/>
    <x:col min="12" max="12" width="9.570312" style="7" bestFit="1" customWidth="1"/>
    <x:col min="13" max="13" width="7" style="7" bestFit="1" customWidth="1"/>
    <x:col min="14" max="14" width="7" style="0" bestFit="1" customWidth="1"/>
    <x:col min="15" max="16384" width="16.425781" style="7" customWidth="1"/>
  </x:cols>
  <x:sheetData>
    <x:row r="1" spans="1:14" x14ac:dyDescent="0.2">
      <x:c r="A1" s="447" t="s">
        <x:v>158</x:v>
      </x:c>
      <x:c r="B1" s="448" t="s">
        <x:v>77</x:v>
      </x:c>
      <x:c r="C1" s="448" t="s">
        <x:v>159</x:v>
      </x:c>
      <x:c r="D1" s="448" t="s">
        <x:v>160</x:v>
      </x:c>
      <x:c r="E1" s="448" t="s">
        <x:v>161</x:v>
      </x:c>
      <x:c r="F1" s="449" t="s">
        <x:v>162</x:v>
      </x:c>
      <x:c r="G1" s="449" t="s">
        <x:v>163</x:v>
      </x:c>
      <x:c r="H1" s="450" t="s">
        <x:v>164</x:v>
      </x:c>
      <x:c r="I1" s="450" t="s">
        <x:v>165</x:v>
      </x:c>
      <x:c r="J1" s="450" t="s">
        <x:v>166</x:v>
      </x:c>
      <x:c r="K1" s="449" t="s">
        <x:v>167</x:v>
      </x:c>
      <x:c r="L1" s="451" t="s">
        <x:v>99</x:v>
      </x:c>
      <x:c r="M1" s="451" t="s">
        <x:v>134</x:v>
      </x:c>
      <x:c r="N1" s="451" t="s">
        <x:v>168</x:v>
      </x:c>
    </x:row>
    <x:row r="2" spans="1:14" x14ac:dyDescent="0.2">
      <x:c r="A2" s="185" t="s">
        <x:v>65</x:v>
      </x:c>
      <x:c r="B2" s="200" t="s">
        <x:v>169</x:v>
      </x:c>
      <x:c r="C2" s="185" t="s">
        <x:v>126</x:v>
      </x:c>
      <x:c r="D2" s="185" t="s">
        <x:v>143</x:v>
      </x:c>
      <x:c r="E2" s="185" t="s">
        <x:v>131</x:v>
      </x:c>
      <x:c r="F2" s="185" t="n">
        <x:v>3.357</x:v>
      </x:c>
      <x:c r="G2" s="185" t="n">
        <x:v>2.238</x:v>
      </x:c>
      <x:c r="H2" s="185" t="n">
        <x:v>114.161</x:v>
      </x:c>
      <x:c r="I2" s="185" t="n">
        <x:v>78.346</x:v>
      </x:c>
      <x:c r="J2" s="185" t="n">
        <x:v>3.357</x:v>
      </x:c>
      <x:c r="K2" s="185" t="n">
        <x:v>3.357</x:v>
      </x:c>
      <x:c r="L2" s="185" t="n">
        <x:v>204.816</x:v>
      </x:c>
      <x:c r="M2" s="185" t="n">
        <x:v>195.864</x:v>
      </x:c>
      <x:c r="N2" s="185" t="n">
        <x:v>8.952</x:v>
      </x:c>
    </x:row>
    <x:row r="3" spans="1:14" x14ac:dyDescent="0.2">
      <x:c r="A3" s="185" t="s">
        <x:v>65</x:v>
      </x:c>
      <x:c r="B3" s="200" t="s">
        <x:v>103</x:v>
      </x:c>
      <x:c r="C3" s="185" t="s">
        <x:v>126</x:v>
      </x:c>
      <x:c r="D3" s="185" t="s">
        <x:v>144</x:v>
      </x:c>
      <x:c r="E3" s="185" t="s">
        <x:v>132</x:v>
      </x:c>
      <x:c r="F3" s="185" t="n">
        <x:v>3.36</x:v>
      </x:c>
      <x:c r="G3" s="185" t="n">
        <x:v>17.947</x:v>
      </x:c>
      <x:c r="H3" s="185" t="n">
        <x:v>96.499</x:v>
      </x:c>
      <x:c r="I3" s="185" t="n">
        <x:v>60.59</x:v>
      </x:c>
      <x:c r="J3" s="185" t="n">
        <x:v>3.366</x:v>
      </x:c>
      <x:c r="K3" s="185" t="n">
        <x:v>3.366</x:v>
      </x:c>
      <x:c r="L3" s="185" t="n">
        <x:v>185.128</x:v>
      </x:c>
      <x:c r="M3" s="185" t="n">
        <x:v>0</x:v>
      </x:c>
      <x:c r="N3" s="185" t="n">
        <x:v>185.128</x:v>
      </x:c>
    </x:row>
    <x:row r="4" spans="1:14">
      <x:c r="A4" s="185" t="s">
        <x:v>65</x:v>
      </x:c>
      <x:c r="B4" s="200" t="s">
        <x:v>170</x:v>
      </x:c>
      <x:c r="C4" s="185" t="s">
        <x:v>126</x:v>
      </x:c>
      <x:c r="D4" s="185" t="s">
        <x:v>144</x:v>
      </x:c>
      <x:c r="E4" s="185" t="s">
        <x:v>133</x:v>
      </x:c>
      <x:c r="F4" s="185" t="n">
        <x:v>3.369</x:v>
      </x:c>
      <x:c r="G4" s="185" t="n">
        <x:v>16.868</x:v>
      </x:c>
      <x:c r="H4" s="185" t="n">
        <x:v>93.368</x:v>
      </x:c>
      <x:c r="I4" s="185" t="n">
        <x:v>69.744</x:v>
      </x:c>
      <x:c r="J4" s="185" t="n">
        <x:v>3.375</x:v>
      </x:c>
      <x:c r="K4" s="185" t="n">
        <x:v>3.375</x:v>
      </x:c>
      <x:c r="L4" s="185" t="n">
        <x:v>190.099</x:v>
      </x:c>
      <x:c r="M4" s="185" t="n">
        <x:v>0</x:v>
      </x:c>
      <x:c r="N4" s="185" t="n">
        <x:v>190.099</x:v>
      </x:c>
    </x:row>
    <x:row r="5" spans="1:14">
      <x:c r="A5" s="185" t="s">
        <x:v>65</x:v>
      </x:c>
      <x:c r="B5" s="200" t="s">
        <x:v>171</x:v>
      </x:c>
      <x:c r="C5" s="185" t="s">
        <x:v>126</x:v>
      </x:c>
      <x:c r="D5" s="185" t="s">
        <x:v>144</x:v>
      </x:c>
      <x:c r="E5" s="185" t="s">
        <x:v>127</x:v>
      </x:c>
      <x:c r="F5" s="185" t="n">
        <x:v>3.378</x:v>
      </x:c>
      <x:c r="G5" s="185" t="n">
        <x:v>3.378</x:v>
      </x:c>
      <x:c r="H5" s="185" t="n">
        <x:v>3.384</x:v>
      </x:c>
      <x:c r="I5" s="185" t="n">
        <x:v>3.384</x:v>
      </x:c>
      <x:c r="J5" s="185" t="n">
        <x:v>3.384</x:v>
      </x:c>
      <x:c r="K5" s="185" t="n">
        <x:v>3.384</x:v>
      </x:c>
      <x:c r="L5" s="185" t="n">
        <x:v>20.292</x:v>
      </x:c>
      <x:c r="M5" s="185" t="n">
        <x:v>10.152</x:v>
      </x:c>
      <x:c r="N5" s="185" t="n">
        <x:v>10.14</x:v>
      </x:c>
    </x:row>
    <x:row r="6" spans="1:14">
      <x:c r="A6" s="185" t="s">
        <x:v>65</x:v>
      </x:c>
      <x:c r="B6" s="200" t="s">
        <x:v>172</x:v>
      </x:c>
      <x:c r="C6" s="185" t="s">
        <x:v>126</x:v>
      </x:c>
      <x:c r="D6" s="185" t="s">
        <x:v>144</x:v>
      </x:c>
      <x:c r="E6" s="185" t="s">
        <x:v>128</x:v>
      </x:c>
      <x:c r="F6" s="185" t="n">
        <x:v>3.381</x:v>
      </x:c>
      <x:c r="G6" s="185" t="n">
        <x:v>3.381</x:v>
      </x:c>
      <x:c r="H6" s="185" t="n">
        <x:v>3.375</x:v>
      </x:c>
      <x:c r="I6" s="185" t="n">
        <x:v>3.375</x:v>
      </x:c>
      <x:c r="J6" s="185" t="n">
        <x:v>3.375</x:v>
      </x:c>
      <x:c r="K6" s="185" t="n">
        <x:v>3.375</x:v>
      </x:c>
      <x:c r="L6" s="185" t="n">
        <x:v>20.262</x:v>
      </x:c>
      <x:c r="M6" s="185" t="n">
        <x:v>10.125</x:v>
      </x:c>
      <x:c r="N6" s="185" t="n">
        <x:v>10.137</x:v>
      </x:c>
    </x:row>
    <x:row r="7" spans="1:14">
      <x:c r="A7" s="185" t="s">
        <x:v>65</x:v>
      </x:c>
      <x:c r="B7" s="200" t="s">
        <x:v>173</x:v>
      </x:c>
      <x:c r="C7" s="185" t="s">
        <x:v>126</x:v>
      </x:c>
      <x:c r="D7" s="185" t="s">
        <x:v>144</x:v>
      </x:c>
      <x:c r="E7" s="185" t="s">
        <x:v>129</x:v>
      </x:c>
      <x:c r="F7" s="185" t="n">
        <x:v>3.375</x:v>
      </x:c>
      <x:c r="G7" s="185" t="n">
        <x:v>16.874</x:v>
      </x:c>
      <x:c r="H7" s="185" t="n">
        <x:v>86.617</x:v>
      </x:c>
      <x:c r="I7" s="185" t="n">
        <x:v>66.369</x:v>
      </x:c>
      <x:c r="J7" s="185" t="n">
        <x:v>3.375</x:v>
      </x:c>
      <x:c r="K7" s="185" t="n">
        <x:v>3.375</x:v>
      </x:c>
      <x:c r="L7" s="185" t="n">
        <x:v>179.985</x:v>
      </x:c>
      <x:c r="M7" s="185" t="n">
        <x:v>156.361</x:v>
      </x:c>
      <x:c r="N7" s="185" t="n">
        <x:v>23.624</x:v>
      </x:c>
    </x:row>
    <x:row r="8" spans="1:14">
      <x:c r="A8" s="185" t="s">
        <x:v>65</x:v>
      </x:c>
      <x:c r="B8" s="200" t="s">
        <x:v>174</x:v>
      </x:c>
      <x:c r="C8" s="185" t="s">
        <x:v>126</x:v>
      </x:c>
      <x:c r="D8" s="185" t="s">
        <x:v>144</x:v>
      </x:c>
      <x:c r="E8" s="185" t="s">
        <x:v>130</x:v>
      </x:c>
      <x:c r="F8" s="185" t="n">
        <x:v>2.25</x:v>
      </x:c>
      <x:c r="G8" s="185" t="n">
        <x:v>16.8</x:v>
      </x:c>
      <x:c r="H8" s="185" t="n">
        <x:v>97.372</x:v>
      </x:c>
      <x:c r="I8" s="185" t="n">
        <x:v>63.795</x:v>
      </x:c>
      <x:c r="J8" s="185" t="n">
        <x:v>3.357</x:v>
      </x:c>
      <x:c r="K8" s="185" t="n">
        <x:v>3.357</x:v>
      </x:c>
      <x:c r="L8" s="185" t="n">
        <x:v>186.931</x:v>
      </x:c>
      <x:c r="M8" s="185" t="n">
        <x:v>164.524</x:v>
      </x:c>
      <x:c r="N8" s="185" t="n">
        <x:v>22.407</x:v>
      </x:c>
    </x:row>
    <x:row r="9" spans="1:14">
      <x:c r="A9" s="185" t="s">
        <x:v>65</x:v>
      </x:c>
      <x:c r="B9" s="200" t="s">
        <x:v>175</x:v>
      </x:c>
      <x:c r="C9" s="185" t="s">
        <x:v>126</x:v>
      </x:c>
      <x:c r="D9" s="185" t="s">
        <x:v>144</x:v>
      </x:c>
      <x:c r="E9" s="185" t="s">
        <x:v>131</x:v>
      </x:c>
      <x:c r="F9" s="185" t="n">
        <x:v>3.357</x:v>
      </x:c>
      <x:c r="G9" s="185" t="n">
        <x:v>16.788</x:v>
      </x:c>
      <x:c r="H9" s="185" t="n">
        <x:v>98.493</x:v>
      </x:c>
      <x:c r="I9" s="185" t="n">
        <x:v>48.126</x:v>
      </x:c>
      <x:c r="J9" s="185" t="n">
        <x:v>3.357</x:v>
      </x:c>
      <x:c r="K9" s="185" t="n">
        <x:v>2.238</x:v>
      </x:c>
      <x:c r="L9" s="185" t="n">
        <x:v>172.359</x:v>
      </x:c>
      <x:c r="M9" s="185" t="n">
        <x:v>149.976</x:v>
      </x:c>
      <x:c r="N9" s="185" t="n">
        <x:v>22.383</x:v>
      </x:c>
    </x:row>
    <x:row r="10" spans="1:14">
      <x:c r="A10" s="185" t="s">
        <x:v>65</x:v>
      </x:c>
      <x:c r="B10" s="200" t="s">
        <x:v>176</x:v>
      </x:c>
      <x:c r="C10" s="185" t="s">
        <x:v>126</x:v>
      </x:c>
      <x:c r="D10" s="185" t="s">
        <x:v>144</x:v>
      </x:c>
      <x:c r="E10" s="185" t="s">
        <x:v>132</x:v>
      </x:c>
      <x:c r="F10" s="185" t="n">
        <x:v>3.357</x:v>
      </x:c>
      <x:c r="G10" s="185" t="n">
        <x:v>2.238</x:v>
      </x:c>
      <x:c r="H10" s="185" t="n">
        <x:v>95.135</x:v>
      </x:c>
      <x:c r="I10" s="185" t="n">
        <x:v>70.511</x:v>
      </x:c>
      <x:c r="J10" s="185" t="n">
        <x:v>3.357</x:v>
      </x:c>
      <x:c r="K10" s="185" t="n">
        <x:v>3.357</x:v>
      </x:c>
      <x:c r="L10" s="185" t="n">
        <x:v>177.955</x:v>
      </x:c>
      <x:c r="M10" s="185" t="n">
        <x:v>0</x:v>
      </x:c>
      <x:c r="N10" s="185" t="n">
        <x:v>177.955</x:v>
      </x:c>
    </x:row>
    <x:row r="11" spans="1:14">
      <x:c r="A11" s="185" t="s">
        <x:v>65</x:v>
      </x:c>
      <x:c r="B11" s="200" t="s">
        <x:v>177</x:v>
      </x:c>
      <x:c r="C11" s="185" t="s">
        <x:v>126</x:v>
      </x:c>
      <x:c r="D11" s="185" t="s">
        <x:v>144</x:v>
      </x:c>
      <x:c r="E11" s="185" t="s">
        <x:v>133</x:v>
      </x:c>
      <x:c r="F11" s="185" t="n">
        <x:v>3.357</x:v>
      </x:c>
      <x:c r="G11" s="185" t="n">
        <x:v>17.907</x:v>
      </x:c>
      <x:c r="H11" s="185" t="n">
        <x:v>89.539</x:v>
      </x:c>
      <x:c r="I11" s="185" t="n">
        <x:v>64.914</x:v>
      </x:c>
      <x:c r="J11" s="185" t="n">
        <x:v>3.357</x:v>
      </x:c>
      <x:c r="K11" s="185" t="n">
        <x:v>3.357</x:v>
      </x:c>
      <x:c r="L11" s="185" t="n">
        <x:v>182.431</x:v>
      </x:c>
      <x:c r="M11" s="185" t="n">
        <x:v>0</x:v>
      </x:c>
      <x:c r="N11" s="185" t="n">
        <x:v>182.431</x:v>
      </x:c>
    </x:row>
    <x:row r="12" spans="1:14">
      <x:c r="A12" s="185" t="s">
        <x:v>65</x:v>
      </x:c>
      <x:c r="B12" s="200" t="s">
        <x:v>178</x:v>
      </x:c>
      <x:c r="C12" s="185" t="s">
        <x:v>126</x:v>
      </x:c>
      <x:c r="D12" s="185" t="s">
        <x:v>144</x:v>
      </x:c>
      <x:c r="E12" s="185" t="s">
        <x:v>127</x:v>
      </x:c>
      <x:c r="F12" s="185" t="n">
        <x:v>3.354</x:v>
      </x:c>
      <x:c r="G12" s="185" t="n">
        <x:v>3.354</x:v>
      </x:c>
      <x:c r="H12" s="185" t="n">
        <x:v>3.348</x:v>
      </x:c>
      <x:c r="I12" s="185" t="n">
        <x:v>3.348</x:v>
      </x:c>
      <x:c r="J12" s="185" t="n">
        <x:v>3.348</x:v>
      </x:c>
      <x:c r="K12" s="185" t="n">
        <x:v>3.348</x:v>
      </x:c>
      <x:c r="L12" s="185" t="n">
        <x:v>20.1</x:v>
      </x:c>
      <x:c r="M12" s="185" t="n">
        <x:v>10.044</x:v>
      </x:c>
      <x:c r="N12" s="185" t="n">
        <x:v>10.056</x:v>
      </x:c>
    </x:row>
    <x:row r="13" spans="1:14">
      <x:c r="A13" s="185" t="s">
        <x:v>65</x:v>
      </x:c>
      <x:c r="B13" s="200" t="s">
        <x:v>179</x:v>
      </x:c>
      <x:c r="C13" s="185" t="s">
        <x:v>126</x:v>
      </x:c>
      <x:c r="D13" s="185" t="s">
        <x:v>144</x:v>
      </x:c>
      <x:c r="E13" s="185" t="s">
        <x:v>128</x:v>
      </x:c>
      <x:c r="F13" s="185" t="n">
        <x:v>3.348</x:v>
      </x:c>
      <x:c r="G13" s="185" t="n">
        <x:v>3.348</x:v>
      </x:c>
      <x:c r="H13" s="185" t="n">
        <x:v>3.348</x:v>
      </x:c>
      <x:c r="I13" s="185" t="n">
        <x:v>3.348</x:v>
      </x:c>
      <x:c r="J13" s="185" t="n">
        <x:v>3.348</x:v>
      </x:c>
      <x:c r="K13" s="185" t="n">
        <x:v>3.348</x:v>
      </x:c>
      <x:c r="L13" s="185" t="n">
        <x:v>20.088</x:v>
      </x:c>
      <x:c r="M13" s="185" t="n">
        <x:v>10.044</x:v>
      </x:c>
      <x:c r="N13" s="185" t="n">
        <x:v>10.044</x:v>
      </x:c>
    </x:row>
    <x:row r="14" spans="1:14">
      <x:c r="A14" s="185" t="s">
        <x:v>65</x:v>
      </x:c>
      <x:c r="B14" s="200" t="s">
        <x:v>180</x:v>
      </x:c>
      <x:c r="C14" s="185" t="s">
        <x:v>126</x:v>
      </x:c>
      <x:c r="D14" s="185" t="s">
        <x:v>144</x:v>
      </x:c>
      <x:c r="E14" s="185" t="s">
        <x:v>129</x:v>
      </x:c>
      <x:c r="F14" s="185" t="n">
        <x:v>3.346</x:v>
      </x:c>
      <x:c r="G14" s="185" t="n">
        <x:v>18.938</x:v>
      </x:c>
      <x:c r="H14" s="185" t="n">
        <x:v>95.763</x:v>
      </x:c>
      <x:c r="I14" s="185" t="n">
        <x:v>81.288</x:v>
      </x:c>
      <x:c r="J14" s="185" t="n">
        <x:v>6.682</x:v>
      </x:c>
      <x:c r="K14" s="185" t="n">
        <x:v>3.342</x:v>
      </x:c>
      <x:c r="L14" s="185" t="n">
        <x:v>209.359</x:v>
      </x:c>
      <x:c r="M14" s="185" t="n">
        <x:v>183.733</x:v>
      </x:c>
      <x:c r="N14" s="185" t="n">
        <x:v>25.626</x:v>
      </x:c>
    </x:row>
    <x:row r="15" spans="1:14">
      <x:c r="A15" s="185" t="s">
        <x:v>65</x:v>
      </x:c>
      <x:c r="B15" s="200" t="s">
        <x:v>181</x:v>
      </x:c>
      <x:c r="C15" s="185" t="s">
        <x:v>126</x:v>
      </x:c>
      <x:c r="D15" s="185" t="s">
        <x:v>144</x:v>
      </x:c>
      <x:c r="E15" s="185" t="s">
        <x:v>130</x:v>
      </x:c>
      <x:c r="F15" s="185" t="n">
        <x:v>2.228</x:v>
      </x:c>
      <x:c r="G15" s="185" t="n">
        <x:v>14.477</x:v>
      </x:c>
      <x:c r="H15" s="185" t="n">
        <x:v>70.154</x:v>
      </x:c>
      <x:c r="I15" s="185" t="n">
        <x:v>64.586</x:v>
      </x:c>
      <x:c r="J15" s="185" t="n">
        <x:v>0</x:v>
      </x:c>
      <x:c r="K15" s="185" t="n">
        <x:v>0</x:v>
      </x:c>
      <x:c r="L15" s="185" t="n">
        <x:v>151.445</x:v>
      </x:c>
      <x:c r="M15" s="185" t="n">
        <x:v>134.74</x:v>
      </x:c>
      <x:c r="N15" s="185" t="n">
        <x:v>16.705</x:v>
      </x:c>
    </x:row>
    <x:row r="16" spans="1:14">
      <x:c r="A16" s="185" t="s">
        <x:v>65</x:v>
      </x:c>
      <x:c r="B16" s="200" t="s">
        <x:v>182</x:v>
      </x:c>
      <x:c r="C16" s="185" t="s">
        <x:v>126</x:v>
      </x:c>
      <x:c r="D16" s="185" t="s">
        <x:v>144</x:v>
      </x:c>
      <x:c r="E16" s="185" t="s">
        <x:v>131</x:v>
      </x:c>
      <x:c r="F16" s="185" t="n">
        <x:v>0</x:v>
      </x:c>
      <x:c r="G16" s="185" t="n">
        <x:v>15.669</x:v>
      </x:c>
      <x:c r="H16" s="185" t="n">
        <x:v>82.823</x:v>
      </x:c>
      <x:c r="I16" s="185" t="n">
        <x:v>70.51</x:v>
      </x:c>
      <x:c r="J16" s="185" t="n">
        <x:v>0</x:v>
      </x:c>
      <x:c r="K16" s="185" t="n">
        <x:v>1.119</x:v>
      </x:c>
      <x:c r="L16" s="185" t="n">
        <x:v>170.121</x:v>
      </x:c>
      <x:c r="M16" s="185" t="n">
        <x:v>153.333</x:v>
      </x:c>
      <x:c r="N16" s="185" t="n">
        <x:v>16.788</x:v>
      </x:c>
    </x:row>
    <x:row r="17" spans="1:14">
      <x:c r="A17" s="185" t="s">
        <x:v>65</x:v>
      </x:c>
      <x:c r="B17" s="200" t="s">
        <x:v>183</x:v>
      </x:c>
      <x:c r="C17" s="185" t="s">
        <x:v>126</x:v>
      </x:c>
      <x:c r="D17" s="185" t="s">
        <x:v>144</x:v>
      </x:c>
      <x:c r="E17" s="185" t="s">
        <x:v>132</x:v>
      </x:c>
      <x:c r="F17" s="185" t="n">
        <x:v>1.119</x:v>
      </x:c>
      <x:c r="G17" s="185" t="n">
        <x:v>14.661</x:v>
      </x:c>
      <x:c r="H17" s="185" t="n">
        <x:v>101.495</x:v>
      </x:c>
      <x:c r="I17" s="185" t="n">
        <x:v>56.388</x:v>
      </x:c>
      <x:c r="J17" s="185" t="n">
        <x:v>0</x:v>
      </x:c>
      <x:c r="K17" s="185" t="n">
        <x:v>0</x:v>
      </x:c>
      <x:c r="L17" s="185" t="n">
        <x:v>173.663</x:v>
      </x:c>
      <x:c r="M17" s="185" t="n">
        <x:v>0</x:v>
      </x:c>
      <x:c r="N17" s="185" t="n">
        <x:v>173.663</x:v>
      </x:c>
    </x:row>
    <x:row r="18" spans="1:14">
      <x:c r="A18" s="185" t="s">
        <x:v>65</x:v>
      </x:c>
      <x:c r="B18" s="200" t="s">
        <x:v>184</x:v>
      </x:c>
      <x:c r="C18" s="185" t="s">
        <x:v>126</x:v>
      </x:c>
      <x:c r="D18" s="185" t="s">
        <x:v>144</x:v>
      </x:c>
      <x:c r="E18" s="185" t="s">
        <x:v>133</x:v>
      </x:c>
      <x:c r="F18" s="185" t="n">
        <x:v>0</x:v>
      </x:c>
      <x:c r="G18" s="185" t="n">
        <x:v>0</x:v>
      </x:c>
      <x:c r="H18" s="185" t="n">
        <x:v>114.739</x:v>
      </x:c>
      <x:c r="I18" s="185" t="n">
        <x:v>67.494</x:v>
      </x:c>
      <x:c r="J18" s="185" t="n">
        <x:v>0</x:v>
      </x:c>
      <x:c r="K18" s="185" t="n">
        <x:v>0</x:v>
      </x:c>
      <x:c r="L18" s="185" t="n">
        <x:v>182.233</x:v>
      </x:c>
      <x:c r="M18" s="185" t="n">
        <x:v>0</x:v>
      </x:c>
      <x:c r="N18" s="185" t="n">
        <x:v>182.233</x:v>
      </x:c>
    </x:row>
    <x:row r="19" spans="1:14">
      <x:c r="A19" s="185" t="s">
        <x:v>65</x:v>
      </x:c>
      <x:c r="B19" s="200" t="s">
        <x:v>185</x:v>
      </x:c>
      <x:c r="C19" s="185" t="s">
        <x:v>126</x:v>
      </x:c>
      <x:c r="D19" s="185" t="s">
        <x:v>144</x:v>
      </x:c>
      <x:c r="E19" s="185" t="s">
        <x:v>127</x:v>
      </x:c>
      <x:c r="F19" s="185" t="n">
        <x:v>0</x:v>
      </x:c>
      <x:c r="G19" s="185" t="n">
        <x:v>0</x:v>
      </x:c>
      <x:c r="H19" s="185" t="n">
        <x:v>0</x:v>
      </x:c>
      <x:c r="I19" s="185" t="n">
        <x:v>0</x:v>
      </x:c>
      <x:c r="J19" s="185" t="n">
        <x:v>0</x:v>
      </x:c>
      <x:c r="K19" s="185" t="n">
        <x:v>0</x:v>
      </x:c>
      <x:c r="L19" s="185" t="n">
        <x:v>0</x:v>
      </x:c>
      <x:c r="M19" s="185" t="n">
        <x:v>0</x:v>
      </x:c>
      <x:c r="N19" s="185" t="n">
        <x:v>0</x:v>
      </x:c>
    </x:row>
    <x:row r="20" spans="1:14">
      <x:c r="A20" s="185" t="s">
        <x:v>65</x:v>
      </x:c>
      <x:c r="B20" s="200" t="s">
        <x:v>186</x:v>
      </x:c>
      <x:c r="C20" s="185" t="s">
        <x:v>126</x:v>
      </x:c>
      <x:c r="D20" s="185" t="s">
        <x:v>144</x:v>
      </x:c>
      <x:c r="E20" s="185" t="s">
        <x:v>128</x:v>
      </x:c>
      <x:c r="F20" s="185" t="n">
        <x:v>0</x:v>
      </x:c>
      <x:c r="G20" s="185" t="n">
        <x:v>0</x:v>
      </x:c>
      <x:c r="H20" s="185" t="n">
        <x:v>0</x:v>
      </x:c>
      <x:c r="I20" s="185" t="n">
        <x:v>1.128</x:v>
      </x:c>
      <x:c r="J20" s="185" t="n">
        <x:v>0</x:v>
      </x:c>
      <x:c r="K20" s="185" t="n">
        <x:v>0</x:v>
      </x:c>
      <x:c r="L20" s="185" t="n">
        <x:v>1.128</x:v>
      </x:c>
      <x:c r="M20" s="185" t="n">
        <x:v>1.128</x:v>
      </x:c>
      <x:c r="N20" s="185" t="n">
        <x:v>0</x:v>
      </x:c>
    </x:row>
    <x:row r="21" spans="1:14">
      <x:c r="A21" s="185" t="s">
        <x:v>65</x:v>
      </x:c>
      <x:c r="B21" s="200" t="s">
        <x:v>187</x:v>
      </x:c>
      <x:c r="C21" s="185" t="s">
        <x:v>126</x:v>
      </x:c>
      <x:c r="D21" s="185" t="s">
        <x:v>144</x:v>
      </x:c>
      <x:c r="E21" s="185" t="s">
        <x:v>129</x:v>
      </x:c>
      <x:c r="F21" s="185" t="n">
        <x:v>1.125</x:v>
      </x:c>
      <x:c r="G21" s="185" t="n">
        <x:v>26.998</x:v>
      </x:c>
      <x:c r="H21" s="185" t="n">
        <x:v>124.864</x:v>
      </x:c>
      <x:c r="I21" s="185" t="n">
        <x:v>75.368</x:v>
      </x:c>
      <x:c r="J21" s="185" t="n">
        <x:v>39.372</x:v>
      </x:c>
      <x:c r="K21" s="185" t="n">
        <x:v>3.375</x:v>
      </x:c>
      <x:c r="L21" s="185" t="n">
        <x:v>271.102</x:v>
      </x:c>
      <x:c r="M21" s="185" t="n">
        <x:v>239.604</x:v>
      </x:c>
      <x:c r="N21" s="185" t="n">
        <x:v>31.498</x:v>
      </x:c>
    </x:row>
    <x:row r="22" spans="1:14">
      <x:c r="A22" s="185" t="s">
        <x:v>65</x:v>
      </x:c>
      <x:c r="B22" s="200" t="s">
        <x:v>188</x:v>
      </x:c>
      <x:c r="C22" s="185" t="s">
        <x:v>126</x:v>
      </x:c>
      <x:c r="D22" s="185" t="s">
        <x:v>144</x:v>
      </x:c>
      <x:c r="E22" s="185" t="s">
        <x:v>130</x:v>
      </x:c>
      <x:c r="F22" s="185" t="n">
        <x:v>124.865</x:v>
      </x:c>
      <x:c r="G22" s="185" t="n">
        <x:v>373.41</x:v>
      </x:c>
      <x:c r="H22" s="185" t="n">
        <x:v>103.231</x:v>
      </x:c>
      <x:c r="I22" s="185" t="n">
        <x:v>67.323</x:v>
      </x:c>
      <x:c r="J22" s="185" t="n">
        <x:v>7.854</x:v>
      </x:c>
      <x:c r="K22" s="185" t="n">
        <x:v>0</x:v>
      </x:c>
      <x:c r="L22" s="185" t="n">
        <x:v>676.683</x:v>
      </x:c>
      <x:c r="M22" s="185" t="n">
        <x:v>178.408</x:v>
      </x:c>
      <x:c r="N22" s="185" t="n">
        <x:v>498.275</x:v>
      </x:c>
    </x:row>
    <x:row r="23" spans="1:14">
      <x:c r="A23" s="185" t="s">
        <x:v>65</x:v>
      </x:c>
      <x:c r="B23" s="200" t="s">
        <x:v>189</x:v>
      </x:c>
      <x:c r="C23" s="185" t="s">
        <x:v>126</x:v>
      </x:c>
      <x:c r="D23" s="185" t="s">
        <x:v>144</x:v>
      </x:c>
      <x:c r="E23" s="185" t="s">
        <x:v>131</x:v>
      </x:c>
      <x:c r="F23" s="185" t="n">
        <x:v>0</x:v>
      </x:c>
      <x:c r="G23" s="185" t="n">
        <x:v>107.991</x:v>
      </x:c>
      <x:c r="H23" s="185" t="n">
        <x:v>121.489</x:v>
      </x:c>
      <x:c r="I23" s="185" t="n">
        <x:v>83.242</x:v>
      </x:c>
      <x:c r="J23" s="185" t="n">
        <x:v>30.372</x:v>
      </x:c>
      <x:c r="K23" s="185" t="n">
        <x:v>3.375</x:v>
      </x:c>
      <x:c r="L23" s="185" t="n">
        <x:v>346.469</x:v>
      </x:c>
      <x:c r="M23" s="185" t="n">
        <x:v>235.103</x:v>
      </x:c>
      <x:c r="N23" s="185" t="n">
        <x:v>111.366</x:v>
      </x:c>
    </x:row>
    <x:row r="24" spans="1:14">
      <x:c r="A24" s="185" t="s">
        <x:v>65</x:v>
      </x:c>
      <x:c r="B24" s="200" t="s">
        <x:v>190</x:v>
      </x:c>
      <x:c r="C24" s="185" t="s">
        <x:v>126</x:v>
      </x:c>
      <x:c r="D24" s="185" t="s">
        <x:v>144</x:v>
      </x:c>
      <x:c r="E24" s="185" t="s">
        <x:v>132</x:v>
      </x:c>
      <x:c r="F24" s="185" t="n">
        <x:v>11.269</x:v>
      </x:c>
      <x:c r="G24" s="185" t="n">
        <x:v>424.194</x:v>
      </x:c>
      <x:c r="H24" s="185" t="n">
        <x:v>112.772</x:v>
      </x:c>
      <x:c r="I24" s="185" t="n">
        <x:v>66.536</x:v>
      </x:c>
      <x:c r="J24" s="185" t="n">
        <x:v>50.748</x:v>
      </x:c>
      <x:c r="K24" s="185" t="n">
        <x:v>40.597</x:v>
      </x:c>
      <x:c r="L24" s="185" t="n">
        <x:v>706.116</x:v>
      </x:c>
      <x:c r="M24" s="185" t="n">
        <x:v>0</x:v>
      </x:c>
      <x:c r="N24" s="185" t="n">
        <x:v>706.116</x:v>
      </x:c>
    </x:row>
    <x:row r="25" spans="1:14">
      <x:c r="A25" s="185" t="s">
        <x:v>65</x:v>
      </x:c>
      <x:c r="B25" s="200" t="s">
        <x:v>191</x:v>
      </x:c>
      <x:c r="C25" s="185" t="s">
        <x:v>126</x:v>
      </x:c>
      <x:c r="D25" s="185" t="s">
        <x:v>144</x:v>
      </x:c>
      <x:c r="E25" s="185" t="s">
        <x:v>133</x:v>
      </x:c>
      <x:c r="F25" s="185" t="n">
        <x:v>40.575</x:v>
      </x:c>
      <x:c r="G25" s="185" t="n">
        <x:v>47.327</x:v>
      </x:c>
      <x:c r="H25" s="185" t="n">
        <x:v>98.992</x:v>
      </x:c>
      <x:c r="I25" s="185" t="n">
        <x:v>78.743</x:v>
      </x:c>
      <x:c r="J25" s="185" t="n">
        <x:v>41.622</x:v>
      </x:c>
      <x:c r="K25" s="185" t="n">
        <x:v>44.996</x:v>
      </x:c>
      <x:c r="L25" s="185" t="n">
        <x:v>352.255</x:v>
      </x:c>
      <x:c r="M25" s="185" t="n">
        <x:v>0</x:v>
      </x:c>
      <x:c r="N25" s="185" t="n">
        <x:v>352.255</x:v>
      </x:c>
    </x:row>
    <x:row r="26" spans="1:14">
      <x:c r="A26" s="185" t="s">
        <x:v>65</x:v>
      </x:c>
      <x:c r="B26" s="200" t="s">
        <x:v>192</x:v>
      </x:c>
      <x:c r="C26" s="185" t="s">
        <x:v>126</x:v>
      </x:c>
      <x:c r="D26" s="185" t="s">
        <x:v>144</x:v>
      </x:c>
      <x:c r="E26" s="185" t="s">
        <x:v>127</x:v>
      </x:c>
      <x:c r="F26" s="185" t="n">
        <x:v>42.773</x:v>
      </x:c>
      <x:c r="G26" s="185" t="n">
        <x:v>43.903</x:v>
      </x:c>
      <x:c r="H26" s="185" t="n">
        <x:v>40.597</x:v>
      </x:c>
      <x:c r="I26" s="185" t="n">
        <x:v>38.342</x:v>
      </x:c>
      <x:c r="J26" s="185" t="n">
        <x:v>45.108</x:v>
      </x:c>
      <x:c r="K26" s="185" t="n">
        <x:v>38.342</x:v>
      </x:c>
      <x:c r="L26" s="185" t="n">
        <x:v>249.065</x:v>
      </x:c>
      <x:c r="M26" s="185" t="n">
        <x:v>124.047</x:v>
      </x:c>
      <x:c r="N26" s="185" t="n">
        <x:v>125.018</x:v>
      </x:c>
    </x:row>
    <x:row r="27" spans="1:14">
      <x:c r="A27" s="185" t="s">
        <x:v>65</x:v>
      </x:c>
      <x:c r="B27" s="200" t="s">
        <x:v>193</x:v>
      </x:c>
      <x:c r="C27" s="185" t="s">
        <x:v>126</x:v>
      </x:c>
      <x:c r="D27" s="185" t="s">
        <x:v>144</x:v>
      </x:c>
      <x:c r="E27" s="185" t="s">
        <x:v>128</x:v>
      </x:c>
      <x:c r="F27" s="185" t="n">
        <x:v>32.703</x:v>
      </x:c>
      <x:c r="G27" s="185" t="n">
        <x:v>39.43</x:v>
      </x:c>
      <x:c r="H27" s="185" t="n">
        <x:v>40.392</x:v>
      </x:c>
      <x:c r="I27" s="185" t="n">
        <x:v>41.514</x:v>
      </x:c>
      <x:c r="J27" s="185" t="n">
        <x:v>29.172</x:v>
      </x:c>
      <x:c r="K27" s="185" t="n">
        <x:v>3.366</x:v>
      </x:c>
      <x:c r="L27" s="185" t="n">
        <x:v>186.577</x:v>
      </x:c>
      <x:c r="M27" s="185" t="n">
        <x:v>111.078</x:v>
      </x:c>
      <x:c r="N27" s="185" t="n">
        <x:v>75.499</x:v>
      </x:c>
    </x:row>
    <x:row r="28" spans="1:14">
      <x:c r="A28" s="185" t="s">
        <x:v>65</x:v>
      </x:c>
      <x:c r="B28" s="200" t="s">
        <x:v>194</x:v>
      </x:c>
      <x:c r="C28" s="185" t="s">
        <x:v>126</x:v>
      </x:c>
      <x:c r="D28" s="185" t="s">
        <x:v>144</x:v>
      </x:c>
      <x:c r="E28" s="185" t="s">
        <x:v>129</x:v>
      </x:c>
      <x:c r="F28" s="185" t="n">
        <x:v>15.708</x:v>
      </x:c>
      <x:c r="G28" s="185" t="n">
        <x:v>2.244</x:v>
      </x:c>
      <x:c r="H28" s="185" t="n">
        <x:v>122.306</x:v>
      </x:c>
      <x:c r="I28" s="185" t="n">
        <x:v>14.586</x:v>
      </x:c>
      <x:c r="J28" s="185" t="n">
        <x:v>65.079</x:v>
      </x:c>
      <x:c r="K28" s="185" t="n">
        <x:v>34.782</x:v>
      </x:c>
      <x:c r="L28" s="185" t="n">
        <x:v>254.705</x:v>
      </x:c>
      <x:c r="M28" s="185" t="n">
        <x:v>201.971</x:v>
      </x:c>
      <x:c r="N28" s="185" t="n">
        <x:v>52.734</x:v>
      </x:c>
    </x:row>
    <x:row r="29" spans="1:14">
      <x:c r="A29" s="185" t="s">
        <x:v>65</x:v>
      </x:c>
      <x:c r="B29" s="200" t="s">
        <x:v>195</x:v>
      </x:c>
      <x:c r="C29" s="185" t="s">
        <x:v>126</x:v>
      </x:c>
      <x:c r="D29" s="185" t="s">
        <x:v>144</x:v>
      </x:c>
      <x:c r="E29" s="185" t="s">
        <x:v>130</x:v>
      </x:c>
      <x:c r="F29" s="185" t="n">
        <x:v>42.671</x:v>
      </x:c>
      <x:c r="G29" s="185" t="n">
        <x:v>41.548</x:v>
      </x:c>
      <x:c r="H29" s="185" t="n">
        <x:v>104.615</x:v>
      </x:c>
      <x:c r="I29" s="185" t="n">
        <x:v>64.119</x:v>
      </x:c>
      <x:c r="J29" s="185" t="n">
        <x:v>44.996</x:v>
      </x:c>
      <x:c r="K29" s="185" t="n">
        <x:v>40.496</x:v>
      </x:c>
      <x:c r="L29" s="185" t="n">
        <x:v>338.445</x:v>
      </x:c>
      <x:c r="M29" s="185" t="n">
        <x:v>213.73</x:v>
      </x:c>
      <x:c r="N29" s="185" t="n">
        <x:v>124.715</x:v>
      </x:c>
    </x:row>
    <x:row r="30" spans="1:14">
      <x:c r="A30" s="185" t="s">
        <x:v>65</x:v>
      </x:c>
      <x:c r="B30" s="200" t="s">
        <x:v>196</x:v>
      </x:c>
      <x:c r="C30" s="185" t="s">
        <x:v>126</x:v>
      </x:c>
      <x:c r="D30" s="185" t="s">
        <x:v>144</x:v>
      </x:c>
      <x:c r="E30" s="185" t="s">
        <x:v>131</x:v>
      </x:c>
      <x:c r="F30" s="185" t="n">
        <x:v>43.902</x:v>
      </x:c>
      <x:c r="G30" s="185" t="n">
        <x:v>46.161</x:v>
      </x:c>
      <x:c r="H30" s="185" t="n">
        <x:v>116.157</x:v>
      </x:c>
      <x:c r="I30" s="185" t="n">
        <x:v>74.43</x:v>
      </x:c>
      <x:c r="J30" s="185" t="n">
        <x:v>46.237</x:v>
      </x:c>
      <x:c r="K30" s="185" t="n">
        <x:v>41.724</x:v>
      </x:c>
      <x:c r="L30" s="185" t="n">
        <x:v>368.611</x:v>
      </x:c>
      <x:c r="M30" s="185" t="n">
        <x:v>236.824</x:v>
      </x:c>
      <x:c r="N30" s="185" t="n">
        <x:v>131.787</x:v>
      </x:c>
    </x:row>
    <x:row r="31" spans="1:14">
      <x:c r="A31" s="185" t="s">
        <x:v>65</x:v>
      </x:c>
      <x:c r="B31" s="200" t="s">
        <x:v>197</x:v>
      </x:c>
      <x:c r="C31" s="185" t="s">
        <x:v>126</x:v>
      </x:c>
      <x:c r="D31" s="185" t="s">
        <x:v>144</x:v>
      </x:c>
      <x:c r="E31" s="185" t="s">
        <x:v>132</x:v>
      </x:c>
      <x:c r="F31" s="185" t="n">
        <x:v>46.236</x:v>
      </x:c>
      <x:c r="G31" s="185" t="n">
        <x:v>43.98</x:v>
      </x:c>
      <x:c r="H31" s="185" t="n">
        <x:v>125.179</x:v>
      </x:c>
      <x:c r="I31" s="185" t="n">
        <x:v>83.452</x:v>
      </x:c>
      <x:c r="J31" s="185" t="n">
        <x:v>47.364</x:v>
      </x:c>
      <x:c r="K31" s="185" t="n">
        <x:v>40.596</x:v>
      </x:c>
      <x:c r="L31" s="185" t="n">
        <x:v>386.807</x:v>
      </x:c>
      <x:c r="M31" s="185" t="n">
        <x:v>0</x:v>
      </x:c>
      <x:c r="N31" s="185" t="n">
        <x:v>386.807</x:v>
      </x:c>
    </x:row>
    <x:row r="32" spans="1:14">
      <x:c r="A32" s="185" t="s">
        <x:v>65</x:v>
      </x:c>
      <x:c r="B32" s="200" t="s">
        <x:v>198</x:v>
      </x:c>
      <x:c r="C32" s="185" t="s">
        <x:v>126</x:v>
      </x:c>
      <x:c r="D32" s="185" t="s">
        <x:v>144</x:v>
      </x:c>
      <x:c r="E32" s="185" t="s">
        <x:v>133</x:v>
      </x:c>
      <x:c r="F32" s="185" t="n">
        <x:v>43.912</x:v>
      </x:c>
      <x:c r="G32" s="185" t="n">
        <x:v>45.04</x:v>
      </x:c>
      <x:c r="H32" s="185" t="n">
        <x:v>107.717</x:v>
      </x:c>
      <x:c r="I32" s="185" t="n">
        <x:v>65.079</x:v>
      </x:c>
      <x:c r="J32" s="185" t="n">
        <x:v>43.758</x:v>
      </x:c>
      <x:c r="K32" s="185" t="n">
        <x:v>43.758</x:v>
      </x:c>
      <x:c r="L32" s="185" t="n">
        <x:v>349.264</x:v>
      </x:c>
      <x:c r="M32" s="185" t="n">
        <x:v>0</x:v>
      </x:c>
      <x:c r="N32" s="185" t="n">
        <x:v>349.264</x:v>
      </x:c>
    </x:row>
    <x:row r="33" spans="1:14">
      <x:c r="A33" s="185" t="s">
        <x:v>65</x:v>
      </x:c>
      <x:c r="B33" s="200" t="s">
        <x:v>104</x:v>
      </x:c>
      <x:c r="C33" s="185" t="s">
        <x:v>126</x:v>
      </x:c>
      <x:c r="D33" s="185" t="s">
        <x:v>151</x:v>
      </x:c>
      <x:c r="E33" s="185" t="s">
        <x:v>127</x:v>
      </x:c>
      <x:c r="F33" s="185" t="n">
        <x:v>43.674</x:v>
      </x:c>
      <x:c r="G33" s="185" t="n">
        <x:v>47.006</x:v>
      </x:c>
      <x:c r="H33" s="185" t="n">
        <x:v>40.088</x:v>
      </x:c>
      <x:c r="I33" s="185" t="n">
        <x:v>46.77</x:v>
      </x:c>
      <x:c r="J33" s="185" t="n">
        <x:v>43.429</x:v>
      </x:c>
      <x:c r="K33" s="185" t="n">
        <x:v>43.43</x:v>
      </x:c>
      <x:c r="L33" s="185" t="n">
        <x:v>264.397</x:v>
      </x:c>
      <x:c r="M33" s="185" t="n">
        <x:v>130.287</x:v>
      </x:c>
      <x:c r="N33" s="185" t="n">
        <x:v>134.11</x:v>
      </x:c>
    </x:row>
    <x:row r="34" spans="1:14">
      <x:c r="A34" s="185" t="s">
        <x:v>65</x:v>
      </x:c>
      <x:c r="B34" s="200" t="s">
        <x:v>199</x:v>
      </x:c>
      <x:c r="C34" s="185" t="s">
        <x:v>126</x:v>
      </x:c>
      <x:c r="D34" s="185" t="s">
        <x:v>151</x:v>
      </x:c>
      <x:c r="E34" s="185" t="s">
        <x:v>128</x:v>
      </x:c>
      <x:c r="F34" s="185" t="n">
        <x:v>44.563</x:v>
      </x:c>
      <x:c r="G34" s="185" t="n">
        <x:v>41.221</x:v>
      </x:c>
      <x:c r="H34" s="185" t="n">
        <x:v>49.121</x:v>
      </x:c>
      <x:c r="I34" s="185" t="n">
        <x:v>41.307</x:v>
      </x:c>
      <x:c r="J34" s="185" t="n">
        <x:v>43.541</x:v>
      </x:c>
      <x:c r="K34" s="185" t="n">
        <x:v>48.006</x:v>
      </x:c>
      <x:c r="L34" s="185" t="n">
        <x:v>267.759</x:v>
      </x:c>
      <x:c r="M34" s="185" t="n">
        <x:v>133.969</x:v>
      </x:c>
      <x:c r="N34" s="185" t="n">
        <x:v>133.79</x:v>
      </x:c>
    </x:row>
    <x:row r="35" spans="1:14">
      <x:c r="A35" s="185" t="s">
        <x:v>65</x:v>
      </x:c>
      <x:c r="B35" s="200" t="s">
        <x:v>200</x:v>
      </x:c>
      <x:c r="C35" s="185" t="s">
        <x:v>126</x:v>
      </x:c>
      <x:c r="D35" s="185" t="s">
        <x:v>151</x:v>
      </x:c>
      <x:c r="E35" s="185" t="s">
        <x:v>129</x:v>
      </x:c>
      <x:c r="F35" s="185" t="n">
        <x:v>44.679</x:v>
      </x:c>
      <x:c r="G35" s="185" t="n">
        <x:v>148.763</x:v>
      </x:c>
      <x:c r="H35" s="185" t="n">
        <x:v>95.133</x:v>
      </x:c>
      <x:c r="I35" s="185" t="n">
        <x:v>91.777</x:v>
      </x:c>
      <x:c r="J35" s="185" t="n">
        <x:v>44.769</x:v>
      </x:c>
      <x:c r="K35" s="185" t="n">
        <x:v>50.366</x:v>
      </x:c>
      <x:c r="L35" s="185" t="n">
        <x:v>475.487</x:v>
      </x:c>
      <x:c r="M35" s="185" t="n">
        <x:v>231.679</x:v>
      </x:c>
      <x:c r="N35" s="185" t="n">
        <x:v>243.808</x:v>
      </x:c>
    </x:row>
    <x:row r="36" spans="1:14">
      <x:c r="A36" s="185" t="s">
        <x:v>65</x:v>
      </x:c>
      <x:c r="B36" s="200" t="s">
        <x:v>201</x:v>
      </x:c>
      <x:c r="C36" s="185" t="s">
        <x:v>126</x:v>
      </x:c>
      <x:c r="D36" s="185" t="s">
        <x:v>151</x:v>
      </x:c>
      <x:c r="E36" s="185" t="s">
        <x:v>130</x:v>
      </x:c>
      <x:c r="F36" s="185" t="n">
        <x:v>59.32</x:v>
      </x:c>
      <x:c r="G36" s="185" t="n">
        <x:v>193.625</x:v>
      </x:c>
      <x:c r="H36" s="185" t="n">
        <x:v>106.326</x:v>
      </x:c>
      <x:c r="I36" s="185" t="n">
        <x:v>88.418</x:v>
      </x:c>
      <x:c r="J36" s="185" t="n">
        <x:v>78.346</x:v>
      </x:c>
      <x:c r="K36" s="185" t="n">
        <x:v>85.063</x:v>
      </x:c>
      <x:c r="L36" s="185" t="n">
        <x:v>611.098</x:v>
      </x:c>
      <x:c r="M36" s="185" t="n">
        <x:v>273.09</x:v>
      </x:c>
      <x:c r="N36" s="185" t="n">
        <x:v>338.008</x:v>
      </x:c>
    </x:row>
    <x:row r="37" spans="1:14">
      <x:c r="A37" s="185" t="s">
        <x:v>65</x:v>
      </x:c>
      <x:c r="B37" s="200" t="s">
        <x:v>202</x:v>
      </x:c>
      <x:c r="C37" s="185" t="s">
        <x:v>126</x:v>
      </x:c>
      <x:c r="D37" s="185" t="s">
        <x:v>151</x:v>
      </x:c>
      <x:c r="E37" s="185" t="s">
        <x:v>131</x:v>
      </x:c>
      <x:c r="F37" s="185" t="n">
        <x:v>292.118</x:v>
      </x:c>
      <x:c r="G37" s="185" t="n">
        <x:v>462.241</x:v>
      </x:c>
      <x:c r="H37" s="185" t="n">
        <x:v>117.518</x:v>
      </x:c>
      <x:c r="I37" s="185" t="n">
        <x:v>81.705</x:v>
      </x:c>
      <x:c r="J37" s="185" t="n">
        <x:v>50.366</x:v>
      </x:c>
      <x:c r="K37" s="185" t="n">
        <x:v>48.128</x:v>
      </x:c>
      <x:c r="L37" s="185" t="n">
        <x:v>1052.076</x:v>
      </x:c>
      <x:c r="M37" s="185" t="n">
        <x:v>249.589</x:v>
      </x:c>
      <x:c r="N37" s="185" t="n">
        <x:v>802.487</x:v>
      </x:c>
    </x:row>
    <x:row r="38" spans="1:14">
      <x:c r="A38" s="185" t="s">
        <x:v>65</x:v>
      </x:c>
      <x:c r="B38" s="200" t="s">
        <x:v>203</x:v>
      </x:c>
      <x:c r="C38" s="185" t="s">
        <x:v>126</x:v>
      </x:c>
      <x:c r="D38" s="185" t="s">
        <x:v>151</x:v>
      </x:c>
      <x:c r="E38" s="185" t="s">
        <x:v>132</x:v>
      </x:c>
      <x:c r="F38" s="185" t="n">
        <x:v>73.893</x:v>
      </x:c>
      <x:c r="G38" s="185" t="n">
        <x:v>435.418</x:v>
      </x:c>
      <x:c r="H38" s="185" t="n">
        <x:v>51.615</x:v>
      </x:c>
      <x:c r="I38" s="185" t="n">
        <x:v>15.708</x:v>
      </x:c>
      <x:c r="J38" s="185" t="n">
        <x:v>65.079</x:v>
      </x:c>
      <x:c r="K38" s="185" t="n">
        <x:v>43.758</x:v>
      </x:c>
      <x:c r="L38" s="185" t="n">
        <x:v>685.471</x:v>
      </x:c>
      <x:c r="M38" s="185" t="n">
        <x:v>0</x:v>
      </x:c>
      <x:c r="N38" s="185" t="n">
        <x:v>685.471</x:v>
      </x:c>
    </x:row>
    <x:row r="39" spans="1:14">
      <x:c r="A39" s="185" t="s">
        <x:v>65</x:v>
      </x:c>
      <x:c r="B39" s="200" t="s">
        <x:v>204</x:v>
      </x:c>
      <x:c r="C39" s="185" t="s">
        <x:v>126</x:v>
      </x:c>
      <x:c r="D39" s="185" t="s">
        <x:v>151</x:v>
      </x:c>
      <x:c r="E39" s="185" t="s">
        <x:v>133</x:v>
      </x:c>
      <x:c r="F39" s="185" t="n">
        <x:v>47.093</x:v>
      </x:c>
      <x:c r="G39" s="185" t="n">
        <x:v>192.584</x:v>
      </x:c>
      <x:c r="H39" s="185" t="n">
        <x:v>101.85</x:v>
      </x:c>
      <x:c r="I39" s="185" t="n">
        <x:v>77.228</x:v>
      </x:c>
      <x:c r="J39" s="185" t="n">
        <x:v>50.366</x:v>
      </x:c>
      <x:c r="K39" s="185" t="n">
        <x:v>41.412</x:v>
      </x:c>
      <x:c r="L39" s="185" t="n">
        <x:v>510.533</x:v>
      </x:c>
      <x:c r="M39" s="185" t="n">
        <x:v>0</x:v>
      </x:c>
      <x:c r="N39" s="185" t="n">
        <x:v>510.533</x:v>
      </x:c>
    </x:row>
    <x:row r="40" spans="1:14">
      <x:c r="A40" s="185" t="s">
        <x:v>65</x:v>
      </x:c>
      <x:c r="B40" s="200" t="s">
        <x:v>205</x:v>
      </x:c>
      <x:c r="C40" s="185" t="s">
        <x:v>126</x:v>
      </x:c>
      <x:c r="D40" s="185" t="s">
        <x:v>151</x:v>
      </x:c>
      <x:c r="E40" s="185" t="s">
        <x:v>127</x:v>
      </x:c>
      <x:c r="F40" s="185" t="n">
        <x:v>44.799</x:v>
      </x:c>
      <x:c r="G40" s="185" t="n">
        <x:v>47.04</x:v>
      </x:c>
      <x:c r="H40" s="185" t="n">
        <x:v>43.758</x:v>
      </x:c>
      <x:c r="I40" s="185" t="n">
        <x:v>43.758</x:v>
      </x:c>
      <x:c r="J40" s="185" t="n">
        <x:v>46.002</x:v>
      </x:c>
      <x:c r="K40" s="185" t="n">
        <x:v>43.758</x:v>
      </x:c>
      <x:c r="L40" s="185" t="n">
        <x:v>269.115</x:v>
      </x:c>
      <x:c r="M40" s="185" t="n">
        <x:v>133.518</x:v>
      </x:c>
      <x:c r="N40" s="185" t="n">
        <x:v>135.597</x:v>
      </x:c>
    </x:row>
    <x:row r="41" spans="1:14">
      <x:c r="A41" s="185" t="s">
        <x:v>65</x:v>
      </x:c>
      <x:c r="B41" s="200" t="s">
        <x:v>206</x:v>
      </x:c>
      <x:c r="C41" s="185" t="s">
        <x:v>126</x:v>
      </x:c>
      <x:c r="D41" s="185" t="s">
        <x:v>151</x:v>
      </x:c>
      <x:c r="E41" s="185" t="s">
        <x:v>128</x:v>
      </x:c>
      <x:c r="F41" s="185" t="n">
        <x:v>43.787</x:v>
      </x:c>
      <x:c r="G41" s="185" t="n">
        <x:v>48.278</x:v>
      </x:c>
      <x:c r="H41" s="185" t="n">
        <x:v>46.12</x:v>
      </x:c>
      <x:c r="I41" s="185" t="n">
        <x:v>42.746</x:v>
      </x:c>
      <x:c r="J41" s="185" t="n">
        <x:v>46.121</x:v>
      </x:c>
      <x:c r="K41" s="185" t="n">
        <x:v>44.996</x:v>
      </x:c>
      <x:c r="L41" s="185" t="n">
        <x:v>272.048</x:v>
      </x:c>
      <x:c r="M41" s="185" t="n">
        <x:v>134.987</x:v>
      </x:c>
      <x:c r="N41" s="185" t="n">
        <x:v>137.061</x:v>
      </x:c>
    </x:row>
    <x:row r="42" spans="1:14">
      <x:c r="A42" s="185" t="s">
        <x:v>65</x:v>
      </x:c>
      <x:c r="B42" s="200" t="s">
        <x:v>207</x:v>
      </x:c>
      <x:c r="C42" s="185" t="s">
        <x:v>126</x:v>
      </x:c>
      <x:c r="D42" s="185" t="s">
        <x:v>151</x:v>
      </x:c>
      <x:c r="E42" s="185" t="s">
        <x:v>129</x:v>
      </x:c>
      <x:c r="F42" s="185" t="n">
        <x:v>341.93</x:v>
      </x:c>
      <x:c r="G42" s="185" t="n">
        <x:v>409.346</x:v>
      </x:c>
      <x:c r="H42" s="185" t="n">
        <x:v>104.352</x:v>
      </x:c>
      <x:c r="I42" s="185" t="n">
        <x:v>71.811</x:v>
      </x:c>
      <x:c r="J42" s="185" t="n">
        <x:v>52.735</x:v>
      </x:c>
      <x:c r="K42" s="185" t="n">
        <x:v>42.636</x:v>
      </x:c>
      <x:c r="L42" s="185" t="n">
        <x:v>1022.81</x:v>
      </x:c>
      <x:c r="M42" s="185" t="n">
        <x:v>228.898</x:v>
      </x:c>
      <x:c r="N42" s="185" t="n">
        <x:v>793.912</x:v>
      </x:c>
    </x:row>
    <x:row r="43" spans="1:14">
      <x:c r="A43" s="185" t="s">
        <x:v>65</x:v>
      </x:c>
      <x:c r="B43" s="200" t="s">
        <x:v>208</x:v>
      </x:c>
      <x:c r="C43" s="185" t="s">
        <x:v>126</x:v>
      </x:c>
      <x:c r="D43" s="185" t="s">
        <x:v>151</x:v>
      </x:c>
      <x:c r="E43" s="185" t="s">
        <x:v>130</x:v>
      </x:c>
      <x:c r="F43" s="185" t="n">
        <x:v>182.929</x:v>
      </x:c>
      <x:c r="G43" s="185" t="n">
        <x:v>414.157</x:v>
      </x:c>
      <x:c r="H43" s="185" t="n">
        <x:v>111.367</x:v>
      </x:c>
      <x:c r="I43" s="185" t="n">
        <x:v>62.995</x:v>
      </x:c>
      <x:c r="J43" s="185" t="n">
        <x:v>48.371</x:v>
      </x:c>
      <x:c r="K43" s="185" t="n">
        <x:v>42.746</x:v>
      </x:c>
      <x:c r="L43" s="185" t="n">
        <x:v>862.565000000001</x:v>
      </x:c>
      <x:c r="M43" s="185" t="n">
        <x:v>222.733</x:v>
      </x:c>
      <x:c r="N43" s="185" t="n">
        <x:v>639.832</x:v>
      </x:c>
    </x:row>
    <x:row r="44" spans="1:14">
      <x:c r="A44" s="185" t="s">
        <x:v>65</x:v>
      </x:c>
      <x:c r="B44" s="200" t="s">
        <x:v>209</x:v>
      </x:c>
      <x:c r="C44" s="185" t="s">
        <x:v>126</x:v>
      </x:c>
      <x:c r="D44" s="185" t="s">
        <x:v>151</x:v>
      </x:c>
      <x:c r="E44" s="185" t="s">
        <x:v>131</x:v>
      </x:c>
      <x:c r="F44" s="185" t="n">
        <x:v>98.992</x:v>
      </x:c>
      <x:c r="G44" s="185" t="n">
        <x:v>409.466</x:v>
      </x:c>
      <x:c r="H44" s="185" t="n">
        <x:v>110.24</x:v>
      </x:c>
      <x:c r="I44" s="185" t="n">
        <x:v>71.994</x:v>
      </x:c>
      <x:c r="J44" s="185" t="n">
        <x:v>14.623</x:v>
      </x:c>
      <x:c r="K44" s="185" t="n">
        <x:v>0</x:v>
      </x:c>
      <x:c r="L44" s="185" t="n">
        <x:v>705.315</x:v>
      </x:c>
      <x:c r="M44" s="185" t="n">
        <x:v>196.857</x:v>
      </x:c>
      <x:c r="N44" s="185" t="n">
        <x:v>508.458</x:v>
      </x:c>
    </x:row>
    <x:row r="45" spans="1:14">
      <x:c r="A45" s="185" t="s">
        <x:v>65</x:v>
      </x:c>
      <x:c r="B45" s="200" t="s">
        <x:v>210</x:v>
      </x:c>
      <x:c r="C45" s="185" t="s">
        <x:v>126</x:v>
      </x:c>
      <x:c r="D45" s="185" t="s">
        <x:v>151</x:v>
      </x:c>
      <x:c r="E45" s="185" t="s">
        <x:v>132</x:v>
      </x:c>
      <x:c r="F45" s="185" t="n">
        <x:v>0</x:v>
      </x:c>
      <x:c r="G45" s="185" t="n">
        <x:v>187.859</x:v>
      </x:c>
      <x:c r="H45" s="185" t="n">
        <x:v>119.241</x:v>
      </x:c>
      <x:c r="I45" s="185" t="n">
        <x:v>97.867</x:v>
      </x:c>
      <x:c r="J45" s="185" t="n">
        <x:v>31.498</x:v>
      </x:c>
      <x:c r="K45" s="185" t="n">
        <x:v>3.375</x:v>
      </x:c>
      <x:c r="L45" s="185" t="n">
        <x:v>439.84</x:v>
      </x:c>
      <x:c r="M45" s="185" t="n">
        <x:v>0</x:v>
      </x:c>
      <x:c r="N45" s="185" t="n">
        <x:v>439.84</x:v>
      </x:c>
    </x:row>
    <x:row r="46" spans="1:14">
      <x:c r="A46" s="185" t="s">
        <x:v>65</x:v>
      </x:c>
      <x:c r="B46" s="200" t="s">
        <x:v>211</x:v>
      </x:c>
      <x:c r="C46" s="185" t="s">
        <x:v>126</x:v>
      </x:c>
      <x:c r="D46" s="185" t="s">
        <x:v>151</x:v>
      </x:c>
      <x:c r="E46" s="185" t="s">
        <x:v>133</x:v>
      </x:c>
      <x:c r="F46" s="185" t="n">
        <x:v>31.498</x:v>
      </x:c>
      <x:c r="G46" s="185" t="n">
        <x:v>435.337</x:v>
      </x:c>
      <x:c r="H46" s="185" t="n">
        <x:v>112.492</x:v>
      </x:c>
      <x:c r="I46" s="185" t="n">
        <x:v>75.367</x:v>
      </x:c>
      <x:c r="J46" s="185" t="n">
        <x:v>16.874</x:v>
      </x:c>
      <x:c r="K46" s="185" t="n">
        <x:v>3.375</x:v>
      </x:c>
      <x:c r="L46" s="185" t="n">
        <x:v>674.943</x:v>
      </x:c>
      <x:c r="M46" s="185" t="n">
        <x:v>0</x:v>
      </x:c>
      <x:c r="N46" s="185" t="n">
        <x:v>674.943</x:v>
      </x:c>
    </x:row>
    <x:row r="47" spans="1:14">
      <x:c r="A47" s="185" t="s">
        <x:v>65</x:v>
      </x:c>
      <x:c r="B47" s="200" t="s">
        <x:v>212</x:v>
      </x:c>
      <x:c r="C47" s="185" t="s">
        <x:v>126</x:v>
      </x:c>
      <x:c r="D47" s="185" t="s">
        <x:v>151</x:v>
      </x:c>
      <x:c r="E47" s="185" t="s">
        <x:v>127</x:v>
      </x:c>
      <x:c r="F47" s="185" t="n">
        <x:v>3.375</x:v>
      </x:c>
      <x:c r="G47" s="185" t="n">
        <x:v>3.375</x:v>
      </x:c>
      <x:c r="H47" s="185" t="n">
        <x:v>3.375</x:v>
      </x:c>
      <x:c r="I47" s="185" t="n">
        <x:v>3.375</x:v>
      </x:c>
      <x:c r="J47" s="185" t="n">
        <x:v>3.375</x:v>
      </x:c>
      <x:c r="K47" s="185" t="n">
        <x:v>3.375</x:v>
      </x:c>
      <x:c r="L47" s="185" t="n">
        <x:v>20.25</x:v>
      </x:c>
      <x:c r="M47" s="185" t="n">
        <x:v>10.125</x:v>
      </x:c>
      <x:c r="N47" s="185" t="n">
        <x:v>10.125</x:v>
      </x:c>
    </x:row>
    <x:row r="48" spans="1:14">
      <x:c r="A48" s="185" t="s">
        <x:v>65</x:v>
      </x:c>
      <x:c r="B48" s="200" t="s">
        <x:v>213</x:v>
      </x:c>
      <x:c r="C48" s="185" t="s">
        <x:v>126</x:v>
      </x:c>
      <x:c r="D48" s="185" t="s">
        <x:v>151</x:v>
      </x:c>
      <x:c r="E48" s="185" t="s">
        <x:v>128</x:v>
      </x:c>
      <x:c r="F48" s="185" t="n">
        <x:v>3.372</x:v>
      </x:c>
      <x:c r="G48" s="185" t="n">
        <x:v>3.372</x:v>
      </x:c>
      <x:c r="H48" s="185" t="n">
        <x:v>3.366</x:v>
      </x:c>
      <x:c r="I48" s="185" t="n">
        <x:v>3.366</x:v>
      </x:c>
      <x:c r="J48" s="185" t="n">
        <x:v>3.366</x:v>
      </x:c>
      <x:c r="K48" s="185" t="n">
        <x:v>3.366</x:v>
      </x:c>
      <x:c r="L48" s="185" t="n">
        <x:v>20.208</x:v>
      </x:c>
      <x:c r="M48" s="185" t="n">
        <x:v>10.098</x:v>
      </x:c>
      <x:c r="N48" s="185" t="n">
        <x:v>10.11</x:v>
      </x:c>
    </x:row>
    <x:row r="49" spans="1:14">
      <x:c r="A49" s="185" t="s">
        <x:v>65</x:v>
      </x:c>
      <x:c r="B49" s="200" t="s">
        <x:v>214</x:v>
      </x:c>
      <x:c r="C49" s="185" t="s">
        <x:v>126</x:v>
      </x:c>
      <x:c r="D49" s="185" t="s">
        <x:v>151</x:v>
      </x:c>
      <x:c r="E49" s="185" t="s">
        <x:v>129</x:v>
      </x:c>
      <x:c r="F49" s="185" t="n">
        <x:v>136.898</x:v>
      </x:c>
      <x:c r="G49" s="185" t="n">
        <x:v>378.333</x:v>
      </x:c>
      <x:c r="H49" s="185" t="n">
        <x:v>104.88</x:v>
      </x:c>
      <x:c r="I49" s="185" t="n">
        <x:v>67.665</x:v>
      </x:c>
      <x:c r="J49" s="185" t="n">
        <x:v>20.299</x:v>
      </x:c>
      <x:c r="K49" s="185" t="n">
        <x:v>3.384</x:v>
      </x:c>
      <x:c r="L49" s="185" t="n">
        <x:v>711.459000000001</x:v>
      </x:c>
      <x:c r="M49" s="185" t="n">
        <x:v>192.844</x:v>
      </x:c>
      <x:c r="N49" s="185" t="n">
        <x:v>518.615</x:v>
      </x:c>
    </x:row>
    <x:row r="50" spans="1:14">
      <x:c r="A50" s="185" t="s">
        <x:v>65</x:v>
      </x:c>
      <x:c r="B50" s="200" t="s">
        <x:v>215</x:v>
      </x:c>
      <x:c r="C50" s="185" t="s">
        <x:v>126</x:v>
      </x:c>
      <x:c r="D50" s="185" t="s">
        <x:v>151</x:v>
      </x:c>
      <x:c r="E50" s="185" t="s">
        <x:v>130</x:v>
      </x:c>
      <x:c r="F50" s="185" t="n">
        <x:v>3.384</x:v>
      </x:c>
      <x:c r="G50" s="185" t="n">
        <x:v>451.098</x:v>
      </x:c>
      <x:c r="H50" s="185" t="n">
        <x:v>110.519</x:v>
      </x:c>
      <x:c r="I50" s="185" t="n">
        <x:v>71.048</x:v>
      </x:c>
      <x:c r="J50" s="185" t="n">
        <x:v>18.044</x:v>
      </x:c>
      <x:c r="K50" s="185" t="n">
        <x:v>3.384</x:v>
      </x:c>
      <x:c r="L50" s="185" t="n">
        <x:v>657.477</x:v>
      </x:c>
      <x:c r="M50" s="185" t="n">
        <x:v>199.611</x:v>
      </x:c>
      <x:c r="N50" s="185" t="n">
        <x:v>457.866</x:v>
      </x:c>
    </x:row>
    <x:row r="51" spans="1:14">
      <x:c r="A51" s="185" t="s">
        <x:v>65</x:v>
      </x:c>
      <x:c r="B51" s="200" t="s">
        <x:v>216</x:v>
      </x:c>
      <x:c r="C51" s="185" t="s">
        <x:v>126</x:v>
      </x:c>
      <x:c r="D51" s="185" t="s">
        <x:v>151</x:v>
      </x:c>
      <x:c r="E51" s="185" t="s">
        <x:v>131</x:v>
      </x:c>
      <x:c r="F51" s="185" t="n">
        <x:v>208.631</x:v>
      </x:c>
      <x:c r="G51" s="185" t="n">
        <x:v>377.678</x:v>
      </x:c>
      <x:c r="H51" s="185" t="n">
        <x:v>110.241</x:v>
      </x:c>
      <x:c r="I51" s="185" t="n">
        <x:v>70.869</x:v>
      </x:c>
      <x:c r="J51" s="185" t="n">
        <x:v>14.624</x:v>
      </x:c>
      <x:c r="K51" s="185" t="n">
        <x:v>3.375</x:v>
      </x:c>
      <x:c r="L51" s="185" t="n">
        <x:v>785.418</x:v>
      </x:c>
      <x:c r="M51" s="185" t="n">
        <x:v>195.734</x:v>
      </x:c>
      <x:c r="N51" s="185" t="n">
        <x:v>589.684</x:v>
      </x:c>
    </x:row>
    <x:row r="52" spans="1:14">
      <x:c r="A52" s="185" t="s">
        <x:v>65</x:v>
      </x:c>
      <x:c r="B52" s="200" t="s">
        <x:v>217</x:v>
      </x:c>
      <x:c r="C52" s="185" t="s">
        <x:v>126</x:v>
      </x:c>
      <x:c r="D52" s="185" t="s">
        <x:v>151</x:v>
      </x:c>
      <x:c r="E52" s="185" t="s">
        <x:v>132</x:v>
      </x:c>
      <x:c r="F52" s="185" t="n">
        <x:v>158.608</x:v>
      </x:c>
      <x:c r="G52" s="185" t="n">
        <x:v>354.289</x:v>
      </x:c>
      <x:c r="H52" s="185" t="n">
        <x:v>52.736</x:v>
      </x:c>
      <x:c r="I52" s="185" t="n">
        <x:v>58.346</x:v>
      </x:c>
      <x:c r="J52" s="185" t="n">
        <x:v>15.708</x:v>
      </x:c>
      <x:c r="K52" s="185" t="n">
        <x:v>2.244</x:v>
      </x:c>
      <x:c r="L52" s="185" t="n">
        <x:v>641.931</x:v>
      </x:c>
      <x:c r="M52" s="185" t="n">
        <x:v>0</x:v>
      </x:c>
      <x:c r="N52" s="185" t="n">
        <x:v>641.931</x:v>
      </x:c>
    </x:row>
    <x:row r="53" spans="1:14">
      <x:c r="A53" s="185" t="s">
        <x:v>65</x:v>
      </x:c>
      <x:c r="B53" s="200" t="s">
        <x:v>218</x:v>
      </x:c>
      <x:c r="C53" s="185" t="s">
        <x:v>126</x:v>
      </x:c>
      <x:c r="D53" s="185" t="s">
        <x:v>151</x:v>
      </x:c>
      <x:c r="E53" s="185" t="s">
        <x:v>133</x:v>
      </x:c>
      <x:c r="F53" s="185" t="n">
        <x:v>3.366</x:v>
      </x:c>
      <x:c r="G53" s="185" t="n">
        <x:v>328.764</x:v>
      </x:c>
      <x:c r="H53" s="185" t="n">
        <x:v>71.811</x:v>
      </x:c>
      <x:c r="I53" s="185" t="n">
        <x:v>59.468</x:v>
      </x:c>
      <x:c r="J53" s="185" t="n">
        <x:v>26.929</x:v>
      </x:c>
      <x:c r="K53" s="185" t="n">
        <x:v>3.366</x:v>
      </x:c>
      <x:c r="L53" s="185" t="n">
        <x:v>493.704</x:v>
      </x:c>
      <x:c r="M53" s="185" t="n">
        <x:v>0</x:v>
      </x:c>
      <x:c r="N53" s="185" t="n">
        <x:v>493.704</x:v>
      </x:c>
    </x:row>
    <x:row r="54" spans="1:14">
      <x:c r="A54" s="185" t="s">
        <x:v>65</x:v>
      </x:c>
      <x:c r="B54" s="200" t="s">
        <x:v>219</x:v>
      </x:c>
      <x:c r="C54" s="185" t="s">
        <x:v>126</x:v>
      </x:c>
      <x:c r="D54" s="185" t="s">
        <x:v>151</x:v>
      </x:c>
      <x:c r="E54" s="185" t="s">
        <x:v>127</x:v>
      </x:c>
      <x:c r="F54" s="185" t="n">
        <x:v>2.244</x:v>
      </x:c>
      <x:c r="G54" s="185" t="n">
        <x:v>3.366</x:v>
      </x:c>
      <x:c r="H54" s="185" t="n">
        <x:v>3.366</x:v>
      </x:c>
      <x:c r="I54" s="185" t="n">
        <x:v>3.366</x:v>
      </x:c>
      <x:c r="J54" s="185" t="n">
        <x:v>3.366</x:v>
      </x:c>
      <x:c r="K54" s="185" t="n">
        <x:v>3.366</x:v>
      </x:c>
      <x:c r="L54" s="185" t="n">
        <x:v>19.074</x:v>
      </x:c>
      <x:c r="M54" s="185" t="n">
        <x:v>10.098</x:v>
      </x:c>
      <x:c r="N54" s="185" t="n">
        <x:v>8.976</x:v>
      </x:c>
    </x:row>
    <x:row r="55" spans="1:14">
      <x:c r="A55" s="185" t="s">
        <x:v>65</x:v>
      </x:c>
      <x:c r="B55" s="200" t="s">
        <x:v>220</x:v>
      </x:c>
      <x:c r="C55" s="185" t="s">
        <x:v>126</x:v>
      </x:c>
      <x:c r="D55" s="185" t="s">
        <x:v>151</x:v>
      </x:c>
      <x:c r="E55" s="185" t="s">
        <x:v>128</x:v>
      </x:c>
      <x:c r="F55" s="185" t="n">
        <x:v>4.482</x:v>
      </x:c>
      <x:c r="G55" s="185" t="n">
        <x:v>3.36</x:v>
      </x:c>
      <x:c r="H55" s="185" t="n">
        <x:v>3.348</x:v>
      </x:c>
      <x:c r="I55" s="185" t="n">
        <x:v>3.348</x:v>
      </x:c>
      <x:c r="J55" s="185" t="n">
        <x:v>2.232</x:v>
      </x:c>
      <x:c r="K55" s="185" t="n">
        <x:v>3.348</x:v>
      </x:c>
      <x:c r="L55" s="185" t="n">
        <x:v>20.118</x:v>
      </x:c>
      <x:c r="M55" s="185" t="n">
        <x:v>8.928</x:v>
      </x:c>
      <x:c r="N55" s="185" t="n">
        <x:v>11.19</x:v>
      </x:c>
    </x:row>
    <x:row r="56" spans="1:14">
      <x:c r="A56" s="185" t="s">
        <x:v>65</x:v>
      </x:c>
      <x:c r="B56" s="200" t="s">
        <x:v>221</x:v>
      </x:c>
      <x:c r="C56" s="185" t="s">
        <x:v>126</x:v>
      </x:c>
      <x:c r="D56" s="185" t="s">
        <x:v>151</x:v>
      </x:c>
      <x:c r="E56" s="185" t="s">
        <x:v>129</x:v>
      </x:c>
      <x:c r="F56" s="185" t="n">
        <x:v>2.232</x:v>
      </x:c>
      <x:c r="G56" s="185" t="n">
        <x:v>3.348</x:v>
      </x:c>
      <x:c r="H56" s="185" t="n">
        <x:v>72.566</x:v>
      </x:c>
      <x:c r="I56" s="185" t="n">
        <x:v>51.354</x:v>
      </x:c>
      <x:c r="J56" s="185" t="n">
        <x:v>27.909</x:v>
      </x:c>
      <x:c r="K56" s="185" t="n">
        <x:v>3.348</x:v>
      </x:c>
      <x:c r="L56" s="185" t="n">
        <x:v>160.757</x:v>
      </x:c>
      <x:c r="M56" s="185" t="n">
        <x:v>151.829</x:v>
      </x:c>
      <x:c r="N56" s="185" t="n">
        <x:v>8.928</x:v>
      </x:c>
    </x:row>
    <x:row r="57" spans="1:14">
      <x:c r="A57" s="185" t="s">
        <x:v>65</x:v>
      </x:c>
      <x:c r="B57" s="200" t="s">
        <x:v>222</x:v>
      </x:c>
      <x:c r="C57" s="185" t="s">
        <x:v>126</x:v>
      </x:c>
      <x:c r="D57" s="185" t="s">
        <x:v>151</x:v>
      </x:c>
      <x:c r="E57" s="185" t="s">
        <x:v>130</x:v>
      </x:c>
      <x:c r="F57" s="185" t="n">
        <x:v>4.464</x:v>
      </x:c>
      <x:c r="G57" s="185" t="n">
        <x:v>3.348</x:v>
      </x:c>
      <x:c r="H57" s="185" t="n">
        <x:v>72.566</x:v>
      </x:c>
      <x:c r="I57" s="185" t="n">
        <x:v>48.006</x:v>
      </x:c>
      <x:c r="J57" s="185" t="n">
        <x:v>24.56</x:v>
      </x:c>
      <x:c r="K57" s="185" t="n">
        <x:v>3.348</x:v>
      </x:c>
      <x:c r="L57" s="185" t="n">
        <x:v>156.292</x:v>
      </x:c>
      <x:c r="M57" s="185" t="n">
        <x:v>145.132</x:v>
      </x:c>
      <x:c r="N57" s="185" t="n">
        <x:v>11.16</x:v>
      </x:c>
    </x:row>
    <x:row r="58" spans="1:14">
      <x:c r="A58" s="185" t="s">
        <x:v>65</x:v>
      </x:c>
      <x:c r="B58" s="200" t="s">
        <x:v>223</x:v>
      </x:c>
      <x:c r="C58" s="185" t="s">
        <x:v>126</x:v>
      </x:c>
      <x:c r="D58" s="185" t="s">
        <x:v>151</x:v>
      </x:c>
      <x:c r="E58" s="185" t="s">
        <x:v>131</x:v>
      </x:c>
      <x:c r="F58" s="185" t="n">
        <x:v>3.348</x:v>
      </x:c>
      <x:c r="G58" s="185" t="n">
        <x:v>3.348</x:v>
      </x:c>
      <x:c r="H58" s="185" t="n">
        <x:v>237.791</x:v>
      </x:c>
      <x:c r="I58" s="185" t="n">
        <x:v>361.707</x:v>
      </x:c>
      <x:c r="J58" s="185" t="n">
        <x:v>141.781</x:v>
      </x:c>
      <x:c r="K58" s="185" t="n">
        <x:v>3.348</x:v>
      </x:c>
      <x:c r="L58" s="185" t="n">
        <x:v>751.323</x:v>
      </x:c>
      <x:c r="M58" s="185" t="n">
        <x:v>741.279</x:v>
      </x:c>
      <x:c r="N58" s="185" t="n">
        <x:v>10.044</x:v>
      </x:c>
    </x:row>
    <x:row r="59" spans="1:14">
      <x:c r="A59" s="185" t="s">
        <x:v>65</x:v>
      </x:c>
      <x:c r="B59" s="200" t="s">
        <x:v>224</x:v>
      </x:c>
      <x:c r="C59" s="185" t="s">
        <x:v>126</x:v>
      </x:c>
      <x:c r="D59" s="185" t="s">
        <x:v>151</x:v>
      </x:c>
      <x:c r="E59" s="185" t="s">
        <x:v>132</x:v>
      </x:c>
      <x:c r="F59" s="185" t="n">
        <x:v>3.346</x:v>
      </x:c>
      <x:c r="G59" s="185" t="n">
        <x:v>3.346</x:v>
      </x:c>
      <x:c r="H59" s="185" t="n">
        <x:v>69.039</x:v>
      </x:c>
      <x:c r="I59" s="185" t="n">
        <x:v>45.657</x:v>
      </x:c>
      <x:c r="J59" s="185" t="n">
        <x:v>24.499</x:v>
      </x:c>
      <x:c r="K59" s="185" t="n">
        <x:v>3.342</x:v>
      </x:c>
      <x:c r="L59" s="185" t="n">
        <x:v>149.229</x:v>
      </x:c>
      <x:c r="M59" s="185" t="n">
        <x:v>0</x:v>
      </x:c>
      <x:c r="N59" s="185" t="n">
        <x:v>149.229</x:v>
      </x:c>
    </x:row>
    <x:row r="60" spans="1:14">
      <x:c r="A60" s="185" t="s">
        <x:v>65</x:v>
      </x:c>
      <x:c r="B60" s="200" t="s">
        <x:v>225</x:v>
      </x:c>
      <x:c r="C60" s="185" t="s">
        <x:v>126</x:v>
      </x:c>
      <x:c r="D60" s="185" t="s">
        <x:v>151</x:v>
      </x:c>
      <x:c r="E60" s="185" t="s">
        <x:v>133</x:v>
      </x:c>
      <x:c r="F60" s="185" t="n">
        <x:v>3.344</x:v>
      </x:c>
      <x:c r="G60" s="185" t="n">
        <x:v>3.342</x:v>
      </x:c>
      <x:c r="H60" s="185" t="n">
        <x:v>70.332</x:v>
      </x:c>
      <x:c r="I60" s="185" t="n">
        <x:v>49.122</x:v>
      </x:c>
      <x:c r="J60" s="185" t="n">
        <x:v>24.56</x:v>
      </x:c>
      <x:c r="K60" s="185" t="n">
        <x:v>3.348</x:v>
      </x:c>
      <x:c r="L60" s="185" t="n">
        <x:v>154.048</x:v>
      </x:c>
      <x:c r="M60" s="185" t="n">
        <x:v>0</x:v>
      </x:c>
      <x:c r="N60" s="185" t="n">
        <x:v>154.048</x:v>
      </x:c>
    </x:row>
    <x:row r="61" spans="1:14">
      <x:c r="A61" s="185" t="s">
        <x:v>65</x:v>
      </x:c>
      <x:c r="B61" s="200" t="s">
        <x:v>226</x:v>
      </x:c>
      <x:c r="C61" s="185" t="s">
        <x:v>126</x:v>
      </x:c>
      <x:c r="D61" s="185" t="s">
        <x:v>151</x:v>
      </x:c>
      <x:c r="E61" s="185" t="s">
        <x:v>127</x:v>
      </x:c>
      <x:c r="F61" s="185" t="n">
        <x:v>3.351</x:v>
      </x:c>
      <x:c r="G61" s="185" t="n">
        <x:v>3.348</x:v>
      </x:c>
      <x:c r="H61" s="185" t="n">
        <x:v>3.357</x:v>
      </x:c>
      <x:c r="I61" s="185" t="n">
        <x:v>3.357</x:v>
      </x:c>
      <x:c r="J61" s="185" t="n">
        <x:v>3.357</x:v>
      </x:c>
      <x:c r="K61" s="185" t="n">
        <x:v>3.357</x:v>
      </x:c>
      <x:c r="L61" s="185" t="n">
        <x:v>20.127</x:v>
      </x:c>
      <x:c r="M61" s="185" t="n">
        <x:v>10.071</x:v>
      </x:c>
      <x:c r="N61" s="185" t="n">
        <x:v>10.056</x:v>
      </x:c>
    </x:row>
    <x:row r="62" spans="1:14">
      <x:c r="A62" s="185" t="s">
        <x:v>65</x:v>
      </x:c>
      <x:c r="B62" s="200" t="s">
        <x:v>227</x:v>
      </x:c>
      <x:c r="C62" s="185" t="s">
        <x:v>126</x:v>
      </x:c>
      <x:c r="D62" s="185" t="s">
        <x:v>151</x:v>
      </x:c>
      <x:c r="E62" s="185" t="s">
        <x:v>128</x:v>
      </x:c>
      <x:c r="F62" s="185" t="n">
        <x:v>3.357</x:v>
      </x:c>
      <x:c r="G62" s="185" t="n">
        <x:v>3.357</x:v>
      </x:c>
      <x:c r="H62" s="185" t="n">
        <x:v>3.357</x:v>
      </x:c>
      <x:c r="I62" s="185" t="n">
        <x:v>3.357</x:v>
      </x:c>
      <x:c r="J62" s="185" t="n">
        <x:v>3.357</x:v>
      </x:c>
      <x:c r="K62" s="185" t="n">
        <x:v>3.357</x:v>
      </x:c>
      <x:c r="L62" s="185" t="n">
        <x:v>20.142</x:v>
      </x:c>
      <x:c r="M62" s="185" t="n">
        <x:v>10.071</x:v>
      </x:c>
      <x:c r="N62" s="185" t="n">
        <x:v>10.071</x:v>
      </x:c>
    </x:row>
    <x:row r="63" spans="1:14">
      <x:c r="A63" s="185" t="s">
        <x:v>65</x:v>
      </x:c>
      <x:c r="B63" s="200" t="s">
        <x:v>228</x:v>
      </x:c>
      <x:c r="C63" s="185" t="s">
        <x:v>126</x:v>
      </x:c>
      <x:c r="D63" s="185" t="s">
        <x:v>151</x:v>
      </x:c>
      <x:c r="E63" s="185" t="s">
        <x:v>129</x:v>
      </x:c>
      <x:c r="F63" s="185" t="n">
        <x:v>2.238</x:v>
      </x:c>
      <x:c r="G63" s="185" t="n">
        <x:v>3.357</x:v>
      </x:c>
      <x:c r="H63" s="185" t="n">
        <x:v>277.566</x:v>
      </x:c>
      <x:c r="I63" s="185" t="n">
        <x:v>110.804</x:v>
      </x:c>
      <x:c r="J63" s="185" t="n">
        <x:v>43.649</x:v>
      </x:c>
      <x:c r="K63" s="185" t="n">
        <x:v>3.357</x:v>
      </x:c>
      <x:c r="L63" s="185" t="n">
        <x:v>440.971</x:v>
      </x:c>
      <x:c r="M63" s="185" t="n">
        <x:v>432.019</x:v>
      </x:c>
      <x:c r="N63" s="185" t="n">
        <x:v>8.952</x:v>
      </x:c>
    </x:row>
    <x:row r="64" spans="1:14">
      <x:c r="A64" s="185" t="s">
        <x:v>65</x:v>
      </x:c>
      <x:c r="B64" s="200" t="s">
        <x:v>105</x:v>
      </x:c>
      <x:c r="C64" s="185" t="s">
        <x:v>126</x:v>
      </x:c>
      <x:c r="D64" s="185" t="s">
        <x:v>145</x:v>
      </x:c>
      <x:c r="E64" s="185" t="s">
        <x:v>130</x:v>
      </x:c>
      <x:c r="F64" s="185" t="n">
        <x:v>304.425</x:v>
      </x:c>
      <x:c r="G64" s="185" t="n">
        <x:v>448.523</x:v>
      </x:c>
      <x:c r="H64" s="185" t="n">
        <x:v>190.901</x:v>
      </x:c>
      <x:c r="I64" s="185" t="n">
        <x:v>99.359</x:v>
      </x:c>
      <x:c r="J64" s="185" t="n">
        <x:v>34.607</x:v>
      </x:c>
      <x:c r="K64" s="185" t="n">
        <x:v>2.232</x:v>
      </x:c>
      <x:c r="L64" s="185" t="n">
        <x:v>1080.047</x:v>
      </x:c>
      <x:c r="M64" s="185" t="n">
        <x:v>324.867</x:v>
      </x:c>
      <x:c r="N64" s="185" t="n">
        <x:v>755.18</x:v>
      </x:c>
    </x:row>
    <x:row r="65" spans="1:14">
      <x:c r="A65" s="185" t="s">
        <x:v>65</x:v>
      </x:c>
      <x:c r="B65" s="200" t="s">
        <x:v>229</x:v>
      </x:c>
      <x:c r="C65" s="185" t="s">
        <x:v>126</x:v>
      </x:c>
      <x:c r="D65" s="185" t="s">
        <x:v>145</x:v>
      </x:c>
      <x:c r="E65" s="185" t="s">
        <x:v>131</x:v>
      </x:c>
      <x:c r="F65" s="185" t="n">
        <x:v>303.653</x:v>
      </x:c>
      <x:c r="G65" s="185" t="n">
        <x:v>441.81</x:v>
      </x:c>
      <x:c r="H65" s="185" t="n">
        <x:v>131.398</x:v>
      </x:c>
      <x:c r="I65" s="185" t="n">
        <x:v>101.331</x:v>
      </x:c>
      <x:c r="J65" s="185" t="n">
        <x:v>28.952</x:v>
      </x:c>
      <x:c r="K65" s="185" t="n">
        <x:v>3.342</x:v>
      </x:c>
      <x:c r="L65" s="185" t="n">
        <x:v>1010.486</x:v>
      </x:c>
      <x:c r="M65" s="185" t="n">
        <x:v>261.681</x:v>
      </x:c>
      <x:c r="N65" s="185" t="n">
        <x:v>748.805</x:v>
      </x:c>
    </x:row>
    <x:row r="66" spans="1:14">
      <x:c r="A66" s="185" t="s">
        <x:v>65</x:v>
      </x:c>
      <x:c r="B66" s="200" t="s">
        <x:v>230</x:v>
      </x:c>
      <x:c r="C66" s="185" t="s">
        <x:v>126</x:v>
      </x:c>
      <x:c r="D66" s="185" t="s">
        <x:v>145</x:v>
      </x:c>
      <x:c r="E66" s="185" t="s">
        <x:v>132</x:v>
      </x:c>
      <x:c r="F66" s="185" t="n">
        <x:v>301.77</x:v>
      </x:c>
      <x:c r="G66" s="185" t="n">
        <x:v>440.964</x:v>
      </x:c>
      <x:c r="H66" s="185" t="n">
        <x:v>158.123</x:v>
      </x:c>
      <x:c r="I66" s="185" t="n">
        <x:v>108.013</x:v>
      </x:c>
      <x:c r="J66" s="185" t="n">
        <x:v>32.293</x:v>
      </x:c>
      <x:c r="K66" s="185" t="n">
        <x:v>3.342</x:v>
      </x:c>
      <x:c r="L66" s="185" t="n">
        <x:v>1044.505</x:v>
      </x:c>
      <x:c r="M66" s="185" t="n">
        <x:v>0</x:v>
      </x:c>
      <x:c r="N66" s="185" t="n">
        <x:v>1044.505</x:v>
      </x:c>
    </x:row>
    <x:row r="67" spans="1:14">
      <x:c r="A67" s="185" t="s">
        <x:v>65</x:v>
      </x:c>
      <x:c r="B67" s="200" t="s">
        <x:v>231</x:v>
      </x:c>
      <x:c r="C67" s="185" t="s">
        <x:v>126</x:v>
      </x:c>
      <x:c r="D67" s="185" t="s">
        <x:v>145</x:v>
      </x:c>
      <x:c r="E67" s="185" t="s">
        <x:v>133</x:v>
      </x:c>
      <x:c r="F67" s="185" t="n">
        <x:v>301.773</x:v>
      </x:c>
      <x:c r="G67" s="185" t="n">
        <x:v>444.587</x:v>
      </x:c>
      <x:c r="H67" s="185" t="n">
        <x:v>123.918</x:v>
      </x:c>
      <x:c r="I67" s="185" t="n">
        <x:v>127.268</x:v>
      </x:c>
      <x:c r="J67" s="185" t="n">
        <x:v>35.724</x:v>
      </x:c>
      <x:c r="K67" s="185" t="n">
        <x:v>3.348</x:v>
      </x:c>
      <x:c r="L67" s="185" t="n">
        <x:v>1036.618</x:v>
      </x:c>
      <x:c r="M67" s="185" t="n">
        <x:v>0</x:v>
      </x:c>
      <x:c r="N67" s="185" t="n">
        <x:v>1036.618</x:v>
      </x:c>
    </x:row>
    <x:row r="68" spans="1:14">
      <x:c r="A68" s="185" t="s">
        <x:v>65</x:v>
      </x:c>
      <x:c r="B68" s="200" t="s">
        <x:v>232</x:v>
      </x:c>
      <x:c r="C68" s="185" t="s">
        <x:v>126</x:v>
      </x:c>
      <x:c r="D68" s="185" t="s">
        <x:v>145</x:v>
      </x:c>
      <x:c r="E68" s="185" t="s">
        <x:v>127</x:v>
      </x:c>
      <x:c r="F68" s="185" t="n">
        <x:v>2.232</x:v>
      </x:c>
      <x:c r="G68" s="185" t="n">
        <x:v>3.346</x:v>
      </x:c>
      <x:c r="H68" s="185" t="n">
        <x:v>3.342</x:v>
      </x:c>
      <x:c r="I68" s="185" t="n">
        <x:v>3.342</x:v>
      </x:c>
      <x:c r="J68" s="185" t="n">
        <x:v>3.342</x:v>
      </x:c>
      <x:c r="K68" s="185" t="n">
        <x:v>3.342</x:v>
      </x:c>
      <x:c r="L68" s="185" t="n">
        <x:v>18.946</x:v>
      </x:c>
      <x:c r="M68" s="185" t="n">
        <x:v>10.026</x:v>
      </x:c>
      <x:c r="N68" s="185" t="n">
        <x:v>8.92</x:v>
      </x:c>
    </x:row>
    <x:row r="69" spans="1:14">
      <x:c r="A69" s="185" t="s">
        <x:v>65</x:v>
      </x:c>
      <x:c r="B69" s="200" t="s">
        <x:v>233</x:v>
      </x:c>
      <x:c r="C69" s="185" t="s">
        <x:v>126</x:v>
      </x:c>
      <x:c r="D69" s="185" t="s">
        <x:v>145</x:v>
      </x:c>
      <x:c r="E69" s="185" t="s">
        <x:v>128</x:v>
      </x:c>
      <x:c r="F69" s="185" t="n">
        <x:v>4.456</x:v>
      </x:c>
      <x:c r="G69" s="185" t="n">
        <x:v>3.342</x:v>
      </x:c>
      <x:c r="H69" s="185" t="n">
        <x:v>2.228</x:v>
      </x:c>
      <x:c r="I69" s="185" t="n">
        <x:v>3.342</x:v>
      </x:c>
      <x:c r="J69" s="185" t="n">
        <x:v>3.342</x:v>
      </x:c>
      <x:c r="K69" s="185" t="n">
        <x:v>3.342</x:v>
      </x:c>
      <x:c r="L69" s="185" t="n">
        <x:v>20.052</x:v>
      </x:c>
      <x:c r="M69" s="185" t="n">
        <x:v>8.912</x:v>
      </x:c>
      <x:c r="N69" s="185" t="n">
        <x:v>11.14</x:v>
      </x:c>
    </x:row>
    <x:row r="70" spans="1:14">
      <x:c r="A70" s="185" t="s">
        <x:v>65</x:v>
      </x:c>
      <x:c r="B70" s="200" t="s">
        <x:v>234</x:v>
      </x:c>
      <x:c r="C70" s="185" t="s">
        <x:v>126</x:v>
      </x:c>
      <x:c r="D70" s="185" t="s">
        <x:v>145</x:v>
      </x:c>
      <x:c r="E70" s="185" t="s">
        <x:v>129</x:v>
      </x:c>
      <x:c r="F70" s="185" t="n">
        <x:v>308.452</x:v>
      </x:c>
      <x:c r="G70" s="185" t="n">
        <x:v>445.417</x:v>
      </x:c>
      <x:c r="H70" s="185" t="n">
        <x:v>122.488</x:v>
      </x:c>
      <x:c r="I70" s="185" t="n">
        <x:v>497.753</x:v>
      </x:c>
      <x:c r="J70" s="185" t="n">
        <x:v>226.05</x:v>
      </x:c>
      <x:c r="K70" s="185" t="n">
        <x:v>2.228</x:v>
      </x:c>
      <x:c r="L70" s="185" t="n">
        <x:v>1602.388</x:v>
      </x:c>
      <x:c r="M70" s="185" t="n">
        <x:v>846.291</x:v>
      </x:c>
      <x:c r="N70" s="185" t="n">
        <x:v>756.097</x:v>
      </x:c>
    </x:row>
    <x:row r="71" spans="1:14">
      <x:c r="A71" s="185" t="s">
        <x:v>65</x:v>
      </x:c>
      <x:c r="B71" s="200" t="s">
        <x:v>235</x:v>
      </x:c>
      <x:c r="C71" s="185" t="s">
        <x:v>126</x:v>
      </x:c>
      <x:c r="D71" s="185" t="s">
        <x:v>145</x:v>
      </x:c>
      <x:c r="E71" s="185" t="s">
        <x:v>130</x:v>
      </x:c>
      <x:c r="F71" s="185" t="n">
        <x:v>295.09</x:v>
      </x:c>
      <x:c r="G71" s="185" t="n">
        <x:v>440.964</x:v>
      </x:c>
      <x:c r="H71" s="185" t="n">
        <x:v>237.185</x:v>
      </x:c>
      <x:c r="I71" s="185" t="n">
        <x:v>102.445</x:v>
      </x:c>
      <x:c r="J71" s="185" t="n">
        <x:v>31.18</x:v>
      </x:c>
      <x:c r="K71" s="185" t="n">
        <x:v>3.342</x:v>
      </x:c>
      <x:c r="L71" s="185" t="n">
        <x:v>1110.206</x:v>
      </x:c>
      <x:c r="M71" s="185" t="n">
        <x:v>370.81</x:v>
      </x:c>
      <x:c r="N71" s="185" t="n">
        <x:v>739.396</x:v>
      </x:c>
    </x:row>
    <x:row r="72" spans="1:14">
      <x:c r="A72" s="185" t="s">
        <x:v>65</x:v>
      </x:c>
      <x:c r="B72" s="200" t="s">
        <x:v>236</x:v>
      </x:c>
      <x:c r="C72" s="185" t="s">
        <x:v>126</x:v>
      </x:c>
      <x:c r="D72" s="185" t="s">
        <x:v>145</x:v>
      </x:c>
      <x:c r="E72" s="185" t="s">
        <x:v>131</x:v>
      </x:c>
      <x:c r="F72" s="185" t="n">
        <x:v>171.489</x:v>
      </x:c>
      <x:c r="G72" s="185" t="n">
        <x:v>443.474</x:v>
      </x:c>
      <x:c r="H72" s="185" t="n">
        <x:v>139.548</x:v>
      </x:c>
      <x:c r="I72" s="185" t="n">
        <x:v>112.756</x:v>
      </x:c>
      <x:c r="J72" s="185" t="n">
        <x:v>37.957</x:v>
      </x:c>
      <x:c r="K72" s="185" t="n">
        <x:v>3.348</x:v>
      </x:c>
      <x:c r="L72" s="185" t="n">
        <x:v>908.572</x:v>
      </x:c>
      <x:c r="M72" s="185" t="n">
        <x:v>290.261</x:v>
      </x:c>
      <x:c r="N72" s="185" t="n">
        <x:v>618.311</x:v>
      </x:c>
    </x:row>
    <x:row r="73" spans="1:14">
      <x:c r="A73" s="185" t="s">
        <x:v>65</x:v>
      </x:c>
      <x:c r="B73" s="200" t="s">
        <x:v>237</x:v>
      </x:c>
      <x:c r="C73" s="185" t="s">
        <x:v>126</x:v>
      </x:c>
      <x:c r="D73" s="185" t="s">
        <x:v>145</x:v>
      </x:c>
      <x:c r="E73" s="185" t="s">
        <x:v>132</x:v>
      </x:c>
      <x:c r="F73" s="185" t="n">
        <x:v>133.96</x:v>
      </x:c>
      <x:c r="G73" s="185" t="n">
        <x:v>452.688</x:v>
      </x:c>
      <x:c r="H73" s="185" t="n">
        <x:v>249.907</x:v>
      </x:c>
      <x:c r="I73" s="185" t="n">
        <x:v>108.848</x:v>
      </x:c>
      <x:c r="J73" s="185" t="n">
        <x:v>27.769</x:v>
      </x:c>
      <x:c r="K73" s="185" t="n">
        <x:v>3.333</x:v>
      </x:c>
      <x:c r="L73" s="185" t="n">
        <x:v>976.505</x:v>
      </x:c>
      <x:c r="M73" s="185" t="n">
        <x:v>0</x:v>
      </x:c>
      <x:c r="N73" s="185" t="n">
        <x:v>976.505</x:v>
      </x:c>
    </x:row>
    <x:row r="74" spans="1:14">
      <x:c r="A74" s="185" t="s">
        <x:v>65</x:v>
      </x:c>
      <x:c r="B74" s="200" t="s">
        <x:v>238</x:v>
      </x:c>
      <x:c r="C74" s="185" t="s">
        <x:v>126</x:v>
      </x:c>
      <x:c r="D74" s="185" t="s">
        <x:v>145</x:v>
      </x:c>
      <x:c r="E74" s="185" t="s">
        <x:v>133</x:v>
      </x:c>
      <x:c r="F74" s="185" t="n">
        <x:v>69.978</x:v>
      </x:c>
      <x:c r="G74" s="185" t="n">
        <x:v>481.217</x:v>
      </x:c>
      <x:c r="H74" s="185" t="n">
        <x:v>212.688</x:v>
      </x:c>
      <x:c r="I74" s="185" t="n">
        <x:v>113.58</x:v>
      </x:c>
      <x:c r="J74" s="185" t="n">
        <x:v>30.067</x:v>
      </x:c>
      <x:c r="K74" s="185" t="n">
        <x:v>2.228</x:v>
      </x:c>
      <x:c r="L74" s="185" t="n">
        <x:v>909.758</x:v>
      </x:c>
      <x:c r="M74" s="185" t="n">
        <x:v>0</x:v>
      </x:c>
      <x:c r="N74" s="185" t="n">
        <x:v>909.758</x:v>
      </x:c>
    </x:row>
    <x:row r="75" spans="1:14">
      <x:c r="A75" s="185" t="s">
        <x:v>65</x:v>
      </x:c>
      <x:c r="B75" s="200" t="s">
        <x:v>239</x:v>
      </x:c>
      <x:c r="C75" s="185" t="s">
        <x:v>126</x:v>
      </x:c>
      <x:c r="D75" s="185" t="s">
        <x:v>145</x:v>
      </x:c>
      <x:c r="E75" s="185" t="s">
        <x:v>127</x:v>
      </x:c>
      <x:c r="F75" s="185" t="n">
        <x:v>3.342</x:v>
      </x:c>
      <x:c r="G75" s="185" t="n">
        <x:v>3.342</x:v>
      </x:c>
      <x:c r="H75" s="185" t="n">
        <x:v>3.342</x:v>
      </x:c>
      <x:c r="I75" s="185" t="n">
        <x:v>3.342</x:v>
      </x:c>
      <x:c r="J75" s="185" t="n">
        <x:v>3.342</x:v>
      </x:c>
      <x:c r="K75" s="185" t="n">
        <x:v>3.342</x:v>
      </x:c>
      <x:c r="L75" s="185" t="n">
        <x:v>20.052</x:v>
      </x:c>
      <x:c r="M75" s="185" t="n">
        <x:v>10.026</x:v>
      </x:c>
      <x:c r="N75" s="185" t="n">
        <x:v>10.026</x:v>
      </x:c>
    </x:row>
    <x:row r="76" spans="1:14">
      <x:c r="A76" s="185" t="s">
        <x:v>65</x:v>
      </x:c>
      <x:c r="B76" s="200" t="s">
        <x:v>240</x:v>
      </x:c>
      <x:c r="C76" s="185" t="s">
        <x:v>126</x:v>
      </x:c>
      <x:c r="D76" s="185" t="s">
        <x:v>145</x:v>
      </x:c>
      <x:c r="E76" s="185" t="s">
        <x:v>128</x:v>
      </x:c>
      <x:c r="F76" s="185" t="n">
        <x:v>3.342</x:v>
      </x:c>
      <x:c r="G76" s="185" t="n">
        <x:v>3.342</x:v>
      </x:c>
      <x:c r="H76" s="185" t="n">
        <x:v>3.342</x:v>
      </x:c>
      <x:c r="I76" s="185" t="n">
        <x:v>3.342</x:v>
      </x:c>
      <x:c r="J76" s="185" t="n">
        <x:v>2.228</x:v>
      </x:c>
      <x:c r="K76" s="185" t="n">
        <x:v>3.342</x:v>
      </x:c>
      <x:c r="L76" s="185" t="n">
        <x:v>18.938</x:v>
      </x:c>
      <x:c r="M76" s="185" t="n">
        <x:v>8.912</x:v>
      </x:c>
      <x:c r="N76" s="185" t="n">
        <x:v>10.026</x:v>
      </x:c>
    </x:row>
    <x:row r="77" spans="1:14">
      <x:c r="A77" s="185" t="s">
        <x:v>65</x:v>
      </x:c>
      <x:c r="B77" s="200" t="s">
        <x:v>241</x:v>
      </x:c>
      <x:c r="C77" s="185" t="s">
        <x:v>126</x:v>
      </x:c>
      <x:c r="D77" s="185" t="s">
        <x:v>145</x:v>
      </x:c>
      <x:c r="E77" s="185" t="s">
        <x:v>129</x:v>
      </x:c>
      <x:c r="F77" s="185" t="n">
        <x:v>311.792</x:v>
      </x:c>
      <x:c r="G77" s="185" t="n">
        <x:v>445.417</x:v>
      </x:c>
      <x:c r="H77" s="185" t="n">
        <x:v>260.569</x:v>
      </x:c>
      <x:c r="I77" s="185" t="n">
        <x:v>538.956</x:v>
      </x:c>
      <x:c r="J77" s="185" t="n">
        <x:v>211.573</x:v>
      </x:c>
      <x:c r="K77" s="185" t="n">
        <x:v>3.342</x:v>
      </x:c>
      <x:c r="L77" s="185" t="n">
        <x:v>1771.649</x:v>
      </x:c>
      <x:c r="M77" s="185" t="n">
        <x:v>1011.098</x:v>
      </x:c>
      <x:c r="N77" s="185" t="n">
        <x:v>760.551</x:v>
      </x:c>
    </x:row>
    <x:row r="78" spans="1:14">
      <x:c r="A78" s="185" t="s">
        <x:v>65</x:v>
      </x:c>
      <x:c r="B78" s="200" t="s">
        <x:v>242</x:v>
      </x:c>
      <x:c r="C78" s="185" t="s">
        <x:v>126</x:v>
      </x:c>
      <x:c r="D78" s="185" t="s">
        <x:v>145</x:v>
      </x:c>
      <x:c r="E78" s="185" t="s">
        <x:v>130</x:v>
      </x:c>
      <x:c r="F78" s="185" t="n">
        <x:v>234.959</x:v>
      </x:c>
      <x:c r="G78" s="185" t="n">
        <x:v>439.851</x:v>
      </x:c>
      <x:c r="H78" s="185" t="n">
        <x:v>240.524</x:v>
      </x:c>
      <x:c r="I78" s="185" t="n">
        <x:v>234.957</x:v>
      </x:c>
      <x:c r="J78" s="185" t="n">
        <x:v>185.962</x:v>
      </x:c>
      <x:c r="K78" s="185" t="n">
        <x:v>3.342</x:v>
      </x:c>
      <x:c r="L78" s="185" t="n">
        <x:v>1339.595</x:v>
      </x:c>
      <x:c r="M78" s="185" t="n">
        <x:v>661.443</x:v>
      </x:c>
      <x:c r="N78" s="185" t="n">
        <x:v>678.152</x:v>
      </x:c>
    </x:row>
    <x:row r="79" spans="1:14">
      <x:c r="A79" s="185" t="s">
        <x:v>65</x:v>
      </x:c>
      <x:c r="B79" s="200" t="s">
        <x:v>243</x:v>
      </x:c>
      <x:c r="C79" s="185" t="s">
        <x:v>126</x:v>
      </x:c>
      <x:c r="D79" s="185" t="s">
        <x:v>145</x:v>
      </x:c>
      <x:c r="E79" s="185" t="s">
        <x:v>131</x:v>
      </x:c>
      <x:c r="F79" s="185" t="n">
        <x:v>54.565</x:v>
      </x:c>
      <x:c r="G79" s="185" t="n">
        <x:v>482.165</x:v>
      </x:c>
      <x:c r="H79" s="185" t="n">
        <x:v>262.795</x:v>
      </x:c>
      <x:c r="I79" s="185" t="n">
        <x:v>97.989</x:v>
      </x:c>
      <x:c r="J79" s="185" t="n">
        <x:v>38.975</x:v>
      </x:c>
      <x:c r="K79" s="185" t="n">
        <x:v>2.228</x:v>
      </x:c>
      <x:c r="L79" s="185" t="n">
        <x:v>938.717</x:v>
      </x:c>
      <x:c r="M79" s="185" t="n">
        <x:v>399.759</x:v>
      </x:c>
      <x:c r="N79" s="185" t="n">
        <x:v>538.958</x:v>
      </x:c>
    </x:row>
    <x:row r="80" spans="1:14">
      <x:c r="A80" s="185" t="s">
        <x:v>65</x:v>
      </x:c>
      <x:c r="B80" s="200" t="s">
        <x:v>244</x:v>
      </x:c>
      <x:c r="C80" s="185" t="s">
        <x:v>126</x:v>
      </x:c>
      <x:c r="D80" s="185" t="s">
        <x:v>145</x:v>
      </x:c>
      <x:c r="E80" s="185" t="s">
        <x:v>132</x:v>
      </x:c>
      <x:c r="F80" s="185" t="n">
        <x:v>87.973</x:v>
      </x:c>
      <x:c r="G80" s="185" t="n">
        <x:v>465.741</x:v>
      </x:c>
      <x:c r="H80" s="185" t="n">
        <x:v>184.202</x:v>
      </x:c>
      <x:c r="I80" s="185" t="n">
        <x:v>99.359</x:v>
      </x:c>
      <x:c r="J80" s="185" t="n">
        <x:v>36.84</x:v>
      </x:c>
      <x:c r="K80" s="185" t="n">
        <x:v>3.348</x:v>
      </x:c>
      <x:c r="L80" s="185" t="n">
        <x:v>877.463</x:v>
      </x:c>
      <x:c r="M80" s="185" t="n">
        <x:v>0</x:v>
      </x:c>
      <x:c r="N80" s="185" t="n">
        <x:v>877.463</x:v>
      </x:c>
    </x:row>
    <x:row r="81" spans="1:14">
      <x:c r="A81" s="185" t="s">
        <x:v>65</x:v>
      </x:c>
      <x:c r="B81" s="200" t="s">
        <x:v>245</x:v>
      </x:c>
      <x:c r="C81" s="185" t="s">
        <x:v>126</x:v>
      </x:c>
      <x:c r="D81" s="185" t="s">
        <x:v>145</x:v>
      </x:c>
      <x:c r="E81" s="185" t="s">
        <x:v>133</x:v>
      </x:c>
      <x:c r="F81" s="185" t="n">
        <x:v>156.293</x:v>
      </x:c>
      <x:c r="G81" s="185" t="n">
        <x:v>443.205</x:v>
      </x:c>
      <x:c r="H81" s="185" t="n">
        <x:v>125.035</x:v>
      </x:c>
      <x:c r="I81" s="185" t="n">
        <x:v>465.531</x:v>
      </x:c>
      <x:c r="J81" s="185" t="n">
        <x:v>231.09</x:v>
      </x:c>
      <x:c r="K81" s="185" t="n">
        <x:v>3.348</x:v>
      </x:c>
      <x:c r="L81" s="185" t="n">
        <x:v>1424.502</x:v>
      </x:c>
      <x:c r="M81" s="185" t="n">
        <x:v>0</x:v>
      </x:c>
      <x:c r="N81" s="185" t="n">
        <x:v>1424.502</x:v>
      </x:c>
    </x:row>
    <x:row r="82" spans="1:14">
      <x:c r="A82" s="185" t="s">
        <x:v>65</x:v>
      </x:c>
      <x:c r="B82" s="200" t="s">
        <x:v>246</x:v>
      </x:c>
      <x:c r="C82" s="185" t="s">
        <x:v>126</x:v>
      </x:c>
      <x:c r="D82" s="185" t="s">
        <x:v>145</x:v>
      </x:c>
      <x:c r="E82" s="185" t="s">
        <x:v>127</x:v>
      </x:c>
      <x:c r="F82" s="185" t="n">
        <x:v>2.232</x:v>
      </x:c>
      <x:c r="G82" s="185" t="n">
        <x:v>3.346</x:v>
      </x:c>
      <x:c r="H82" s="185" t="n">
        <x:v>3.342</x:v>
      </x:c>
      <x:c r="I82" s="185" t="n">
        <x:v>3.342</x:v>
      </x:c>
      <x:c r="J82" s="185" t="n">
        <x:v>3.342</x:v>
      </x:c>
      <x:c r="K82" s="185" t="n">
        <x:v>3.342</x:v>
      </x:c>
      <x:c r="L82" s="185" t="n">
        <x:v>18.946</x:v>
      </x:c>
      <x:c r="M82" s="185" t="n">
        <x:v>10.026</x:v>
      </x:c>
      <x:c r="N82" s="185" t="n">
        <x:v>8.92</x:v>
      </x:c>
    </x:row>
    <x:row r="83" spans="1:14">
      <x:c r="A83" s="185" t="s">
        <x:v>65</x:v>
      </x:c>
      <x:c r="B83" s="200" t="s">
        <x:v>247</x:v>
      </x:c>
      <x:c r="C83" s="185" t="s">
        <x:v>126</x:v>
      </x:c>
      <x:c r="D83" s="185" t="s">
        <x:v>145</x:v>
      </x:c>
      <x:c r="E83" s="185" t="s">
        <x:v>128</x:v>
      </x:c>
      <x:c r="F83" s="185" t="n">
        <x:v>4.456</x:v>
      </x:c>
      <x:c r="G83" s="185" t="n">
        <x:v>2.228</x:v>
      </x:c>
      <x:c r="H83" s="185" t="n">
        <x:v>3.342</x:v>
      </x:c>
      <x:c r="I83" s="185" t="n">
        <x:v>3.342</x:v>
      </x:c>
      <x:c r="J83" s="185" t="n">
        <x:v>3.342</x:v>
      </x:c>
      <x:c r="K83" s="185" t="n">
        <x:v>3.342</x:v>
      </x:c>
      <x:c r="L83" s="185" t="n">
        <x:v>20.052</x:v>
      </x:c>
      <x:c r="M83" s="185" t="n">
        <x:v>10.026</x:v>
      </x:c>
      <x:c r="N83" s="185" t="n">
        <x:v>10.026</x:v>
      </x:c>
    </x:row>
    <x:row r="84" spans="1:14">
      <x:c r="A84" s="185" t="s">
        <x:v>65</x:v>
      </x:c>
      <x:c r="B84" s="200" t="s">
        <x:v>248</x:v>
      </x:c>
      <x:c r="C84" s="185" t="s">
        <x:v>126</x:v>
      </x:c>
      <x:c r="D84" s="185" t="s">
        <x:v>145</x:v>
      </x:c>
      <x:c r="E84" s="185" t="s">
        <x:v>129</x:v>
      </x:c>
      <x:c r="F84" s="185" t="n">
        <x:v>301.771</x:v>
      </x:c>
      <x:c r="G84" s="185" t="n">
        <x:v>438.739</x:v>
      </x:c>
      <x:c r="H84" s="185" t="n">
        <x:v>543.407</x:v>
      </x:c>
      <x:c r="I84" s="185" t="n">
        <x:v>303.997</x:v>
      </x:c>
      <x:c r="J84" s="185" t="n">
        <x:v>263.909</x:v>
      </x:c>
      <x:c r="K84" s="185" t="n">
        <x:v>3.342</x:v>
      </x:c>
      <x:c r="L84" s="185" t="n">
        <x:v>1855.165</x:v>
      </x:c>
      <x:c r="M84" s="185" t="n">
        <x:v>1111.313</x:v>
      </x:c>
      <x:c r="N84" s="185" t="n">
        <x:v>743.852</x:v>
      </x:c>
    </x:row>
    <x:row r="85" spans="1:14">
      <x:c r="A85" s="185" t="s">
        <x:v>65</x:v>
      </x:c>
      <x:c r="B85" s="200" t="s">
        <x:v>249</x:v>
      </x:c>
      <x:c r="C85" s="185" t="s">
        <x:v>126</x:v>
      </x:c>
      <x:c r="D85" s="185" t="s">
        <x:v>145</x:v>
      </x:c>
      <x:c r="E85" s="185" t="s">
        <x:v>130</x:v>
      </x:c>
      <x:c r="F85" s="185" t="n">
        <x:v>296.203</x:v>
      </x:c>
      <x:c r="G85" s="185" t="n">
        <x:v>434.284</x:v>
      </x:c>
      <x:c r="H85" s="185" t="n">
        <x:v>543.408</x:v>
      </x:c>
      <x:c r="I85" s="185" t="n">
        <x:v>538.954</x:v>
      </x:c>
      <x:c r="J85" s="185" t="n">
        <x:v>240.526</x:v>
      </x:c>
      <x:c r="K85" s="185" t="n">
        <x:v>3.342</x:v>
      </x:c>
      <x:c r="L85" s="185" t="n">
        <x:v>2056.717</x:v>
      </x:c>
      <x:c r="M85" s="185" t="n">
        <x:v>1322.888</x:v>
      </x:c>
      <x:c r="N85" s="185" t="n">
        <x:v>733.829</x:v>
      </x:c>
    </x:row>
    <x:row r="86" spans="1:14">
      <x:c r="A86" s="185" t="s">
        <x:v>65</x:v>
      </x:c>
      <x:c r="B86" s="200" t="s">
        <x:v>250</x:v>
      </x:c>
      <x:c r="C86" s="185" t="s">
        <x:v>126</x:v>
      </x:c>
      <x:c r="D86" s="185" t="s">
        <x:v>145</x:v>
      </x:c>
      <x:c r="E86" s="185" t="s">
        <x:v>131</x:v>
      </x:c>
      <x:c r="F86" s="185" t="n">
        <x:v>220.479</x:v>
      </x:c>
      <x:c r="G86" s="185" t="n">
        <x:v>436.232</x:v>
      </x:c>
      <x:c r="H86" s="185" t="n">
        <x:v>237.691</x:v>
      </x:c>
      <x:c r="I86" s="185" t="n">
        <x:v>513.143</x:v>
      </x:c>
      <x:c r="J86" s="185" t="n">
        <x:v>241.023</x:v>
      </x:c>
      <x:c r="K86" s="185" t="n">
        <x:v>3.333</x:v>
      </x:c>
      <x:c r="L86" s="185" t="n">
        <x:v>1651.901</x:v>
      </x:c>
      <x:c r="M86" s="185" t="n">
        <x:v>991.857</x:v>
      </x:c>
      <x:c r="N86" s="185" t="n">
        <x:v>660.044</x:v>
      </x:c>
    </x:row>
    <x:row r="87" spans="1:14">
      <x:c r="A87" s="185" t="s">
        <x:v>65</x:v>
      </x:c>
      <x:c r="B87" s="200" t="s">
        <x:v>251</x:v>
      </x:c>
      <x:c r="C87" s="185" t="s">
        <x:v>126</x:v>
      </x:c>
      <x:c r="D87" s="185" t="s">
        <x:v>145</x:v>
      </x:c>
      <x:c r="E87" s="185" t="s">
        <x:v>132</x:v>
      </x:c>
      <x:c r="F87" s="185" t="n">
        <x:v>31.104</x:v>
      </x:c>
      <x:c r="G87" s="185" t="n">
        <x:v>482.299</x:v>
      </x:c>
      <x:c r="H87" s="185" t="n">
        <x:v>113.581</x:v>
      </x:c>
      <x:c r="I87" s="185" t="n">
        <x:v>401.988</x:v>
      </x:c>
      <x:c r="J87" s="185" t="n">
        <x:v>239.412</x:v>
      </x:c>
      <x:c r="K87" s="185" t="n">
        <x:v>2.228</x:v>
      </x:c>
      <x:c r="L87" s="185" t="n">
        <x:v>1270.612</x:v>
      </x:c>
      <x:c r="M87" s="185" t="n">
        <x:v>0</x:v>
      </x:c>
      <x:c r="N87" s="185" t="n">
        <x:v>1270.612</x:v>
      </x:c>
    </x:row>
    <x:row r="88" spans="1:14">
      <x:c r="A88" s="185" t="s">
        <x:v>65</x:v>
      </x:c>
      <x:c r="B88" s="200" t="s">
        <x:v>252</x:v>
      </x:c>
      <x:c r="C88" s="185" t="s">
        <x:v>126</x:v>
      </x:c>
      <x:c r="D88" s="185" t="s">
        <x:v>145</x:v>
      </x:c>
      <x:c r="E88" s="185" t="s">
        <x:v>133</x:v>
      </x:c>
      <x:c r="F88" s="185" t="n">
        <x:v>3.342</x:v>
      </x:c>
      <x:c r="G88" s="185" t="n">
        <x:v>501.095</x:v>
      </x:c>
      <x:c r="H88" s="185" t="n">
        <x:v>113.58</x:v>
      </x:c>
      <x:c r="I88" s="185" t="n">
        <x:v>109.126</x:v>
      </x:c>
      <x:c r="J88" s="185" t="n">
        <x:v>30.066</x:v>
      </x:c>
      <x:c r="K88" s="185" t="n">
        <x:v>3.342</x:v>
      </x:c>
      <x:c r="L88" s="185" t="n">
        <x:v>760.551</x:v>
      </x:c>
      <x:c r="M88" s="185" t="n">
        <x:v>0</x:v>
      </x:c>
      <x:c r="N88" s="185" t="n">
        <x:v>760.551</x:v>
      </x:c>
    </x:row>
    <x:row r="89" spans="1:14">
      <x:c r="A89" s="185" t="s">
        <x:v>65</x:v>
      </x:c>
      <x:c r="B89" s="200" t="s">
        <x:v>253</x:v>
      </x:c>
      <x:c r="C89" s="185" t="s">
        <x:v>126</x:v>
      </x:c>
      <x:c r="D89" s="185" t="s">
        <x:v>145</x:v>
      </x:c>
      <x:c r="E89" s="185" t="s">
        <x:v>127</x:v>
      </x:c>
      <x:c r="F89" s="185" t="n">
        <x:v>3.342</x:v>
      </x:c>
      <x:c r="G89" s="185" t="n">
        <x:v>3.342</x:v>
      </x:c>
      <x:c r="H89" s="185" t="n">
        <x:v>3.342</x:v>
      </x:c>
      <x:c r="I89" s="185" t="n">
        <x:v>3.342</x:v>
      </x:c>
      <x:c r="J89" s="185" t="n">
        <x:v>3.342</x:v>
      </x:c>
      <x:c r="K89" s="185" t="n">
        <x:v>3.342</x:v>
      </x:c>
      <x:c r="L89" s="185" t="n">
        <x:v>20.052</x:v>
      </x:c>
      <x:c r="M89" s="185" t="n">
        <x:v>10.026</x:v>
      </x:c>
      <x:c r="N89" s="185" t="n">
        <x:v>10.026</x:v>
      </x:c>
    </x:row>
    <x:row r="90" spans="1:14">
      <x:c r="A90" s="185" t="s">
        <x:v>65</x:v>
      </x:c>
      <x:c r="B90" s="200" t="s">
        <x:v>254</x:v>
      </x:c>
      <x:c r="C90" s="185" t="s">
        <x:v>126</x:v>
      </x:c>
      <x:c r="D90" s="185" t="s">
        <x:v>145</x:v>
      </x:c>
      <x:c r="E90" s="185" t="s">
        <x:v>128</x:v>
      </x:c>
      <x:c r="F90" s="185" t="n">
        <x:v>3.344</x:v>
      </x:c>
      <x:c r="G90" s="185" t="n">
        <x:v>3.344</x:v>
      </x:c>
      <x:c r="H90" s="185" t="n">
        <x:v>3.348</x:v>
      </x:c>
      <x:c r="I90" s="185" t="n">
        <x:v>3.348</x:v>
      </x:c>
      <x:c r="J90" s="185" t="n">
        <x:v>2.232</x:v>
      </x:c>
      <x:c r="K90" s="185" t="n">
        <x:v>3.348</x:v>
      </x:c>
      <x:c r="L90" s="185" t="n">
        <x:v>18.964</x:v>
      </x:c>
      <x:c r="M90" s="185" t="n">
        <x:v>8.928</x:v>
      </x:c>
      <x:c r="N90" s="185" t="n">
        <x:v>10.036</x:v>
      </x:c>
    </x:row>
    <x:row r="91" spans="1:14">
      <x:c r="A91" s="185" t="s">
        <x:v>65</x:v>
      </x:c>
      <x:c r="B91" s="200" t="s">
        <x:v>255</x:v>
      </x:c>
      <x:c r="C91" s="185" t="s">
        <x:v>126</x:v>
      </x:c>
      <x:c r="D91" s="185" t="s">
        <x:v>145</x:v>
      </x:c>
      <x:c r="E91" s="185" t="s">
        <x:v>129</x:v>
      </x:c>
      <x:c r="F91" s="185" t="n">
        <x:v>300.305</x:v>
      </x:c>
      <x:c r="G91" s="185" t="n">
        <x:v>429.553</x:v>
      </x:c>
      <x:c r="H91" s="185" t="n">
        <x:v>116.921</x:v>
      </x:c>
      <x:c r="I91" s="185" t="n">
        <x:v>410.895</x:v>
      </x:c>
      <x:c r="J91" s="185" t="n">
        <x:v>253.888</x:v>
      </x:c>
      <x:c r="K91" s="185" t="n">
        <x:v>3.342</x:v>
      </x:c>
      <x:c r="L91" s="185" t="n">
        <x:v>1514.904</x:v>
      </x:c>
      <x:c r="M91" s="185" t="n">
        <x:v>781.704</x:v>
      </x:c>
      <x:c r="N91" s="185" t="n">
        <x:v>733.2</x:v>
      </x:c>
    </x:row>
    <x:row r="92" spans="1:14">
      <x:c r="A92" s="185" t="s">
        <x:v>65</x:v>
      </x:c>
      <x:c r="B92" s="200" t="s">
        <x:v>256</x:v>
      </x:c>
      <x:c r="C92" s="185" t="s">
        <x:v>126</x:v>
      </x:c>
      <x:c r="D92" s="185" t="s">
        <x:v>145</x:v>
      </x:c>
      <x:c r="E92" s="185" t="s">
        <x:v>130</x:v>
      </x:c>
      <x:c r="F92" s="185" t="n">
        <x:v>214.914</x:v>
      </x:c>
      <x:c r="G92" s="185" t="n">
        <x:v>438.738</x:v>
      </x:c>
      <x:c r="H92" s="185" t="n">
        <x:v>280.612</x:v>
      </x:c>
      <x:c r="I92" s="185" t="n">
        <x:v>553.429</x:v>
      </x:c>
      <x:c r="J92" s="185" t="n">
        <x:v>255.001</x:v>
      </x:c>
      <x:c r="K92" s="185" t="n">
        <x:v>3.342</x:v>
      </x:c>
      <x:c r="L92" s="185" t="n">
        <x:v>1746.036</x:v>
      </x:c>
      <x:c r="M92" s="185" t="n">
        <x:v>1089.042</x:v>
      </x:c>
      <x:c r="N92" s="185" t="n">
        <x:v>656.994</x:v>
      </x:c>
    </x:row>
    <x:row r="93" spans="1:14">
      <x:c r="A93" s="185" t="s">
        <x:v>65</x:v>
      </x:c>
      <x:c r="B93" s="200" t="s">
        <x:v>257</x:v>
      </x:c>
      <x:c r="C93" s="185" t="s">
        <x:v>126</x:v>
      </x:c>
      <x:c r="D93" s="185" t="s">
        <x:v>145</x:v>
      </x:c>
      <x:c r="E93" s="185" t="s">
        <x:v>131</x:v>
      </x:c>
      <x:c r="F93" s="185" t="n">
        <x:v>95.766</x:v>
      </x:c>
      <x:c r="G93" s="185" t="n">
        <x:v>193.756</x:v>
      </x:c>
      <x:c r="H93" s="185" t="n">
        <x:v>359.673</x:v>
      </x:c>
      <x:c r="I93" s="185" t="n">
        <x:v>300.655</x:v>
      </x:c>
      <x:c r="J93" s="185" t="n">
        <x:v>120.264</x:v>
      </x:c>
      <x:c r="K93" s="185" t="n">
        <x:v>3.342</x:v>
      </x:c>
      <x:c r="L93" s="185" t="n">
        <x:v>1073.456</x:v>
      </x:c>
      <x:c r="M93" s="185" t="n">
        <x:v>780.592</x:v>
      </x:c>
      <x:c r="N93" s="185" t="n">
        <x:v>292.864</x:v>
      </x:c>
    </x:row>
    <x:row r="94" spans="1:14">
      <x:c r="A94" s="185" t="s">
        <x:v>65</x:v>
      </x:c>
      <x:c r="B94" s="200" t="s">
        <x:v>106</x:v>
      </x:c>
      <x:c r="C94" s="185" t="s">
        <x:v>126</x:v>
      </x:c>
      <x:c r="D94" s="185" t="s">
        <x:v>146</x:v>
      </x:c>
      <x:c r="E94" s="185" t="s">
        <x:v>132</x:v>
      </x:c>
      <x:c r="F94" s="185" t="n">
        <x:v>152.557</x:v>
      </x:c>
      <x:c r="G94" s="185" t="n">
        <x:v>195.982</x:v>
      </x:c>
      <x:c r="H94" s="185" t="n">
        <x:v>308.45</x:v>
      </x:c>
      <x:c r="I94" s="185" t="n">
        <x:v>287.293</x:v>
      </x:c>
      <x:c r="J94" s="185" t="n">
        <x:v>130.285</x:v>
      </x:c>
      <x:c r="K94" s="185" t="n">
        <x:v>3.342</x:v>
      </x:c>
      <x:c r="L94" s="185" t="n">
        <x:v>1077.909</x:v>
      </x:c>
      <x:c r="M94" s="185" t="n">
        <x:v>0</x:v>
      </x:c>
      <x:c r="N94" s="185" t="n">
        <x:v>1077.909</x:v>
      </x:c>
    </x:row>
    <x:row r="95" spans="1:14">
      <x:c r="A95" s="185" t="s">
        <x:v>65</x:v>
      </x:c>
      <x:c r="B95" s="200" t="s">
        <x:v>258</x:v>
      </x:c>
      <x:c r="C95" s="185" t="s">
        <x:v>126</x:v>
      </x:c>
      <x:c r="D95" s="185" t="s">
        <x:v>146</x:v>
      </x:c>
      <x:c r="E95" s="185" t="s">
        <x:v>133</x:v>
      </x:c>
      <x:c r="F95" s="185" t="n">
        <x:v>154.783</x:v>
      </x:c>
      <x:c r="G95" s="185" t="n">
        <x:v>203.776</x:v>
      </x:c>
      <x:c r="H95" s="185" t="n">
        <x:v>306.223</x:v>
      </x:c>
      <x:c r="I95" s="185" t="n">
        <x:v>286.18</x:v>
      </x:c>
      <x:c r="J95" s="185" t="n">
        <x:v>122.491</x:v>
      </x:c>
      <x:c r="K95" s="185" t="n">
        <x:v>3.342</x:v>
      </x:c>
      <x:c r="L95" s="185" t="n">
        <x:v>1076.795</x:v>
      </x:c>
      <x:c r="M95" s="185" t="n">
        <x:v>0</x:v>
      </x:c>
      <x:c r="N95" s="185" t="n">
        <x:v>1076.795</x:v>
      </x:c>
    </x:row>
    <x:row r="96" spans="1:14">
      <x:c r="A96" s="185" t="s">
        <x:v>65</x:v>
      </x:c>
      <x:c r="B96" s="200" t="s">
        <x:v>259</x:v>
      </x:c>
      <x:c r="C96" s="185" t="s">
        <x:v>126</x:v>
      </x:c>
      <x:c r="D96" s="185" t="s">
        <x:v>146</x:v>
      </x:c>
      <x:c r="E96" s="185" t="s">
        <x:v>127</x:v>
      </x:c>
      <x:c r="F96" s="185" t="n">
        <x:v>3.342</x:v>
      </x:c>
      <x:c r="G96" s="185" t="n">
        <x:v>3.342</x:v>
      </x:c>
      <x:c r="H96" s="185" t="n">
        <x:v>3.342</x:v>
      </x:c>
      <x:c r="I96" s="185" t="n">
        <x:v>2.228</x:v>
      </x:c>
      <x:c r="J96" s="185" t="n">
        <x:v>3.342</x:v>
      </x:c>
      <x:c r="K96" s="185" t="n">
        <x:v>3.342</x:v>
      </x:c>
      <x:c r="L96" s="185" t="n">
        <x:v>18.938</x:v>
      </x:c>
      <x:c r="M96" s="185" t="n">
        <x:v>8.912</x:v>
      </x:c>
      <x:c r="N96" s="185" t="n">
        <x:v>10.026</x:v>
      </x:c>
    </x:row>
    <x:row r="97" spans="1:14">
      <x:c r="A97" s="185" t="s">
        <x:v>65</x:v>
      </x:c>
      <x:c r="B97" s="200" t="s">
        <x:v>260</x:v>
      </x:c>
      <x:c r="C97" s="185" t="s">
        <x:v>126</x:v>
      </x:c>
      <x:c r="D97" s="185" t="s">
        <x:v>146</x:v>
      </x:c>
      <x:c r="E97" s="185" t="s">
        <x:v>128</x:v>
      </x:c>
      <x:c r="F97" s="185" t="n">
        <x:v>3.342</x:v>
      </x:c>
      <x:c r="G97" s="185" t="n">
        <x:v>3.342</x:v>
      </x:c>
      <x:c r="H97" s="185" t="n">
        <x:v>3.342</x:v>
      </x:c>
      <x:c r="I97" s="185" t="n">
        <x:v>3.342</x:v>
      </x:c>
      <x:c r="J97" s="185" t="n">
        <x:v>3.342</x:v>
      </x:c>
      <x:c r="K97" s="185" t="n">
        <x:v>2.228</x:v>
      </x:c>
      <x:c r="L97" s="185" t="n">
        <x:v>18.938</x:v>
      </x:c>
      <x:c r="M97" s="185" t="n">
        <x:v>10.026</x:v>
      </x:c>
      <x:c r="N97" s="185" t="n">
        <x:v>8.912</x:v>
      </x:c>
    </x:row>
    <x:row r="98" spans="1:14">
      <x:c r="A98" s="185" t="s">
        <x:v>65</x:v>
      </x:c>
      <x:c r="B98" s="200" t="s">
        <x:v>261</x:v>
      </x:c>
      <x:c r="C98" s="185" t="s">
        <x:v>126</x:v>
      </x:c>
      <x:c r="D98" s="185" t="s">
        <x:v>146</x:v>
      </x:c>
      <x:c r="E98" s="185" t="s">
        <x:v>129</x:v>
      </x:c>
      <x:c r="F98" s="185" t="n">
        <x:v>177.054</x:v>
      </x:c>
      <x:c r="G98" s="185" t="n">
        <x:v>236.072</x:v>
      </x:c>
      <x:c r="H98" s="185" t="n">
        <x:v>485.504</x:v>
      </x:c>
      <x:c r="I98" s="185" t="n">
        <x:v>436.509</x:v>
      </x:c>
      <x:c r="J98" s="185" t="n">
        <x:v>190.416</x:v>
      </x:c>
      <x:c r="K98" s="185" t="n">
        <x:v>3.342</x:v>
      </x:c>
      <x:c r="L98" s="185" t="n">
        <x:v>1528.897</x:v>
      </x:c>
      <x:c r="M98" s="185" t="n">
        <x:v>1112.429</x:v>
      </x:c>
      <x:c r="N98" s="185" t="n">
        <x:v>416.468</x:v>
      </x:c>
    </x:row>
    <x:row r="99" spans="1:14">
      <x:c r="A99" s="185" t="s">
        <x:v>65</x:v>
      </x:c>
      <x:c r="B99" s="200" t="s">
        <x:v>262</x:v>
      </x:c>
      <x:c r="C99" s="185" t="s">
        <x:v>126</x:v>
      </x:c>
      <x:c r="D99" s="185" t="s">
        <x:v>146</x:v>
      </x:c>
      <x:c r="E99" s="185" t="s">
        <x:v>130</x:v>
      </x:c>
      <x:c r="F99" s="185" t="n">
        <x:v>240.525</x:v>
      </x:c>
      <x:c r="G99" s="185" t="n">
        <x:v>340.745</x:v>
      </x:c>
      <x:c r="H99" s="185" t="n">
        <x:v>453.211</x:v>
      </x:c>
      <x:c r="I99" s="185" t="n">
        <x:v>425.372</x:v>
      </x:c>
      <x:c r="J99" s="185" t="n">
        <x:v>192.643</x:v>
      </x:c>
      <x:c r="K99" s="185" t="n">
        <x:v>3.342</x:v>
      </x:c>
      <x:c r="L99" s="185" t="n">
        <x:v>1655.838</x:v>
      </x:c>
      <x:c r="M99" s="185" t="n">
        <x:v>1071.226</x:v>
      </x:c>
      <x:c r="N99" s="185" t="n">
        <x:v>584.612</x:v>
      </x:c>
    </x:row>
    <x:row r="100" spans="1:14">
      <x:c r="A100" s="185" t="s">
        <x:v>65</x:v>
      </x:c>
      <x:c r="B100" s="200" t="s">
        <x:v>263</x:v>
      </x:c>
      <x:c r="C100" s="185" t="s">
        <x:v>126</x:v>
      </x:c>
      <x:c r="D100" s="185" t="s">
        <x:v>146</x:v>
      </x:c>
      <x:c r="E100" s="185" t="s">
        <x:v>131</x:v>
      </x:c>
      <x:c r="F100" s="185" t="n">
        <x:v>227.163</x:v>
      </x:c>
      <x:c r="G100" s="185" t="n">
        <x:v>324.04</x:v>
      </x:c>
      <x:c r="H100" s="185" t="n">
        <x:v>426.486</x:v>
      </x:c>
      <x:c r="I100" s="185" t="n">
        <x:v>394.192</x:v>
      </x:c>
      <x:c r="J100" s="185" t="n">
        <x:v>171.487</x:v>
      </x:c>
      <x:c r="K100" s="185" t="n">
        <x:v>3.342</x:v>
      </x:c>
      <x:c r="L100" s="185" t="n">
        <x:v>1546.71</x:v>
      </x:c>
      <x:c r="M100" s="185" t="n">
        <x:v>992.165</x:v>
      </x:c>
      <x:c r="N100" s="185" t="n">
        <x:v>554.545</x:v>
      </x:c>
    </x:row>
    <x:row r="101" spans="1:14">
      <x:c r="A101" s="185" t="s">
        <x:v>65</x:v>
      </x:c>
      <x:c r="B101" s="200" t="s">
        <x:v>264</x:v>
      </x:c>
      <x:c r="C101" s="185" t="s">
        <x:v>126</x:v>
      </x:c>
      <x:c r="D101" s="185" t="s">
        <x:v>146</x:v>
      </x:c>
      <x:c r="E101" s="185" t="s">
        <x:v>132</x:v>
      </x:c>
      <x:c r="F101" s="185" t="n">
        <x:v>219.369</x:v>
      </x:c>
      <x:c r="G101" s="185" t="n">
        <x:v>305.109</x:v>
      </x:c>
      <x:c r="H101" s="185" t="n">
        <x:v>420.919</x:v>
      </x:c>
      <x:c r="I101" s="185" t="n">
        <x:v>393.079</x:v>
      </x:c>
      <x:c r="J101" s="185" t="n">
        <x:v>173.713</x:v>
      </x:c>
      <x:c r="K101" s="185" t="n">
        <x:v>3.342</x:v>
      </x:c>
      <x:c r="L101" s="185" t="n">
        <x:v>1515.531</x:v>
      </x:c>
      <x:c r="M101" s="185" t="n">
        <x:v>0</x:v>
      </x:c>
      <x:c r="N101" s="185" t="n">
        <x:v>1515.531</x:v>
      </x:c>
    </x:row>
    <x:row r="102" spans="1:14">
      <x:c r="A102" s="185" t="s">
        <x:v>65</x:v>
      </x:c>
      <x:c r="B102" s="200" t="s">
        <x:v>265</x:v>
      </x:c>
      <x:c r="C102" s="185" t="s">
        <x:v>126</x:v>
      </x:c>
      <x:c r="D102" s="185" t="s">
        <x:v>146</x:v>
      </x:c>
      <x:c r="E102" s="185" t="s">
        <x:v>133</x:v>
      </x:c>
      <x:c r="F102" s="185" t="n">
        <x:v>219.371</x:v>
      </x:c>
      <x:c r="G102" s="185" t="n">
        <x:v>299.732</x:v>
      </x:c>
      <x:c r="H102" s="185" t="n">
        <x:v>417.527</x:v>
      </x:c>
      <x:c r="I102" s="185" t="n">
        <x:v>400.783</x:v>
      </x:c>
      <x:c r="J102" s="185" t="n">
        <x:v>162.992</x:v>
      </x:c>
      <x:c r="K102" s="185" t="n">
        <x:v>3.348</x:v>
      </x:c>
      <x:c r="L102" s="185" t="n">
        <x:v>1503.753</x:v>
      </x:c>
      <x:c r="M102" s="185" t="n">
        <x:v>0</x:v>
      </x:c>
      <x:c r="N102" s="185" t="n">
        <x:v>1503.753</x:v>
      </x:c>
    </x:row>
    <x:row r="103" spans="1:14">
      <x:c r="A103" s="185" t="s">
        <x:v>65</x:v>
      </x:c>
      <x:c r="B103" s="200" t="s">
        <x:v>266</x:v>
      </x:c>
      <x:c r="C103" s="185" t="s">
        <x:v>126</x:v>
      </x:c>
      <x:c r="D103" s="185" t="s">
        <x:v>146</x:v>
      </x:c>
      <x:c r="E103" s="185" t="s">
        <x:v>127</x:v>
      </x:c>
      <x:c r="F103" s="185" t="n">
        <x:v>3.346</x:v>
      </x:c>
      <x:c r="G103" s="185" t="n">
        <x:v>3.346</x:v>
      </x:c>
      <x:c r="H103" s="185" t="n">
        <x:v>3.342</x:v>
      </x:c>
      <x:c r="I103" s="185" t="n">
        <x:v>2.228</x:v>
      </x:c>
      <x:c r="J103" s="185" t="n">
        <x:v>3.342</x:v>
      </x:c>
      <x:c r="K103" s="185" t="n">
        <x:v>3.342</x:v>
      </x:c>
      <x:c r="L103" s="185" t="n">
        <x:v>18.946</x:v>
      </x:c>
      <x:c r="M103" s="185" t="n">
        <x:v>8.912</x:v>
      </x:c>
      <x:c r="N103" s="185" t="n">
        <x:v>10.034</x:v>
      </x:c>
    </x:row>
    <x:row r="104" spans="1:14">
      <x:c r="A104" s="185" t="s">
        <x:v>65</x:v>
      </x:c>
      <x:c r="B104" s="200" t="s">
        <x:v>267</x:v>
      </x:c>
      <x:c r="C104" s="185" t="s">
        <x:v>126</x:v>
      </x:c>
      <x:c r="D104" s="185" t="s">
        <x:v>146</x:v>
      </x:c>
      <x:c r="E104" s="185" t="s">
        <x:v>128</x:v>
      </x:c>
      <x:c r="F104" s="185" t="n">
        <x:v>3.342</x:v>
      </x:c>
      <x:c r="G104" s="185" t="n">
        <x:v>3.342</x:v>
      </x:c>
      <x:c r="H104" s="185" t="n">
        <x:v>3.342</x:v>
      </x:c>
      <x:c r="I104" s="185" t="n">
        <x:v>2.228</x:v>
      </x:c>
      <x:c r="J104" s="185" t="n">
        <x:v>3.342</x:v>
      </x:c>
      <x:c r="K104" s="185" t="n">
        <x:v>3.342</x:v>
      </x:c>
      <x:c r="L104" s="185" t="n">
        <x:v>18.938</x:v>
      </x:c>
      <x:c r="M104" s="185" t="n">
        <x:v>8.912</x:v>
      </x:c>
      <x:c r="N104" s="185" t="n">
        <x:v>10.026</x:v>
      </x:c>
    </x:row>
    <x:row r="105" spans="1:14">
      <x:c r="A105" s="185" t="s">
        <x:v>65</x:v>
      </x:c>
      <x:c r="B105" s="200" t="s">
        <x:v>268</x:v>
      </x:c>
      <x:c r="C105" s="185" t="s">
        <x:v>126</x:v>
      </x:c>
      <x:c r="D105" s="185" t="s">
        <x:v>146</x:v>
      </x:c>
      <x:c r="E105" s="185" t="s">
        <x:v>129</x:v>
      </x:c>
      <x:c r="F105" s="185" t="n">
        <x:v>237.187</x:v>
      </x:c>
      <x:c r="G105" s="185" t="n">
        <x:v>320.902</x:v>
      </x:c>
      <x:c r="H105" s="185" t="n">
        <x:v>430.924</x:v>
      </x:c>
      <x:c r="I105" s="185" t="n">
        <x:v>420.875</x:v>
      </x:c>
      <x:c r="J105" s="185" t="n">
        <x:v>171.923</x:v>
      </x:c>
      <x:c r="K105" s="185" t="n">
        <x:v>3.348</x:v>
      </x:c>
      <x:c r="L105" s="185" t="n">
        <x:v>1585.159</x:v>
      </x:c>
      <x:c r="M105" s="185" t="n">
        <x:v>1023.722</x:v>
      </x:c>
      <x:c r="N105" s="185" t="n">
        <x:v>561.437</x:v>
      </x:c>
    </x:row>
    <x:row r="106" spans="1:14">
      <x:c r="A106" s="185" t="s">
        <x:v>65</x:v>
      </x:c>
      <x:c r="B106" s="200" t="s">
        <x:v>269</x:v>
      </x:c>
      <x:c r="C106" s="185" t="s">
        <x:v>126</x:v>
      </x:c>
      <x:c r="D106" s="185" t="s">
        <x:v>146</x:v>
      </x:c>
      <x:c r="E106" s="185" t="s">
        <x:v>130</x:v>
      </x:c>
      <x:c r="F106" s="185" t="n">
        <x:v>223.277</x:v>
      </x:c>
      <x:c r="G106" s="185" t="n">
        <x:v>305.889</x:v>
      </x:c>
      <x:c r="H106" s="185" t="n">
        <x:v>427.575</x:v>
      </x:c>
      <x:c r="I106" s="185" t="n">
        <x:v>396.315</x:v>
      </x:c>
      <x:c r="J106" s="185" t="n">
        <x:v>170.805</x:v>
      </x:c>
      <x:c r="K106" s="185" t="n">
        <x:v>3.348</x:v>
      </x:c>
      <x:c r="L106" s="185" t="n">
        <x:v>1527.209</x:v>
      </x:c>
      <x:c r="M106" s="185" t="n">
        <x:v>994.695</x:v>
      </x:c>
      <x:c r="N106" s="185" t="n">
        <x:v>532.514</x:v>
      </x:c>
    </x:row>
    <x:row r="107" spans="1:14">
      <x:c r="A107" s="185" t="s">
        <x:v>65</x:v>
      </x:c>
      <x:c r="B107" s="200" t="s">
        <x:v>270</x:v>
      </x:c>
      <x:c r="C107" s="185" t="s">
        <x:v>126</x:v>
      </x:c>
      <x:c r="D107" s="185" t="s">
        <x:v>146</x:v>
      </x:c>
      <x:c r="E107" s="185" t="s">
        <x:v>131</x:v>
      </x:c>
      <x:c r="F107" s="185" t="n">
        <x:v>221.044</x:v>
      </x:c>
      <x:c r="G107" s="185" t="n">
        <x:v>296.957</x:v>
      </x:c>
      <x:c r="H107" s="185" t="n">
        <x:v>404.131</x:v>
      </x:c>
      <x:c r="I107" s="185" t="n">
        <x:v>384.036</x:v>
      </x:c>
      <x:c r="J107" s="185" t="n">
        <x:v>167.456</x:v>
      </x:c>
      <x:c r="K107" s="185" t="n">
        <x:v>3.348</x:v>
      </x:c>
      <x:c r="L107" s="185" t="n">
        <x:v>1476.972</x:v>
      </x:c>
      <x:c r="M107" s="185" t="n">
        <x:v>955.623</x:v>
      </x:c>
      <x:c r="N107" s="185" t="n">
        <x:v>521.349</x:v>
      </x:c>
    </x:row>
    <x:row r="108" spans="1:14">
      <x:c r="A108" s="185" t="s">
        <x:v>65</x:v>
      </x:c>
      <x:c r="B108" s="200" t="s">
        <x:v>271</x:v>
      </x:c>
      <x:c r="C108" s="185" t="s">
        <x:v>126</x:v>
      </x:c>
      <x:c r="D108" s="185" t="s">
        <x:v>146</x:v>
      </x:c>
      <x:c r="E108" s="185" t="s">
        <x:v>132</x:v>
      </x:c>
      <x:c r="F108" s="185" t="n">
        <x:v>207.649</x:v>
      </x:c>
      <x:c r="G108" s="185" t="n">
        <x:v>280.384</x:v>
      </x:c>
      <x:c r="H108" s="185" t="n">
        <x:v>224.963</x:v>
      </x:c>
      <x:c r="I108" s="185" t="n">
        <x:v>99.61</x:v>
      </x:c>
      <x:c r="J108" s="185" t="n">
        <x:v>32.457</x:v>
      </x:c>
      <x:c r="K108" s="185" t="n">
        <x:v>3.357</x:v>
      </x:c>
      <x:c r="L108" s="185" t="n">
        <x:v>848.42</x:v>
      </x:c>
      <x:c r="M108" s="185" t="n">
        <x:v>0</x:v>
      </x:c>
      <x:c r="N108" s="185" t="n">
        <x:v>848.42</x:v>
      </x:c>
    </x:row>
    <x:row r="109" spans="1:14">
      <x:c r="A109" s="185" t="s">
        <x:v>65</x:v>
      </x:c>
      <x:c r="B109" s="200" t="s">
        <x:v>272</x:v>
      </x:c>
      <x:c r="C109" s="185" t="s">
        <x:v>126</x:v>
      </x:c>
      <x:c r="D109" s="185" t="s">
        <x:v>146</x:v>
      </x:c>
      <x:c r="E109" s="185" t="s">
        <x:v>133</x:v>
      </x:c>
      <x:c r="F109" s="185" t="n">
        <x:v>212.651</x:v>
      </x:c>
      <x:c r="G109" s="185" t="n">
        <x:v>286.342</x:v>
      </x:c>
      <x:c r="H109" s="185" t="n">
        <x:v>208.764</x:v>
      </x:c>
      <x:c r="I109" s="185" t="n">
        <x:v>110.522</x:v>
      </x:c>
      <x:c r="J109" s="185" t="n">
        <x:v>171.922</x:v>
      </x:c>
      <x:c r="K109" s="185" t="n">
        <x:v>3.348</x:v>
      </x:c>
      <x:c r="L109" s="185" t="n">
        <x:v>993.549</x:v>
      </x:c>
      <x:c r="M109" s="185" t="n">
        <x:v>0</x:v>
      </x:c>
      <x:c r="N109" s="185" t="n">
        <x:v>993.549</x:v>
      </x:c>
    </x:row>
    <x:row r="110" spans="1:14">
      <x:c r="A110" s="185" t="s">
        <x:v>65</x:v>
      </x:c>
      <x:c r="B110" s="200" t="s">
        <x:v>273</x:v>
      </x:c>
      <x:c r="C110" s="185" t="s">
        <x:v>126</x:v>
      </x:c>
      <x:c r="D110" s="185" t="s">
        <x:v>146</x:v>
      </x:c>
      <x:c r="E110" s="185" t="s">
        <x:v>127</x:v>
      </x:c>
      <x:c r="F110" s="185" t="n">
        <x:v>4.464</x:v>
      </x:c>
      <x:c r="G110" s="185" t="n">
        <x:v>2.232</x:v>
      </x:c>
      <x:c r="H110" s="185" t="n">
        <x:v>3.348</x:v>
      </x:c>
      <x:c r="I110" s="185" t="n">
        <x:v>3.348</x:v>
      </x:c>
      <x:c r="J110" s="185" t="n">
        <x:v>3.348</x:v>
      </x:c>
      <x:c r="K110" s="185" t="n">
        <x:v>3.348</x:v>
      </x:c>
      <x:c r="L110" s="185" t="n">
        <x:v>20.088</x:v>
      </x:c>
      <x:c r="M110" s="185" t="n">
        <x:v>10.044</x:v>
      </x:c>
      <x:c r="N110" s="185" t="n">
        <x:v>10.044</x:v>
      </x:c>
    </x:row>
    <x:row r="111" spans="1:14">
      <x:c r="A111" s="185" t="s">
        <x:v>65</x:v>
      </x:c>
      <x:c r="B111" s="200" t="s">
        <x:v>274</x:v>
      </x:c>
      <x:c r="C111" s="185" t="s">
        <x:v>126</x:v>
      </x:c>
      <x:c r="D111" s="185" t="s">
        <x:v>146</x:v>
      </x:c>
      <x:c r="E111" s="185" t="s">
        <x:v>128</x:v>
      </x:c>
      <x:c r="F111" s="185" t="n">
        <x:v>3.348</x:v>
      </x:c>
      <x:c r="G111" s="185" t="n">
        <x:v>3.348</x:v>
      </x:c>
      <x:c r="H111" s="185" t="n">
        <x:v>2.232</x:v>
      </x:c>
      <x:c r="I111" s="185" t="n">
        <x:v>3.348</x:v>
      </x:c>
      <x:c r="J111" s="185" t="n">
        <x:v>3.348</x:v>
      </x:c>
      <x:c r="K111" s="185" t="n">
        <x:v>3.348</x:v>
      </x:c>
      <x:c r="L111" s="185" t="n">
        <x:v>18.972</x:v>
      </x:c>
      <x:c r="M111" s="185" t="n">
        <x:v>8.928</x:v>
      </x:c>
      <x:c r="N111" s="185" t="n">
        <x:v>10.044</x:v>
      </x:c>
    </x:row>
    <x:row r="112" spans="1:14">
      <x:c r="A112" s="185" t="s">
        <x:v>65</x:v>
      </x:c>
      <x:c r="B112" s="200" t="s">
        <x:v>275</x:v>
      </x:c>
      <x:c r="C112" s="185" t="s">
        <x:v>126</x:v>
      </x:c>
      <x:c r="D112" s="185" t="s">
        <x:v>146</x:v>
      </x:c>
      <x:c r="E112" s="185" t="s">
        <x:v>129</x:v>
      </x:c>
      <x:c r="F112" s="185" t="n">
        <x:v>227.741</x:v>
      </x:c>
      <x:c r="G112" s="185" t="n">
        <x:v>304.585</x:v>
      </x:c>
      <x:c r="H112" s="185" t="n">
        <x:v>202.664</x:v>
      </x:c>
      <x:c r="I112" s="185" t="n">
        <x:v>335.176</x:v>
      </x:c>
      <x:c r="J112" s="185" t="n">
        <x:v>160.35</x:v>
      </x:c>
      <x:c r="K112" s="185" t="n">
        <x:v>3.342</x:v>
      </x:c>
      <x:c r="L112" s="185" t="n">
        <x:v>1233.858</x:v>
      </x:c>
      <x:c r="M112" s="185" t="n">
        <x:v>698.19</x:v>
      </x:c>
      <x:c r="N112" s="185" t="n">
        <x:v>535.668</x:v>
      </x:c>
    </x:row>
    <x:row r="113" spans="1:14">
      <x:c r="A113" s="185" t="s">
        <x:v>65</x:v>
      </x:c>
      <x:c r="B113" s="200" t="s">
        <x:v>276</x:v>
      </x:c>
      <x:c r="C113" s="185" t="s">
        <x:v>126</x:v>
      </x:c>
      <x:c r="D113" s="185" t="s">
        <x:v>146</x:v>
      </x:c>
      <x:c r="E113" s="185" t="s">
        <x:v>130</x:v>
      </x:c>
      <x:c r="F113" s="185" t="n">
        <x:v>211.573</x:v>
      </x:c>
      <x:c r="G113" s="185" t="n">
        <x:v>288.406</x:v>
      </x:c>
      <x:c r="H113" s="185" t="n">
        <x:v>346.312</x:v>
      </x:c>
      <x:c r="I113" s="185" t="n">
        <x:v>315.131</x:v>
      </x:c>
      <x:c r="J113" s="185" t="n">
        <x:v>154.783</x:v>
      </x:c>
      <x:c r="K113" s="185" t="n">
        <x:v>3.342</x:v>
      </x:c>
      <x:c r="L113" s="185" t="n">
        <x:v>1319.547</x:v>
      </x:c>
      <x:c r="M113" s="185" t="n">
        <x:v>816.226</x:v>
      </x:c>
      <x:c r="N113" s="185" t="n">
        <x:v>503.321</x:v>
      </x:c>
    </x:row>
    <x:row r="114" spans="1:14">
      <x:c r="A114" s="185" t="s">
        <x:v>65</x:v>
      </x:c>
      <x:c r="B114" s="200" t="s">
        <x:v>277</x:v>
      </x:c>
      <x:c r="C114" s="185" t="s">
        <x:v>126</x:v>
      </x:c>
      <x:c r="D114" s="185" t="s">
        <x:v>146</x:v>
      </x:c>
      <x:c r="E114" s="185" t="s">
        <x:v>131</x:v>
      </x:c>
      <x:c r="F114" s="185" t="n">
        <x:v>208.232</x:v>
      </x:c>
      <x:c r="G114" s="185" t="n">
        <x:v>287.292</x:v>
      </x:c>
      <x:c r="H114" s="185" t="n">
        <x:v>347.425</x:v>
      </x:c>
      <x:c r="I114" s="185" t="n">
        <x:v>312.903</x:v>
      </x:c>
      <x:c r="J114" s="185" t="n">
        <x:v>155.896</x:v>
      </x:c>
      <x:c r="K114" s="185" t="n">
        <x:v>3.342</x:v>
      </x:c>
      <x:c r="L114" s="185" t="n">
        <x:v>1315.09</x:v>
      </x:c>
      <x:c r="M114" s="185" t="n">
        <x:v>816.224</x:v>
      </x:c>
      <x:c r="N114" s="185" t="n">
        <x:v>498.866</x:v>
      </x:c>
    </x:row>
    <x:row r="115" spans="1:14">
      <x:c r="A115" s="185" t="s">
        <x:v>65</x:v>
      </x:c>
      <x:c r="B115" s="200" t="s">
        <x:v>278</x:v>
      </x:c>
      <x:c r="C115" s="185" t="s">
        <x:v>126</x:v>
      </x:c>
      <x:c r="D115" s="185" t="s">
        <x:v>146</x:v>
      </x:c>
      <x:c r="E115" s="185" t="s">
        <x:v>132</x:v>
      </x:c>
      <x:c r="F115" s="185" t="n">
        <x:v>213.799</x:v>
      </x:c>
      <x:c r="G115" s="185" t="n">
        <x:v>295.087</x:v>
      </x:c>
      <x:c r="H115" s="185" t="n">
        <x:v>350.766</x:v>
      </x:c>
      <x:c r="I115" s="185" t="n">
        <x:v>318.474</x:v>
      </x:c>
      <x:c r="J115" s="185" t="n">
        <x:v>160.35</x:v>
      </x:c>
      <x:c r="K115" s="185" t="n">
        <x:v>3.342</x:v>
      </x:c>
      <x:c r="L115" s="185" t="n">
        <x:v>1341.818</x:v>
      </x:c>
      <x:c r="M115" s="185" t="n">
        <x:v>0</x:v>
      </x:c>
      <x:c r="N115" s="185" t="n">
        <x:v>1341.818</x:v>
      </x:c>
    </x:row>
    <x:row r="116" spans="1:14">
      <x:c r="A116" s="185" t="s">
        <x:v>65</x:v>
      </x:c>
      <x:c r="B116" s="200" t="s">
        <x:v>279</x:v>
      </x:c>
      <x:c r="C116" s="185" t="s">
        <x:v>126</x:v>
      </x:c>
      <x:c r="D116" s="185" t="s">
        <x:v>146</x:v>
      </x:c>
      <x:c r="E116" s="185" t="s">
        <x:v>133</x:v>
      </x:c>
      <x:c r="F116" s="185" t="n">
        <x:v>214.914</x:v>
      </x:c>
      <x:c r="G116" s="185" t="n">
        <x:v>295.087</x:v>
      </x:c>
      <x:c r="H116" s="185" t="n">
        <x:v>357.446</x:v>
      </x:c>
      <x:c r="I116" s="185" t="n">
        <x:v>327.38</x:v>
      </x:c>
      <x:c r="J116" s="185" t="n">
        <x:v>164.805</x:v>
      </x:c>
      <x:c r="K116" s="185" t="n">
        <x:v>3.342</x:v>
      </x:c>
      <x:c r="L116" s="185" t="n">
        <x:v>1362.974</x:v>
      </x:c>
      <x:c r="M116" s="185" t="n">
        <x:v>0</x:v>
      </x:c>
      <x:c r="N116" s="185" t="n">
        <x:v>1362.974</x:v>
      </x:c>
    </x:row>
    <x:row r="117" spans="1:14">
      <x:c r="A117" s="185" t="s">
        <x:v>65</x:v>
      </x:c>
      <x:c r="B117" s="200" t="s">
        <x:v>280</x:v>
      </x:c>
      <x:c r="C117" s="185" t="s">
        <x:v>126</x:v>
      </x:c>
      <x:c r="D117" s="185" t="s">
        <x:v>146</x:v>
      </x:c>
      <x:c r="E117" s="185" t="s">
        <x:v>127</x:v>
      </x:c>
      <x:c r="F117" s="185" t="n">
        <x:v>2.228</x:v>
      </x:c>
      <x:c r="G117" s="185" t="n">
        <x:v>3.342</x:v>
      </x:c>
      <x:c r="H117" s="185" t="n">
        <x:v>3.342</x:v>
      </x:c>
      <x:c r="I117" s="185" t="n">
        <x:v>3.342</x:v>
      </x:c>
      <x:c r="J117" s="185" t="n">
        <x:v>3.342</x:v>
      </x:c>
      <x:c r="K117" s="185" t="n">
        <x:v>3.342</x:v>
      </x:c>
      <x:c r="L117" s="185" t="n">
        <x:v>18.938</x:v>
      </x:c>
      <x:c r="M117" s="185" t="n">
        <x:v>10.026</x:v>
      </x:c>
      <x:c r="N117" s="185" t="n">
        <x:v>8.912</x:v>
      </x:c>
    </x:row>
    <x:row r="118" spans="1:14">
      <x:c r="A118" s="185" t="s">
        <x:v>65</x:v>
      </x:c>
      <x:c r="B118" s="200" t="s">
        <x:v>281</x:v>
      </x:c>
      <x:c r="C118" s="185" t="s">
        <x:v>126</x:v>
      </x:c>
      <x:c r="D118" s="185" t="s">
        <x:v>146</x:v>
      </x:c>
      <x:c r="E118" s="185" t="s">
        <x:v>128</x:v>
      </x:c>
      <x:c r="F118" s="185" t="n">
        <x:v>2.228</x:v>
      </x:c>
      <x:c r="G118" s="185" t="n">
        <x:v>3.342</x:v>
      </x:c>
      <x:c r="H118" s="185" t="n">
        <x:v>3.342</x:v>
      </x:c>
      <x:c r="I118" s="185" t="n">
        <x:v>3.342</x:v>
      </x:c>
      <x:c r="J118" s="185" t="n">
        <x:v>3.342</x:v>
      </x:c>
      <x:c r="K118" s="185" t="n">
        <x:v>3.342</x:v>
      </x:c>
      <x:c r="L118" s="185" t="n">
        <x:v>18.938</x:v>
      </x:c>
      <x:c r="M118" s="185" t="n">
        <x:v>10.026</x:v>
      </x:c>
      <x:c r="N118" s="185" t="n">
        <x:v>8.912</x:v>
      </x:c>
    </x:row>
    <x:row r="119" spans="1:14">
      <x:c r="A119" s="185" t="s">
        <x:v>65</x:v>
      </x:c>
      <x:c r="B119" s="200" t="s">
        <x:v>282</x:v>
      </x:c>
      <x:c r="C119" s="185" t="s">
        <x:v>126</x:v>
      </x:c>
      <x:c r="D119" s="185" t="s">
        <x:v>146</x:v>
      </x:c>
      <x:c r="E119" s="185" t="s">
        <x:v>129</x:v>
      </x:c>
      <x:c r="F119" s="185" t="n">
        <x:v>249.435</x:v>
      </x:c>
      <x:c r="G119" s="185" t="n">
        <x:v>340.965</x:v>
      </x:c>
      <x:c r="H119" s="185" t="n">
        <x:v>403.014</x:v>
      </x:c>
      <x:c r="I119" s="185" t="n">
        <x:v>360.591</x:v>
      </x:c>
      <x:c r="J119" s="185" t="n">
        <x:v>183.086</x:v>
      </x:c>
      <x:c r="K119" s="185" t="n">
        <x:v>3.348</x:v>
      </x:c>
      <x:c r="L119" s="185" t="n">
        <x:v>1540.439</x:v>
      </x:c>
      <x:c r="M119" s="185" t="n">
        <x:v>946.691</x:v>
      </x:c>
      <x:c r="N119" s="185" t="n">
        <x:v>593.748</x:v>
      </x:c>
    </x:row>
    <x:row r="120" spans="1:14">
      <x:c r="A120" s="185" t="s">
        <x:v>65</x:v>
      </x:c>
      <x:c r="B120" s="200" t="s">
        <x:v>283</x:v>
      </x:c>
      <x:c r="C120" s="185" t="s">
        <x:v>126</x:v>
      </x:c>
      <x:c r="D120" s="185" t="s">
        <x:v>146</x:v>
      </x:c>
      <x:c r="E120" s="185" t="s">
        <x:v>130</x:v>
      </x:c>
      <x:c r="F120" s="185" t="n">
        <x:v>241.137</x:v>
      </x:c>
      <x:c r="G120" s="185" t="n">
        <x:v>333.8</x:v>
      </x:c>
      <x:c r="H120" s="185" t="n">
        <x:v>395.199</x:v>
      </x:c>
      <x:c r="I120" s="185" t="n">
        <x:v>351.661</x:v>
      </x:c>
      <x:c r="J120" s="185" t="n">
        <x:v>177.505</x:v>
      </x:c>
      <x:c r="K120" s="185" t="n">
        <x:v>3.348</x:v>
      </x:c>
      <x:c r="L120" s="185" t="n">
        <x:v>1502.65</x:v>
      </x:c>
      <x:c r="M120" s="185" t="n">
        <x:v>924.365</x:v>
      </x:c>
      <x:c r="N120" s="185" t="n">
        <x:v>578.285</x:v>
      </x:c>
    </x:row>
    <x:row r="121" spans="1:14">
      <x:c r="A121" s="185" t="s">
        <x:v>65</x:v>
      </x:c>
      <x:c r="B121" s="200" t="s">
        <x:v>284</x:v>
      </x:c>
      <x:c r="C121" s="185" t="s">
        <x:v>126</x:v>
      </x:c>
      <x:c r="D121" s="185" t="s">
        <x:v>146</x:v>
      </x:c>
      <x:c r="E121" s="185" t="s">
        <x:v>131</x:v>
      </x:c>
      <x:c r="F121" s="185" t="n">
        <x:v>235.555</x:v>
      </x:c>
      <x:c r="G121" s="185" t="n">
        <x:v>324.663</x:v>
      </x:c>
      <x:c r="H121" s="185" t="n">
        <x:v>383.057</x:v>
      </x:c>
      <x:c r="I121" s="185" t="n">
        <x:v>341.857</x:v>
      </x:c>
      <x:c r="J121" s="185" t="n">
        <x:v>171.485</x:v>
      </x:c>
      <x:c r="K121" s="185" t="n">
        <x:v>3.342</x:v>
      </x:c>
      <x:c r="L121" s="185" t="n">
        <x:v>1459.959</x:v>
      </x:c>
      <x:c r="M121" s="185" t="n">
        <x:v>896.399</x:v>
      </x:c>
      <x:c r="N121" s="185" t="n">
        <x:v>563.56</x:v>
      </x:c>
    </x:row>
    <x:row r="122" spans="1:14">
      <x:c r="A122" s="185" t="s">
        <x:v>65</x:v>
      </x:c>
      <x:c r="B122" s="200" t="s">
        <x:v>285</x:v>
      </x:c>
      <x:c r="C122" s="185" t="s">
        <x:v>126</x:v>
      </x:c>
      <x:c r="D122" s="185" t="s">
        <x:v>146</x:v>
      </x:c>
      <x:c r="E122" s="185" t="s">
        <x:v>132</x:v>
      </x:c>
      <x:c r="F122" s="185" t="n">
        <x:v>221.595</x:v>
      </x:c>
      <x:c r="G122" s="185" t="n">
        <x:v>302.882</x:v>
      </x:c>
      <x:c r="H122" s="185" t="n">
        <x:v>358.56</x:v>
      </x:c>
      <x:c r="I122" s="185" t="n">
        <x:v>324.039</x:v>
      </x:c>
      <x:c r="J122" s="185" t="n">
        <x:v>167.033</x:v>
      </x:c>
      <x:c r="K122" s="185" t="n">
        <x:v>2.228</x:v>
      </x:c>
      <x:c r="L122" s="185" t="n">
        <x:v>1376.337</x:v>
      </x:c>
      <x:c r="M122" s="185" t="n">
        <x:v>0</x:v>
      </x:c>
      <x:c r="N122" s="185" t="n">
        <x:v>1376.337</x:v>
      </x:c>
    </x:row>
    <x:row r="123" spans="1:14">
      <x:c r="A123" s="185" t="s">
        <x:v>65</x:v>
      </x:c>
      <x:c r="B123" s="200" t="s">
        <x:v>286</x:v>
      </x:c>
      <x:c r="C123" s="185" t="s">
        <x:v>126</x:v>
      </x:c>
      <x:c r="D123" s="185" t="s">
        <x:v>146</x:v>
      </x:c>
      <x:c r="E123" s="185" t="s">
        <x:v>133</x:v>
      </x:c>
      <x:c r="F123" s="185" t="n">
        <x:v>212.687</x:v>
      </x:c>
      <x:c r="G123" s="185" t="n">
        <x:v>295.087</x:v>
      </x:c>
      <x:c r="H123" s="185" t="n">
        <x:v>354.106</x:v>
      </x:c>
      <x:c r="I123" s="185" t="n">
        <x:v>319.585</x:v>
      </x:c>
      <x:c r="J123" s="185" t="n">
        <x:v>161.463</x:v>
      </x:c>
      <x:c r="K123" s="185" t="n">
        <x:v>3.342</x:v>
      </x:c>
      <x:c r="L123" s="185" t="n">
        <x:v>1346.27</x:v>
      </x:c>
      <x:c r="M123" s="185" t="n">
        <x:v>0</x:v>
      </x:c>
      <x:c r="N123" s="185" t="n">
        <x:v>1346.27</x:v>
      </x:c>
    </x:row>
    <x:row r="124" spans="1:14">
      <x:c r="A124" s="185" t="s">
        <x:v>65</x:v>
      </x:c>
      <x:c r="B124" s="200" t="s">
        <x:v>287</x:v>
      </x:c>
      <x:c r="C124" s="185" t="s">
        <x:v>126</x:v>
      </x:c>
      <x:c r="D124" s="185" t="s">
        <x:v>146</x:v>
      </x:c>
      <x:c r="E124" s="185" t="s">
        <x:v>127</x:v>
      </x:c>
      <x:c r="F124" s="185" t="n">
        <x:v>3.342</x:v>
      </x:c>
      <x:c r="G124" s="185" t="n">
        <x:v>3.342</x:v>
      </x:c>
      <x:c r="H124" s="185" t="n">
        <x:v>2.228</x:v>
      </x:c>
      <x:c r="I124" s="185" t="n">
        <x:v>3.342</x:v>
      </x:c>
      <x:c r="J124" s="185" t="n">
        <x:v>3.342</x:v>
      </x:c>
      <x:c r="K124" s="185" t="n">
        <x:v>3.342</x:v>
      </x:c>
      <x:c r="L124" s="185" t="n">
        <x:v>18.938</x:v>
      </x:c>
      <x:c r="M124" s="185" t="n">
        <x:v>8.912</x:v>
      </x:c>
      <x:c r="N124" s="185" t="n">
        <x:v>10.026</x:v>
      </x:c>
    </x:row>
    <x:row r="125" spans="1:14">
      <x:c r="A125" s="185" t="s">
        <x:v>65</x:v>
      </x:c>
      <x:c r="B125" s="200" t="s">
        <x:v>107</x:v>
      </x:c>
      <x:c r="C125" s="185" t="s">
        <x:v>126</x:v>
      </x:c>
      <x:c r="D125" s="185" t="s">
        <x:v>136</x:v>
      </x:c>
      <x:c r="E125" s="185" t="s">
        <x:v>128</x:v>
      </x:c>
      <x:c r="F125" s="185" t="n">
        <x:v>3.344</x:v>
      </x:c>
      <x:c r="G125" s="185" t="n">
        <x:v>3.344</x:v>
      </x:c>
      <x:c r="H125" s="185" t="n">
        <x:v>2.232</x:v>
      </x:c>
      <x:c r="I125" s="185" t="n">
        <x:v>3.348</x:v>
      </x:c>
      <x:c r="J125" s="185" t="n">
        <x:v>3.348</x:v>
      </x:c>
      <x:c r="K125" s="185" t="n">
        <x:v>3.348</x:v>
      </x:c>
      <x:c r="L125" s="185" t="n">
        <x:v>18.964</x:v>
      </x:c>
      <x:c r="M125" s="185" t="n">
        <x:v>8.928</x:v>
      </x:c>
      <x:c r="N125" s="185" t="n">
        <x:v>10.036</x:v>
      </x:c>
    </x:row>
    <x:row r="126" spans="1:14">
      <x:c r="A126" s="185" t="s">
        <x:v>65</x:v>
      </x:c>
      <x:c r="B126" s="200" t="s">
        <x:v>288</x:v>
      </x:c>
      <x:c r="C126" s="185" t="s">
        <x:v>126</x:v>
      </x:c>
      <x:c r="D126" s="185" t="s">
        <x:v>136</x:v>
      </x:c>
      <x:c r="E126" s="185" t="s">
        <x:v>129</x:v>
      </x:c>
      <x:c r="F126" s="185" t="n">
        <x:v>243.369</x:v>
      </x:c>
      <x:c r="G126" s="185" t="n">
        <x:v>333.588</x:v>
      </x:c>
      <x:c r="H126" s="185" t="n">
        <x:v>436.507</x:v>
      </x:c>
      <x:c r="I126" s="185" t="n">
        <x:v>403.102</x:v>
      </x:c>
      <x:c r="J126" s="185" t="n">
        <x:v>182.621</x:v>
      </x:c>
      <x:c r="K126" s="185" t="n">
        <x:v>2.228</x:v>
      </x:c>
      <x:c r="L126" s="185" t="n">
        <x:v>1601.415</x:v>
      </x:c>
      <x:c r="M126" s="185" t="n">
        <x:v>1022.23</x:v>
      </x:c>
      <x:c r="N126" s="185" t="n">
        <x:v>579.185</x:v>
      </x:c>
    </x:row>
    <x:row r="127" spans="1:14">
      <x:c r="A127" s="185" t="s">
        <x:v>65</x:v>
      </x:c>
      <x:c r="B127" s="200" t="s">
        <x:v>289</x:v>
      </x:c>
      <x:c r="C127" s="185" t="s">
        <x:v>126</x:v>
      </x:c>
      <x:c r="D127" s="185" t="s">
        <x:v>136</x:v>
      </x:c>
      <x:c r="E127" s="185" t="s">
        <x:v>130</x:v>
      </x:c>
      <x:c r="F127" s="185" t="n">
        <x:v>227.164</x:v>
      </x:c>
      <x:c r="G127" s="185" t="n">
        <x:v>309.563</x:v>
      </x:c>
      <x:c r="H127" s="185" t="n">
        <x:v>417.577</x:v>
      </x:c>
      <x:c r="I127" s="185" t="n">
        <x:v>393.081</x:v>
      </x:c>
      <x:c r="J127" s="185" t="n">
        <x:v>168.146</x:v>
      </x:c>
      <x:c r="K127" s="185" t="n">
        <x:v>3.342</x:v>
      </x:c>
      <x:c r="L127" s="185" t="n">
        <x:v>1518.873</x:v>
      </x:c>
      <x:c r="M127" s="185" t="n">
        <x:v>978.804</x:v>
      </x:c>
      <x:c r="N127" s="185" t="n">
        <x:v>540.069</x:v>
      </x:c>
    </x:row>
    <x:row r="128" spans="1:14">
      <x:c r="A128" s="185" t="s">
        <x:v>65</x:v>
      </x:c>
      <x:c r="B128" s="200" t="s">
        <x:v>290</x:v>
      </x:c>
      <x:c r="C128" s="185" t="s">
        <x:v>126</x:v>
      </x:c>
      <x:c r="D128" s="185" t="s">
        <x:v>136</x:v>
      </x:c>
      <x:c r="E128" s="185" t="s">
        <x:v>131</x:v>
      </x:c>
      <x:c r="F128" s="185" t="n">
        <x:v>222.708</x:v>
      </x:c>
      <x:c r="G128" s="185" t="n">
        <x:v>306.222</x:v>
      </x:c>
      <x:c r="H128" s="185" t="n">
        <x:v>419.804</x:v>
      </x:c>
      <x:c r="I128" s="185" t="n">
        <x:v>375.263</x:v>
      </x:c>
      <x:c r="J128" s="185" t="n">
        <x:v>168.145</x:v>
      </x:c>
      <x:c r="K128" s="185" t="n">
        <x:v>3.342</x:v>
      </x:c>
      <x:c r="L128" s="185" t="n">
        <x:v>1495.484</x:v>
      </x:c>
      <x:c r="M128" s="185" t="n">
        <x:v>963.212</x:v>
      </x:c>
      <x:c r="N128" s="185" t="n">
        <x:v>532.272</x:v>
      </x:c>
    </x:row>
    <x:row r="129" spans="1:14">
      <x:c r="A129" s="185" t="s">
        <x:v>65</x:v>
      </x:c>
      <x:c r="B129" s="200" t="s">
        <x:v>291</x:v>
      </x:c>
      <x:c r="C129" s="185" t="s">
        <x:v>126</x:v>
      </x:c>
      <x:c r="D129" s="185" t="s">
        <x:v>136</x:v>
      </x:c>
      <x:c r="E129" s="185" t="s">
        <x:v>132</x:v>
      </x:c>
      <x:c r="F129" s="185" t="n">
        <x:v>214.915</x:v>
      </x:c>
      <x:c r="G129" s="185" t="n">
        <x:v>292.86</x:v>
      </x:c>
      <x:c r="H129" s="185" t="n">
        <x:v>399.762</x:v>
      </x:c>
      <x:c r="I129" s="185" t="n">
        <x:v>365.241</x:v>
      </x:c>
      <x:c r="J129" s="185" t="n">
        <x:v>161.463</x:v>
      </x:c>
      <x:c r="K129" s="185" t="n">
        <x:v>3.342</x:v>
      </x:c>
      <x:c r="L129" s="185" t="n">
        <x:v>1437.583</x:v>
      </x:c>
      <x:c r="M129" s="185" t="n">
        <x:v>0</x:v>
      </x:c>
      <x:c r="N129" s="185" t="n">
        <x:v>1437.583</x:v>
      </x:c>
    </x:row>
    <x:row r="130" spans="1:14">
      <x:c r="A130" s="185" t="s">
        <x:v>65</x:v>
      </x:c>
      <x:c r="B130" s="200" t="s">
        <x:v>292</x:v>
      </x:c>
      <x:c r="C130" s="185" t="s">
        <x:v>126</x:v>
      </x:c>
      <x:c r="D130" s="185" t="s">
        <x:v>136</x:v>
      </x:c>
      <x:c r="E130" s="185" t="s">
        <x:v>133</x:v>
      </x:c>
      <x:c r="F130" s="185" t="n">
        <x:v>211.574</x:v>
      </x:c>
      <x:c r="G130" s="185" t="n">
        <x:v>285.066</x:v>
      </x:c>
      <x:c r="H130" s="185" t="n">
        <x:v>384.172</x:v>
      </x:c>
      <x:c r="I130" s="185" t="n">
        <x:v>371.922</x:v>
      </x:c>
      <x:c r="J130" s="185" t="n">
        <x:v>160.349</x:v>
      </x:c>
      <x:c r="K130" s="185" t="n">
        <x:v>2.228</x:v>
      </x:c>
      <x:c r="L130" s="185" t="n">
        <x:v>1415.311</x:v>
      </x:c>
      <x:c r="M130" s="185" t="n">
        <x:v>0</x:v>
      </x:c>
      <x:c r="N130" s="185" t="n">
        <x:v>1415.311</x:v>
      </x:c>
    </x:row>
    <x:row r="131" spans="1:14">
      <x:c r="A131" s="185" t="s">
        <x:v>65</x:v>
      </x:c>
      <x:c r="B131" s="200" t="s">
        <x:v>293</x:v>
      </x:c>
      <x:c r="C131" s="185" t="s">
        <x:v>126</x:v>
      </x:c>
      <x:c r="D131" s="185" t="s">
        <x:v>136</x:v>
      </x:c>
      <x:c r="E131" s="185" t="s">
        <x:v>127</x:v>
      </x:c>
      <x:c r="F131" s="185" t="n">
        <x:v>2.228</x:v>
      </x:c>
      <x:c r="G131" s="185" t="n">
        <x:v>3.342</x:v>
      </x:c>
      <x:c r="H131" s="185" t="n">
        <x:v>3.342</x:v>
      </x:c>
      <x:c r="I131" s="185" t="n">
        <x:v>3.342</x:v>
      </x:c>
      <x:c r="J131" s="185" t="n">
        <x:v>3.342</x:v>
      </x:c>
      <x:c r="K131" s="185" t="n">
        <x:v>3.342</x:v>
      </x:c>
      <x:c r="L131" s="185" t="n">
        <x:v>18.938</x:v>
      </x:c>
      <x:c r="M131" s="185" t="n">
        <x:v>10.026</x:v>
      </x:c>
      <x:c r="N131" s="185" t="n">
        <x:v>8.912</x:v>
      </x:c>
    </x:row>
    <x:row r="132" spans="1:14">
      <x:c r="A132" s="185" t="s">
        <x:v>65</x:v>
      </x:c>
      <x:c r="B132" s="200" t="s">
        <x:v>294</x:v>
      </x:c>
      <x:c r="C132" s="185" t="s">
        <x:v>126</x:v>
      </x:c>
      <x:c r="D132" s="185" t="s">
        <x:v>136</x:v>
      </x:c>
      <x:c r="E132" s="185" t="s">
        <x:v>128</x:v>
      </x:c>
      <x:c r="F132" s="185" t="n">
        <x:v>4.456</x:v>
      </x:c>
      <x:c r="G132" s="185" t="n">
        <x:v>2.228</x:v>
      </x:c>
      <x:c r="H132" s="185" t="n">
        <x:v>3.342</x:v>
      </x:c>
      <x:c r="I132" s="185" t="n">
        <x:v>3.342</x:v>
      </x:c>
      <x:c r="J132" s="185" t="n">
        <x:v>3.342</x:v>
      </x:c>
      <x:c r="K132" s="185" t="n">
        <x:v>3.342</x:v>
      </x:c>
      <x:c r="L132" s="185" t="n">
        <x:v>20.052</x:v>
      </x:c>
      <x:c r="M132" s="185" t="n">
        <x:v>10.026</x:v>
      </x:c>
      <x:c r="N132" s="185" t="n">
        <x:v>10.026</x:v>
      </x:c>
    </x:row>
    <x:row r="133" spans="1:14">
      <x:c r="A133" s="185" t="s">
        <x:v>65</x:v>
      </x:c>
      <x:c r="B133" s="200" t="s">
        <x:v>295</x:v>
      </x:c>
      <x:c r="C133" s="185" t="s">
        <x:v>126</x:v>
      </x:c>
      <x:c r="D133" s="185" t="s">
        <x:v>136</x:v>
      </x:c>
      <x:c r="E133" s="185" t="s">
        <x:v>129</x:v>
      </x:c>
      <x:c r="F133" s="185" t="n">
        <x:v>234.957</x:v>
      </x:c>
      <x:c r="G133" s="185" t="n">
        <x:v>311.79</x:v>
      </x:c>
      <x:c r="H133" s="185" t="n">
        <x:v>435.394</x:v>
      </x:c>
      <x:c r="I133" s="185" t="n">
        <x:v>404.215</x:v>
      </x:c>
      <x:c r="J133" s="185" t="n">
        <x:v>178.167</x:v>
      </x:c>
      <x:c r="K133" s="185" t="n">
        <x:v>3.342</x:v>
      </x:c>
      <x:c r="L133" s="185" t="n">
        <x:v>1567.865</x:v>
      </x:c>
      <x:c r="M133" s="185" t="n">
        <x:v>1017.776</x:v>
      </x:c>
      <x:c r="N133" s="185" t="n">
        <x:v>550.089</x:v>
      </x:c>
    </x:row>
    <x:row r="134" spans="1:14">
      <x:c r="A134" s="185" t="s">
        <x:v>65</x:v>
      </x:c>
      <x:c r="B134" s="200" t="s">
        <x:v>296</x:v>
      </x:c>
      <x:c r="C134" s="185" t="s">
        <x:v>126</x:v>
      </x:c>
      <x:c r="D134" s="185" t="s">
        <x:v>136</x:v>
      </x:c>
      <x:c r="E134" s="185" t="s">
        <x:v>130</x:v>
      </x:c>
      <x:c r="F134" s="185" t="n">
        <x:v>231.618</x:v>
      </x:c>
      <x:c r="G134" s="185" t="n">
        <x:v>312.903</x:v>
      </x:c>
      <x:c r="H134" s="185" t="n">
        <x:v>416.463</x:v>
      </x:c>
      <x:c r="I134" s="185" t="n">
        <x:v>409.782</x:v>
      </x:c>
      <x:c r="J134" s="185" t="n">
        <x:v>187.074</x:v>
      </x:c>
      <x:c r="K134" s="185" t="n">
        <x:v>3.342</x:v>
      </x:c>
      <x:c r="L134" s="185" t="n">
        <x:v>1561.182</x:v>
      </x:c>
      <x:c r="M134" s="185" t="n">
        <x:v>1013.319</x:v>
      </x:c>
      <x:c r="N134" s="185" t="n">
        <x:v>547.863</x:v>
      </x:c>
    </x:row>
    <x:row r="135" spans="1:14">
      <x:c r="A135" s="185" t="s">
        <x:v>65</x:v>
      </x:c>
      <x:c r="B135" s="200" t="s">
        <x:v>297</x:v>
      </x:c>
      <x:c r="C135" s="185" t="s">
        <x:v>126</x:v>
      </x:c>
      <x:c r="D135" s="185" t="s">
        <x:v>136</x:v>
      </x:c>
      <x:c r="E135" s="185" t="s">
        <x:v>131</x:v>
      </x:c>
      <x:c r="F135" s="185" t="n">
        <x:v>237.184</x:v>
      </x:c>
      <x:c r="G135" s="185" t="n">
        <x:v>328.494</x:v>
      </x:c>
      <x:c r="H135" s="185" t="n">
        <x:v>433.169</x:v>
      </x:c>
      <x:c r="I135" s="185" t="n">
        <x:v>419.805</x:v>
      </x:c>
      <x:c r="J135" s="185" t="n">
        <x:v>179.281</x:v>
      </x:c>
      <x:c r="K135" s="185" t="n">
        <x:v>3.342</x:v>
      </x:c>
      <x:c r="L135" s="185" t="n">
        <x:v>1601.275</x:v>
      </x:c>
      <x:c r="M135" s="185" t="n">
        <x:v>1032.255</x:v>
      </x:c>
      <x:c r="N135" s="185" t="n">
        <x:v>569.02</x:v>
      </x:c>
    </x:row>
    <x:row r="136" spans="1:14">
      <x:c r="A136" s="185" t="s">
        <x:v>65</x:v>
      </x:c>
      <x:c r="B136" s="200" t="s">
        <x:v>298</x:v>
      </x:c>
      <x:c r="C136" s="185" t="s">
        <x:v>126</x:v>
      </x:c>
      <x:c r="D136" s="185" t="s">
        <x:v>136</x:v>
      </x:c>
      <x:c r="E136" s="185" t="s">
        <x:v>132</x:v>
      </x:c>
      <x:c r="F136" s="185" t="n">
        <x:v>227.162</x:v>
      </x:c>
      <x:c r="G136" s="185" t="n">
        <x:v>311.789</x:v>
      </x:c>
      <x:c r="H136" s="185" t="n">
        <x:v>420.919</x:v>
      </x:c>
      <x:c r="I136" s="185" t="n">
        <x:v>418.691</x:v>
      </x:c>
      <x:c r="J136" s="185" t="n">
        <x:v>175.941</x:v>
      </x:c>
      <x:c r="K136" s="185" t="n">
        <x:v>3.342</x:v>
      </x:c>
      <x:c r="L136" s="185" t="n">
        <x:v>1557.844</x:v>
      </x:c>
      <x:c r="M136" s="185" t="n">
        <x:v>0</x:v>
      </x:c>
      <x:c r="N136" s="185" t="n">
        <x:v>1557.844</x:v>
      </x:c>
    </x:row>
    <x:row r="137" spans="1:14">
      <x:c r="A137" s="185" t="s">
        <x:v>65</x:v>
      </x:c>
      <x:c r="B137" s="200" t="s">
        <x:v>299</x:v>
      </x:c>
      <x:c r="C137" s="185" t="s">
        <x:v>126</x:v>
      </x:c>
      <x:c r="D137" s="185" t="s">
        <x:v>136</x:v>
      </x:c>
      <x:c r="E137" s="185" t="s">
        <x:v>133</x:v>
      </x:c>
      <x:c r="F137" s="185" t="n">
        <x:v>226.049</x:v>
      </x:c>
      <x:c r="G137" s="185" t="n">
        <x:v>312.905</x:v>
      </x:c>
      <x:c r="H137" s="185" t="n">
        <x:v>417.577</x:v>
      </x:c>
      <x:c r="I137" s="185" t="n">
        <x:v>405.329</x:v>
      </x:c>
      <x:c r="J137" s="185" t="n">
        <x:v>175.94</x:v>
      </x:c>
      <x:c r="K137" s="185" t="n">
        <x:v>3.342</x:v>
      </x:c>
      <x:c r="L137" s="185" t="n">
        <x:v>1541.142</x:v>
      </x:c>
      <x:c r="M137" s="185" t="n">
        <x:v>0</x:v>
      </x:c>
      <x:c r="N137" s="185" t="n">
        <x:v>1541.142</x:v>
      </x:c>
    </x:row>
    <x:row r="138" spans="1:14">
      <x:c r="A138" s="185" t="s">
        <x:v>65</x:v>
      </x:c>
      <x:c r="B138" s="200" t="s">
        <x:v>300</x:v>
      </x:c>
      <x:c r="C138" s="185" t="s">
        <x:v>126</x:v>
      </x:c>
      <x:c r="D138" s="185" t="s">
        <x:v>136</x:v>
      </x:c>
      <x:c r="E138" s="185" t="s">
        <x:v>127</x:v>
      </x:c>
      <x:c r="F138" s="185" t="n">
        <x:v>3.342</x:v>
      </x:c>
      <x:c r="G138" s="185" t="n">
        <x:v>3.342</x:v>
      </x:c>
      <x:c r="H138" s="185" t="n">
        <x:v>3.342</x:v>
      </x:c>
      <x:c r="I138" s="185" t="n">
        <x:v>2.228</x:v>
      </x:c>
      <x:c r="J138" s="185" t="n">
        <x:v>3.342</x:v>
      </x:c>
      <x:c r="K138" s="185" t="n">
        <x:v>3.342</x:v>
      </x:c>
      <x:c r="L138" s="185" t="n">
        <x:v>18.938</x:v>
      </x:c>
      <x:c r="M138" s="185" t="n">
        <x:v>8.912</x:v>
      </x:c>
      <x:c r="N138" s="185" t="n">
        <x:v>10.026</x:v>
      </x:c>
    </x:row>
    <x:row r="139" spans="1:14">
      <x:c r="A139" s="185" t="s">
        <x:v>65</x:v>
      </x:c>
      <x:c r="B139" s="200" t="s">
        <x:v>301</x:v>
      </x:c>
      <x:c r="C139" s="185" t="s">
        <x:v>126</x:v>
      </x:c>
      <x:c r="D139" s="185" t="s">
        <x:v>136</x:v>
      </x:c>
      <x:c r="E139" s="185" t="s">
        <x:v>128</x:v>
      </x:c>
      <x:c r="F139" s="185" t="n">
        <x:v>3.342</x:v>
      </x:c>
      <x:c r="G139" s="185" t="n">
        <x:v>3.342</x:v>
      </x:c>
      <x:c r="H139" s="185" t="n">
        <x:v>3.342</x:v>
      </x:c>
      <x:c r="I139" s="185" t="n">
        <x:v>3.342</x:v>
      </x:c>
      <x:c r="J139" s="185" t="n">
        <x:v>2.228</x:v>
      </x:c>
      <x:c r="K139" s="185" t="n">
        <x:v>3.342</x:v>
      </x:c>
      <x:c r="L139" s="185" t="n">
        <x:v>18.938</x:v>
      </x:c>
      <x:c r="M139" s="185" t="n">
        <x:v>8.912</x:v>
      </x:c>
      <x:c r="N139" s="185" t="n">
        <x:v>10.026</x:v>
      </x:c>
    </x:row>
    <x:row r="140" spans="1:14">
      <x:c r="A140" s="185" t="s">
        <x:v>65</x:v>
      </x:c>
      <x:c r="B140" s="200" t="s">
        <x:v>302</x:v>
      </x:c>
      <x:c r="C140" s="185" t="s">
        <x:v>126</x:v>
      </x:c>
      <x:c r="D140" s="185" t="s">
        <x:v>136</x:v>
      </x:c>
      <x:c r="E140" s="185" t="s">
        <x:v>129</x:v>
      </x:c>
      <x:c r="F140" s="185" t="n">
        <x:v>261.683</x:v>
      </x:c>
      <x:c r="G140" s="185" t="n">
        <x:v>365.24</x:v>
      </x:c>
      <x:c r="H140" s="185" t="n">
        <x:v>477.709</x:v>
      </x:c>
      <x:c r="I140" s="185" t="n">
        <x:v>449.872</x:v>
      </x:c>
      <x:c r="J140" s="185" t="n">
        <x:v>189.303</x:v>
      </x:c>
      <x:c r="K140" s="185" t="n">
        <x:v>2.228</x:v>
      </x:c>
      <x:c r="L140" s="185" t="n">
        <x:v>1746.035</x:v>
      </x:c>
      <x:c r="M140" s="185" t="n">
        <x:v>1116.884</x:v>
      </x:c>
      <x:c r="N140" s="185" t="n">
        <x:v>629.151</x:v>
      </x:c>
    </x:row>
    <x:row r="141" spans="1:14">
      <x:c r="A141" s="185" t="s">
        <x:v>65</x:v>
      </x:c>
      <x:c r="B141" s="200" t="s">
        <x:v>303</x:v>
      </x:c>
      <x:c r="C141" s="185" t="s">
        <x:v>126</x:v>
      </x:c>
      <x:c r="D141" s="185" t="s">
        <x:v>136</x:v>
      </x:c>
      <x:c r="E141" s="185" t="s">
        <x:v>130</x:v>
      </x:c>
      <x:c r="F141" s="185" t="n">
        <x:v>243.867</x:v>
      </x:c>
      <x:c r="G141" s="185" t="n">
        <x:v>345.198</x:v>
      </x:c>
      <x:c r="H141" s="185" t="n">
        <x:v>459.893</x:v>
      </x:c>
      <x:c r="I141" s="185" t="n">
        <x:v>433.167</x:v>
      </x:c>
      <x:c r="J141" s="185" t="n">
        <x:v>190.416</x:v>
      </x:c>
      <x:c r="K141" s="185" t="n">
        <x:v>2.228</x:v>
      </x:c>
      <x:c r="L141" s="185" t="n">
        <x:v>1674.769</x:v>
      </x:c>
      <x:c r="M141" s="185" t="n">
        <x:v>1083.476</x:v>
      </x:c>
      <x:c r="N141" s="185" t="n">
        <x:v>591.293</x:v>
      </x:c>
    </x:row>
    <x:row r="142" spans="1:14">
      <x:c r="A142" s="185" t="s">
        <x:v>65</x:v>
      </x:c>
      <x:c r="B142" s="200" t="s">
        <x:v>304</x:v>
      </x:c>
      <x:c r="C142" s="185" t="s">
        <x:v>126</x:v>
      </x:c>
      <x:c r="D142" s="185" t="s">
        <x:v>136</x:v>
      </x:c>
      <x:c r="E142" s="185" t="s">
        <x:v>131</x:v>
      </x:c>
      <x:c r="F142" s="185" t="n">
        <x:v>239.412</x:v>
      </x:c>
      <x:c r="G142" s="185" t="n">
        <x:v>332.949</x:v>
      </x:c>
      <x:c r="H142" s="185" t="n">
        <x:v>437.623</x:v>
      </x:c>
      <x:c r="I142" s="185" t="n">
        <x:v>407.555</x:v>
      </x:c>
      <x:c r="J142" s="185" t="n">
        <x:v>180.394</x:v>
      </x:c>
      <x:c r="K142" s="185" t="n">
        <x:v>3.342</x:v>
      </x:c>
      <x:c r="L142" s="185" t="n">
        <x:v>1601.275</x:v>
      </x:c>
      <x:c r="M142" s="185" t="n">
        <x:v>1025.572</x:v>
      </x:c>
      <x:c r="N142" s="185" t="n">
        <x:v>575.703</x:v>
      </x:c>
    </x:row>
    <x:row r="143" spans="1:14">
      <x:c r="A143" s="185" t="s">
        <x:v>65</x:v>
      </x:c>
      <x:c r="B143" s="200" t="s">
        <x:v>305</x:v>
      </x:c>
      <x:c r="C143" s="185" t="s">
        <x:v>126</x:v>
      </x:c>
      <x:c r="D143" s="185" t="s">
        <x:v>136</x:v>
      </x:c>
      <x:c r="E143" s="185" t="s">
        <x:v>132</x:v>
      </x:c>
      <x:c r="F143" s="185" t="n">
        <x:v>230.504</x:v>
      </x:c>
      <x:c r="G143" s="185" t="n">
        <x:v>320.698</x:v>
      </x:c>
      <x:c r="H143" s="185" t="n">
        <x:v>427.6</x:v>
      </x:c>
      <x:c r="I143" s="185" t="n">
        <x:v>426.487</x:v>
      </x:c>
      <x:c r="J143" s="185" t="n">
        <x:v>177.054</x:v>
      </x:c>
      <x:c r="K143" s="185" t="n">
        <x:v>3.342</x:v>
      </x:c>
      <x:c r="L143" s="185" t="n">
        <x:v>1585.685</x:v>
      </x:c>
      <x:c r="M143" s="185" t="n">
        <x:v>0</x:v>
      </x:c>
      <x:c r="N143" s="185" t="n">
        <x:v>1585.685</x:v>
      </x:c>
    </x:row>
    <x:row r="144" spans="1:14">
      <x:c r="A144" s="185" t="s">
        <x:v>65</x:v>
      </x:c>
      <x:c r="B144" s="200" t="s">
        <x:v>306</x:v>
      </x:c>
      <x:c r="C144" s="185" t="s">
        <x:v>126</x:v>
      </x:c>
      <x:c r="D144" s="185" t="s">
        <x:v>136</x:v>
      </x:c>
      <x:c r="E144" s="185" t="s">
        <x:v>133</x:v>
      </x:c>
      <x:c r="F144" s="185" t="n">
        <x:v>237.185</x:v>
      </x:c>
      <x:c r="G144" s="185" t="n">
        <x:v>329.608</x:v>
      </x:c>
      <x:c r="H144" s="185" t="n">
        <x:v>437.623</x:v>
      </x:c>
      <x:c r="I144" s="185" t="n">
        <x:v>438.735</x:v>
      </x:c>
      <x:c r="J144" s="185" t="n">
        <x:v>181.508</x:v>
      </x:c>
      <x:c r="K144" s="185" t="n">
        <x:v>2.228</x:v>
      </x:c>
      <x:c r="L144" s="185" t="n">
        <x:v>1626.887</x:v>
      </x:c>
      <x:c r="M144" s="185" t="n">
        <x:v>0</x:v>
      </x:c>
      <x:c r="N144" s="185" t="n">
        <x:v>1626.887</x:v>
      </x:c>
    </x:row>
    <x:row r="145" spans="1:14">
      <x:c r="A145" s="185" t="s">
        <x:v>65</x:v>
      </x:c>
      <x:c r="B145" s="200" t="s">
        <x:v>307</x:v>
      </x:c>
      <x:c r="C145" s="185" t="s">
        <x:v>126</x:v>
      </x:c>
      <x:c r="D145" s="185" t="s">
        <x:v>136</x:v>
      </x:c>
      <x:c r="E145" s="185" t="s">
        <x:v>127</x:v>
      </x:c>
      <x:c r="F145" s="185" t="n">
        <x:v>2.228</x:v>
      </x:c>
      <x:c r="G145" s="185" t="n">
        <x:v>3.342</x:v>
      </x:c>
      <x:c r="H145" s="185" t="n">
        <x:v>3.342</x:v>
      </x:c>
      <x:c r="I145" s="185" t="n">
        <x:v>385.285</x:v>
      </x:c>
      <x:c r="J145" s="185" t="n">
        <x:v>269.478</x:v>
      </x:c>
      <x:c r="K145" s="185" t="n">
        <x:v>3.342</x:v>
      </x:c>
      <x:c r="L145" s="185" t="n">
        <x:v>667.017</x:v>
      </x:c>
      <x:c r="M145" s="185" t="n">
        <x:v>658.105</x:v>
      </x:c>
      <x:c r="N145" s="185" t="n">
        <x:v>8.912</x:v>
      </x:c>
    </x:row>
    <x:row r="146" spans="1:14">
      <x:c r="A146" s="185" t="s">
        <x:v>65</x:v>
      </x:c>
      <x:c r="B146" s="200" t="s">
        <x:v>308</x:v>
      </x:c>
      <x:c r="C146" s="185" t="s">
        <x:v>126</x:v>
      </x:c>
      <x:c r="D146" s="185" t="s">
        <x:v>136</x:v>
      </x:c>
      <x:c r="E146" s="185" t="s">
        <x:v>128</x:v>
      </x:c>
      <x:c r="F146" s="185" t="n">
        <x:v>3.342</x:v>
      </x:c>
      <x:c r="G146" s="185" t="n">
        <x:v>3.342</x:v>
      </x:c>
      <x:c r="H146" s="185" t="n">
        <x:v>3.342</x:v>
      </x:c>
      <x:c r="I146" s="185" t="n">
        <x:v>3.342</x:v>
      </x:c>
      <x:c r="J146" s="185" t="n">
        <x:v>3.342</x:v>
      </x:c>
      <x:c r="K146" s="185" t="n">
        <x:v>2.228</x:v>
      </x:c>
      <x:c r="L146" s="185" t="n">
        <x:v>18.938</x:v>
      </x:c>
      <x:c r="M146" s="185" t="n">
        <x:v>10.026</x:v>
      </x:c>
      <x:c r="N146" s="185" t="n">
        <x:v>8.912</x:v>
      </x:c>
    </x:row>
    <x:row r="147" spans="1:14">
      <x:c r="A147" s="185" t="s">
        <x:v>65</x:v>
      </x:c>
      <x:c r="B147" s="200" t="s">
        <x:v>309</x:v>
      </x:c>
      <x:c r="C147" s="185" t="s">
        <x:v>126</x:v>
      </x:c>
      <x:c r="D147" s="185" t="s">
        <x:v>136</x:v>
      </x:c>
      <x:c r="E147" s="185" t="s">
        <x:v>129</x:v>
      </x:c>
      <x:c r="F147" s="185" t="n">
        <x:v>236.071</x:v>
      </x:c>
      <x:c r="G147" s="185" t="n">
        <x:v>325.362</x:v>
      </x:c>
      <x:c r="H147" s="185" t="n">
        <x:v>421.992</x:v>
      </x:c>
      <x:c r="I147" s="185" t="n">
        <x:v>406.364</x:v>
      </x:c>
      <x:c r="J147" s="185" t="n">
        <x:v>178.622</x:v>
      </x:c>
      <x:c r="K147" s="185" t="n">
        <x:v>3.348</x:v>
      </x:c>
      <x:c r="L147" s="185" t="n">
        <x:v>1571.759</x:v>
      </x:c>
      <x:c r="M147" s="185" t="n">
        <x:v>1006.978</x:v>
      </x:c>
      <x:c r="N147" s="185" t="n">
        <x:v>564.781</x:v>
      </x:c>
    </x:row>
    <x:row r="148" spans="1:14">
      <x:c r="A148" s="185" t="s">
        <x:v>65</x:v>
      </x:c>
      <x:c r="B148" s="200" t="s">
        <x:v>310</x:v>
      </x:c>
      <x:c r="C148" s="185" t="s">
        <x:v>126</x:v>
      </x:c>
      <x:c r="D148" s="185" t="s">
        <x:v>136</x:v>
      </x:c>
      <x:c r="E148" s="185" t="s">
        <x:v>130</x:v>
      </x:c>
      <x:c r="F148" s="185" t="n">
        <x:v>229.974</x:v>
      </x:c>
      <x:c r="G148" s="185" t="n">
        <x:v>312.584</x:v>
      </x:c>
      <x:c r="H148" s="185" t="n">
        <x:v>418.643</x:v>
      </x:c>
      <x:c r="I148" s="185" t="n">
        <x:v>392.966</x:v>
      </x:c>
      <x:c r="J148" s="185" t="n">
        <x:v>170.807</x:v>
      </x:c>
      <x:c r="K148" s="185" t="n">
        <x:v>3.348</x:v>
      </x:c>
      <x:c r="L148" s="185" t="n">
        <x:v>1528.322</x:v>
      </x:c>
      <x:c r="M148" s="185" t="n">
        <x:v>982.416</x:v>
      </x:c>
      <x:c r="N148" s="185" t="n">
        <x:v>545.906</x:v>
      </x:c>
    </x:row>
    <x:row r="149" spans="1:14">
      <x:c r="A149" s="185" t="s">
        <x:v>65</x:v>
      </x:c>
      <x:c r="B149" s="200" t="s">
        <x:v>311</x:v>
      </x:c>
      <x:c r="C149" s="185" t="s">
        <x:v>126</x:v>
      </x:c>
      <x:c r="D149" s="185" t="s">
        <x:v>136</x:v>
      </x:c>
      <x:c r="E149" s="185" t="s">
        <x:v>131</x:v>
      </x:c>
      <x:c r="F149" s="185" t="n">
        <x:v>221.043</x:v>
      </x:c>
      <x:c r="G149" s="185" t="n">
        <x:v>302.539</x:v>
      </x:c>
      <x:c r="H149" s="185" t="n">
        <x:v>421.994</x:v>
      </x:c>
      <x:c r="I149" s="185" t="n">
        <x:v>407.48</x:v>
      </x:c>
      <x:c r="J149" s="185" t="n">
        <x:v>176.387</x:v>
      </x:c>
      <x:c r="K149" s="185" t="n">
        <x:v>3.348</x:v>
      </x:c>
      <x:c r="L149" s="185" t="n">
        <x:v>1532.791</x:v>
      </x:c>
      <x:c r="M149" s="185" t="n">
        <x:v>1005.861</x:v>
      </x:c>
      <x:c r="N149" s="185" t="n">
        <x:v>526.93</x:v>
      </x:c>
    </x:row>
    <x:row r="150" spans="1:14">
      <x:c r="A150" s="185" t="s">
        <x:v>65</x:v>
      </x:c>
      <x:c r="B150" s="200" t="s">
        <x:v>312</x:v>
      </x:c>
      <x:c r="C150" s="185" t="s">
        <x:v>126</x:v>
      </x:c>
      <x:c r="D150" s="185" t="s">
        <x:v>136</x:v>
      </x:c>
      <x:c r="E150" s="185" t="s">
        <x:v>132</x:v>
      </x:c>
      <x:c r="F150" s="185" t="n">
        <x:v>228.858</x:v>
      </x:c>
      <x:c r="G150" s="185" t="n">
        <x:v>319.287</x:v>
      </x:c>
      <x:c r="H150" s="185" t="n">
        <x:v>424.225</x:v>
      </x:c>
      <x:c r="I150" s="185" t="n">
        <x:v>397.432</x:v>
      </x:c>
      <x:c r="J150" s="185" t="n">
        <x:v>179.737</x:v>
      </x:c>
      <x:c r="K150" s="185" t="n">
        <x:v>3.348</x:v>
      </x:c>
      <x:c r="L150" s="185" t="n">
        <x:v>1552.887</x:v>
      </x:c>
      <x:c r="M150" s="185" t="n">
        <x:v>0</x:v>
      </x:c>
      <x:c r="N150" s="185" t="n">
        <x:v>1552.887</x:v>
      </x:c>
    </x:row>
    <x:row r="151" spans="1:14">
      <x:c r="A151" s="185" t="s">
        <x:v>65</x:v>
      </x:c>
      <x:c r="B151" s="200" t="s">
        <x:v>313</x:v>
      </x:c>
      <x:c r="C151" s="185" t="s">
        <x:v>126</x:v>
      </x:c>
      <x:c r="D151" s="185" t="s">
        <x:v>136</x:v>
      </x:c>
      <x:c r="E151" s="185" t="s">
        <x:v>133</x:v>
      </x:c>
      <x:c r="F151" s="185" t="n">
        <x:v>231.091</x:v>
      </x:c>
      <x:c r="G151" s="185" t="n">
        <x:v>321.31</x:v>
      </x:c>
      <x:c r="H151" s="185" t="n">
        <x:v>419.805</x:v>
      </x:c>
      <x:c r="I151" s="185" t="n">
        <x:v>423.145</x:v>
      </x:c>
      <x:c r="J151" s="185" t="n">
        <x:v>177.055</x:v>
      </x:c>
      <x:c r="K151" s="185" t="n">
        <x:v>3.342</x:v>
      </x:c>
      <x:c r="L151" s="185" t="n">
        <x:v>1575.748</x:v>
      </x:c>
      <x:c r="M151" s="185" t="n">
        <x:v>0</x:v>
      </x:c>
      <x:c r="N151" s="185" t="n">
        <x:v>1575.748</x:v>
      </x:c>
    </x:row>
    <x:row r="152" spans="1:14">
      <x:c r="A152" s="185" t="s">
        <x:v>65</x:v>
      </x:c>
      <x:c r="B152" s="200" t="s">
        <x:v>314</x:v>
      </x:c>
      <x:c r="C152" s="185" t="s">
        <x:v>126</x:v>
      </x:c>
      <x:c r="D152" s="185" t="s">
        <x:v>136</x:v>
      </x:c>
      <x:c r="E152" s="185" t="s">
        <x:v>127</x:v>
      </x:c>
      <x:c r="F152" s="185" t="n">
        <x:v>2.228</x:v>
      </x:c>
      <x:c r="G152" s="185" t="n">
        <x:v>3.342</x:v>
      </x:c>
      <x:c r="H152" s="185" t="n">
        <x:v>3.342</x:v>
      </x:c>
      <x:c r="I152" s="185" t="n">
        <x:v>3.342</x:v>
      </x:c>
      <x:c r="J152" s="185" t="n">
        <x:v>3.342</x:v>
      </x:c>
      <x:c r="K152" s="185" t="n">
        <x:v>3.342</x:v>
      </x:c>
      <x:c r="L152" s="185" t="n">
        <x:v>18.938</x:v>
      </x:c>
      <x:c r="M152" s="185" t="n">
        <x:v>10.026</x:v>
      </x:c>
      <x:c r="N152" s="185" t="n">
        <x:v>8.912</x:v>
      </x:c>
    </x:row>
    <x:row r="153" spans="1:14">
      <x:c r="A153" s="185" t="s">
        <x:v>65</x:v>
      </x:c>
      <x:c r="B153" s="200" t="s">
        <x:v>315</x:v>
      </x:c>
      <x:c r="C153" s="185" t="s">
        <x:v>126</x:v>
      </x:c>
      <x:c r="D153" s="185" t="s">
        <x:v>136</x:v>
      </x:c>
      <x:c r="E153" s="185" t="s">
        <x:v>128</x:v>
      </x:c>
      <x:c r="F153" s="185" t="n">
        <x:v>3.342</x:v>
      </x:c>
      <x:c r="G153" s="185" t="n">
        <x:v>2.228</x:v>
      </x:c>
      <x:c r="H153" s="185" t="n">
        <x:v>3.348</x:v>
      </x:c>
      <x:c r="I153" s="185" t="n">
        <x:v>3.348</x:v>
      </x:c>
      <x:c r="J153" s="185" t="n">
        <x:v>3.348</x:v>
      </x:c>
      <x:c r="K153" s="185" t="n">
        <x:v>3.348</x:v>
      </x:c>
      <x:c r="L153" s="185" t="n">
        <x:v>18.962</x:v>
      </x:c>
      <x:c r="M153" s="185" t="n">
        <x:v>10.044</x:v>
      </x:c>
      <x:c r="N153" s="185" t="n">
        <x:v>8.918</x:v>
      </x:c>
    </x:row>
    <x:row r="154" spans="1:14">
      <x:c r="A154" s="185" t="s">
        <x:v>65</x:v>
      </x:c>
      <x:c r="B154" s="200" t="s">
        <x:v>316</x:v>
      </x:c>
      <x:c r="C154" s="185" t="s">
        <x:v>126</x:v>
      </x:c>
      <x:c r="D154" s="185" t="s">
        <x:v>136</x:v>
      </x:c>
      <x:c r="E154" s="185" t="s">
        <x:v>129</x:v>
      </x:c>
      <x:c r="F154" s="185" t="n">
        <x:v>260.116</x:v>
      </x:c>
      <x:c r="G154" s="185" t="n">
        <x:v>357.242</x:v>
      </x:c>
      <x:c r="H154" s="185" t="n">
        <x:v>466.646</x:v>
      </x:c>
      <x:c r="I154" s="185" t="n">
        <x:v>432.039</x:v>
      </x:c>
      <x:c r="J154" s="185" t="n">
        <x:v>190.901</x:v>
      </x:c>
      <x:c r="K154" s="185" t="n">
        <x:v>3.348</x:v>
      </x:c>
      <x:c r="L154" s="185" t="n">
        <x:v>1710.292</x:v>
      </x:c>
      <x:c r="M154" s="185" t="n">
        <x:v>1089.586</x:v>
      </x:c>
      <x:c r="N154" s="185" t="n">
        <x:v>620.706</x:v>
      </x:c>
    </x:row>
    <x:row r="155" spans="1:14">
      <x:c r="A155" s="185" t="s">
        <x:v>65</x:v>
      </x:c>
      <x:c r="B155" s="200" t="s">
        <x:v>317</x:v>
      </x:c>
      <x:c r="C155" s="185" t="s">
        <x:v>126</x:v>
      </x:c>
      <x:c r="D155" s="185" t="s">
        <x:v>136</x:v>
      </x:c>
      <x:c r="E155" s="185" t="s">
        <x:v>130</x:v>
      </x:c>
      <x:c r="F155" s="185" t="n">
        <x:v>245.601</x:v>
      </x:c>
      <x:c r="G155" s="185" t="n">
        <x:v>343.631</x:v>
      </x:c>
      <x:c r="H155" s="185" t="n">
        <x:v>456.552</x:v>
      </x:c>
      <x:c r="I155" s="185" t="n">
        <x:v>423.145</x:v>
      </x:c>
      <x:c r="J155" s="185" t="n">
        <x:v>185.962</x:v>
      </x:c>
      <x:c r="K155" s="185" t="n">
        <x:v>2.228</x:v>
      </x:c>
      <x:c r="L155" s="185" t="n">
        <x:v>1657.119</x:v>
      </x:c>
      <x:c r="M155" s="185" t="n">
        <x:v>1065.659</x:v>
      </x:c>
      <x:c r="N155" s="185" t="n">
        <x:v>591.46</x:v>
      </x:c>
    </x:row>
    <x:row r="156" spans="1:14">
      <x:c r="A156" s="185" t="s">
        <x:v>65</x:v>
      </x:c>
      <x:c r="B156" s="200" t="s">
        <x:v>108</x:v>
      </x:c>
      <x:c r="C156" s="185" t="s">
        <x:v>126</x:v>
      </x:c>
      <x:c r="D156" s="185" t="s">
        <x:v>137</x:v>
      </x:c>
      <x:c r="E156" s="185" t="s">
        <x:v>131</x:v>
      </x:c>
      <x:c r="F156" s="185" t="n">
        <x:v>238.298</x:v>
      </x:c>
      <x:c r="G156" s="185" t="n">
        <x:v>337.617</x:v>
      </x:c>
      <x:c r="H156" s="185" t="n">
        <x:v>455.483</x:v>
      </x:c>
      <x:c r="I156" s="185" t="n">
        <x:v>411.945</x:v>
      </x:c>
      <x:c r="J156" s="185" t="n">
        <x:v>185.318</x:v>
      </x:c>
      <x:c r="K156" s="185" t="n">
        <x:v>3.348</x:v>
      </x:c>
      <x:c r="L156" s="185" t="n">
        <x:v>1632.009</x:v>
      </x:c>
      <x:c r="M156" s="185" t="n">
        <x:v>1052.746</x:v>
      </x:c>
      <x:c r="N156" s="185" t="n">
        <x:v>579.263</x:v>
      </x:c>
    </x:row>
    <x:row r="157" spans="1:14">
      <x:c r="A157" s="185" t="s">
        <x:v>65</x:v>
      </x:c>
      <x:c r="B157" s="200" t="s">
        <x:v>318</x:v>
      </x:c>
      <x:c r="C157" s="185" t="s">
        <x:v>126</x:v>
      </x:c>
      <x:c r="D157" s="185" t="s">
        <x:v>137</x:v>
      </x:c>
      <x:c r="E157" s="185" t="s">
        <x:v>132</x:v>
      </x:c>
      <x:c r="F157" s="185" t="n">
        <x:v>233.323</x:v>
      </x:c>
      <x:c r="G157" s="185" t="n">
        <x:v>321.518</x:v>
      </x:c>
      <x:c r="H157" s="185" t="n">
        <x:v>425.342</x:v>
      </x:c>
      <x:c r="I157" s="185" t="n">
        <x:v>411.945</x:v>
      </x:c>
      <x:c r="J157" s="185" t="n">
        <x:v>181.969</x:v>
      </x:c>
      <x:c r="K157" s="185" t="n">
        <x:v>2.232</x:v>
      </x:c>
      <x:c r="L157" s="185" t="n">
        <x:v>1576.329</x:v>
      </x:c>
      <x:c r="M157" s="185" t="n">
        <x:v>0</x:v>
      </x:c>
      <x:c r="N157" s="185" t="n">
        <x:v>1576.329</x:v>
      </x:c>
    </x:row>
    <x:row r="158" spans="1:14">
      <x:c r="A158" s="185" t="s">
        <x:v>65</x:v>
      </x:c>
      <x:c r="B158" s="200" t="s">
        <x:v>319</x:v>
      </x:c>
      <x:c r="C158" s="185" t="s">
        <x:v>126</x:v>
      </x:c>
      <x:c r="D158" s="185" t="s">
        <x:v>137</x:v>
      </x:c>
      <x:c r="E158" s="185" t="s">
        <x:v>133</x:v>
      </x:c>
      <x:c r="F158" s="185" t="n">
        <x:v>233.326</x:v>
      </x:c>
      <x:c r="G158" s="185" t="n">
        <x:v>332.896</x:v>
      </x:c>
      <x:c r="H158" s="185" t="n">
        <x:v>436.496</x:v>
      </x:c>
      <x:c r="I158" s="185" t="n">
        <x:v>405.158</x:v>
      </x:c>
      <x:c r="J158" s="185" t="n">
        <x:v>171.24</x:v>
      </x:c>
      <x:c r="K158" s="185" t="n">
        <x:v>3.357</x:v>
      </x:c>
      <x:c r="L158" s="185" t="n">
        <x:v>1582.473</x:v>
      </x:c>
      <x:c r="M158" s="185" t="n">
        <x:v>0</x:v>
      </x:c>
      <x:c r="N158" s="185" t="n">
        <x:v>1582.473</x:v>
      </x:c>
    </x:row>
    <x:row r="159" spans="1:14">
      <x:c r="A159" s="185" t="s">
        <x:v>65</x:v>
      </x:c>
      <x:c r="B159" s="200" t="s">
        <x:v>320</x:v>
      </x:c>
      <x:c r="C159" s="185" t="s">
        <x:v>126</x:v>
      </x:c>
      <x:c r="D159" s="185" t="s">
        <x:v>137</x:v>
      </x:c>
      <x:c r="E159" s="185" t="s">
        <x:v>127</x:v>
      </x:c>
      <x:c r="F159" s="185" t="n">
        <x:v>3.354</x:v>
      </x:c>
      <x:c r="G159" s="185" t="n">
        <x:v>2.238</x:v>
      </x:c>
      <x:c r="H159" s="185" t="n">
        <x:v>3.348</x:v>
      </x:c>
      <x:c r="I159" s="185" t="n">
        <x:v>3.348</x:v>
      </x:c>
      <x:c r="J159" s="185" t="n">
        <x:v>3.348</x:v>
      </x:c>
      <x:c r="K159" s="185" t="n">
        <x:v>2.232</x:v>
      </x:c>
      <x:c r="L159" s="185" t="n">
        <x:v>17.868</x:v>
      </x:c>
      <x:c r="M159" s="185" t="n">
        <x:v>10.044</x:v>
      </x:c>
      <x:c r="N159" s="185" t="n">
        <x:v>7.824</x:v>
      </x:c>
    </x:row>
    <x:row r="160" spans="1:14">
      <x:c r="A160" s="185" t="s">
        <x:v>65</x:v>
      </x:c>
      <x:c r="B160" s="200" t="s">
        <x:v>321</x:v>
      </x:c>
      <x:c r="C160" s="185" t="s">
        <x:v>126</x:v>
      </x:c>
      <x:c r="D160" s="185" t="s">
        <x:v>137</x:v>
      </x:c>
      <x:c r="E160" s="185" t="s">
        <x:v>128</x:v>
      </x:c>
      <x:c r="F160" s="185" t="n">
        <x:v>3.348</x:v>
      </x:c>
      <x:c r="G160" s="185" t="n">
        <x:v>3.348</x:v>
      </x:c>
      <x:c r="H160" s="185" t="n">
        <x:v>3.348</x:v>
      </x:c>
      <x:c r="I160" s="185" t="n">
        <x:v>3.348</x:v>
      </x:c>
      <x:c r="J160" s="185" t="n">
        <x:v>2.232</x:v>
      </x:c>
      <x:c r="K160" s="185" t="n">
        <x:v>3.348</x:v>
      </x:c>
      <x:c r="L160" s="185" t="n">
        <x:v>18.972</x:v>
      </x:c>
      <x:c r="M160" s="185" t="n">
        <x:v>8.928</x:v>
      </x:c>
      <x:c r="N160" s="185" t="n">
        <x:v>10.044</x:v>
      </x:c>
    </x:row>
    <x:row r="161" spans="1:14">
      <x:c r="A161" s="185" t="s">
        <x:v>65</x:v>
      </x:c>
      <x:c r="B161" s="200" t="s">
        <x:v>322</x:v>
      </x:c>
      <x:c r="C161" s="185" t="s">
        <x:v>126</x:v>
      </x:c>
      <x:c r="D161" s="185" t="s">
        <x:v>137</x:v>
      </x:c>
      <x:c r="E161" s="185" t="s">
        <x:v>129</x:v>
      </x:c>
      <x:c r="F161" s="185" t="n">
        <x:v>244.485</x:v>
      </x:c>
      <x:c r="G161" s="185" t="n">
        <x:v>334.706</x:v>
      </x:c>
      <x:c r="H161" s="185" t="n">
        <x:v>449.871</x:v>
      </x:c>
      <x:c r="I161" s="185" t="n">
        <x:v>422.032</x:v>
      </x:c>
      <x:c r="J161" s="185" t="n">
        <x:v>185.962</x:v>
      </x:c>
      <x:c r="K161" s="185" t="n">
        <x:v>2.228</x:v>
      </x:c>
      <x:c r="L161" s="185" t="n">
        <x:v>1639.284</x:v>
      </x:c>
      <x:c r="M161" s="185" t="n">
        <x:v>1057.865</x:v>
      </x:c>
      <x:c r="N161" s="185" t="n">
        <x:v>581.419</x:v>
      </x:c>
    </x:row>
    <x:row r="162" spans="1:14">
      <x:c r="A162" s="185" t="s">
        <x:v>65</x:v>
      </x:c>
      <x:c r="B162" s="200" t="s">
        <x:v>323</x:v>
      </x:c>
      <x:c r="C162" s="185" t="s">
        <x:v>126</x:v>
      </x:c>
      <x:c r="D162" s="185" t="s">
        <x:v>137</x:v>
      </x:c>
      <x:c r="E162" s="185" t="s">
        <x:v>130</x:v>
      </x:c>
      <x:c r="F162" s="185" t="n">
        <x:v>229.389</x:v>
      </x:c>
      <x:c r="G162" s="185" t="n">
        <x:v>319.585</x:v>
      </x:c>
      <x:c r="H162" s="185" t="n">
        <x:v>429.826</x:v>
      </x:c>
      <x:c r="I162" s="185" t="n">
        <x:v>400.876</x:v>
      </x:c>
      <x:c r="J162" s="185" t="n">
        <x:v>179.281</x:v>
      </x:c>
      <x:c r="K162" s="185" t="n">
        <x:v>2.228</x:v>
      </x:c>
      <x:c r="L162" s="185" t="n">
        <x:v>1561.185</x:v>
      </x:c>
      <x:c r="M162" s="185" t="n">
        <x:v>1009.983</x:v>
      </x:c>
      <x:c r="N162" s="185" t="n">
        <x:v>551.202</x:v>
      </x:c>
    </x:row>
    <x:row r="163" spans="1:14">
      <x:c r="A163" s="185" t="s">
        <x:v>65</x:v>
      </x:c>
      <x:c r="B163" s="200" t="s">
        <x:v>324</x:v>
      </x:c>
      <x:c r="C163" s="185" t="s">
        <x:v>126</x:v>
      </x:c>
      <x:c r="D163" s="185" t="s">
        <x:v>137</x:v>
      </x:c>
      <x:c r="E163" s="185" t="s">
        <x:v>131</x:v>
      </x:c>
      <x:c r="F163" s="185" t="n">
        <x:v>223.823</x:v>
      </x:c>
      <x:c r="G163" s="185" t="n">
        <x:v>309.563</x:v>
      </x:c>
      <x:c r="H163" s="185" t="n">
        <x:v>417.578</x:v>
      </x:c>
      <x:c r="I163" s="185" t="n">
        <x:v>391.966</x:v>
      </x:c>
      <x:c r="J163" s="185" t="n">
        <x:v>171.486</x:v>
      </x:c>
      <x:c r="K163" s="185" t="n">
        <x:v>3.342</x:v>
      </x:c>
      <x:c r="L163" s="185" t="n">
        <x:v>1517.758</x:v>
      </x:c>
      <x:c r="M163" s="185" t="n">
        <x:v>981.03</x:v>
      </x:c>
      <x:c r="N163" s="185" t="n">
        <x:v>536.728</x:v>
      </x:c>
    </x:row>
    <x:row r="164" spans="1:14">
      <x:c r="A164" s="185" t="s">
        <x:v>65</x:v>
      </x:c>
      <x:c r="B164" s="200" t="s">
        <x:v>325</x:v>
      </x:c>
      <x:c r="C164" s="185" t="s">
        <x:v>126</x:v>
      </x:c>
      <x:c r="D164" s="185" t="s">
        <x:v>137</x:v>
      </x:c>
      <x:c r="E164" s="185" t="s">
        <x:v>132</x:v>
      </x:c>
      <x:c r="F164" s="185" t="n">
        <x:v>221.598</x:v>
      </x:c>
      <x:c r="G164" s="185" t="n">
        <x:v>303.075</x:v>
      </x:c>
      <x:c r="H164" s="185" t="n">
        <x:v>407.48</x:v>
      </x:c>
      <x:c r="I164" s="185" t="n">
        <x:v>404.13</x:v>
      </x:c>
      <x:c r="J164" s="185" t="n">
        <x:v>175.271</x:v>
      </x:c>
      <x:c r="K164" s="185" t="n">
        <x:v>3.348</x:v>
      </x:c>
      <x:c r="L164" s="185" t="n">
        <x:v>1514.902</x:v>
      </x:c>
      <x:c r="M164" s="185" t="n">
        <x:v>0</x:v>
      </x:c>
      <x:c r="N164" s="185" t="n">
        <x:v>1514.902</x:v>
      </x:c>
    </x:row>
    <x:row r="165" spans="1:14">
      <x:c r="A165" s="185" t="s">
        <x:v>65</x:v>
      </x:c>
      <x:c r="B165" s="200" t="s">
        <x:v>326</x:v>
      </x:c>
      <x:c r="C165" s="185" t="s">
        <x:v>126</x:v>
      </x:c>
      <x:c r="D165" s="185" t="s">
        <x:v>137</x:v>
      </x:c>
      <x:c r="E165" s="185" t="s">
        <x:v>133</x:v>
      </x:c>
      <x:c r="F165" s="185" t="n">
        <x:v>223.276</x:v>
      </x:c>
      <x:c r="G165" s="185" t="n">
        <x:v>309.238</x:v>
      </x:c>
      <x:c r="H165" s="185" t="n">
        <x:v>405.247</x:v>
      </x:c>
      <x:c r="I165" s="185" t="n">
        <x:v>390.732</x:v>
      </x:c>
      <x:c r="J165" s="185" t="n">
        <x:v>176.389</x:v>
      </x:c>
      <x:c r="K165" s="185" t="n">
        <x:v>3.348</x:v>
      </x:c>
      <x:c r="L165" s="185" t="n">
        <x:v>1508.23</x:v>
      </x:c>
      <x:c r="M165" s="185" t="n">
        <x:v>0</x:v>
      </x:c>
      <x:c r="N165" s="185" t="n">
        <x:v>1508.23</x:v>
      </x:c>
    </x:row>
    <x:row r="166" spans="1:14">
      <x:c r="A166" s="185" t="s">
        <x:v>65</x:v>
      </x:c>
      <x:c r="B166" s="200" t="s">
        <x:v>327</x:v>
      </x:c>
      <x:c r="C166" s="185" t="s">
        <x:v>126</x:v>
      </x:c>
      <x:c r="D166" s="185" t="s">
        <x:v>137</x:v>
      </x:c>
      <x:c r="E166" s="185" t="s">
        <x:v>127</x:v>
      </x:c>
      <x:c r="F166" s="185" t="n">
        <x:v>3.348</x:v>
      </x:c>
      <x:c r="G166" s="185" t="n">
        <x:v>2.232</x:v>
      </x:c>
      <x:c r="H166" s="185" t="n">
        <x:v>3.348</x:v>
      </x:c>
      <x:c r="I166" s="185" t="n">
        <x:v>3.348</x:v>
      </x:c>
      <x:c r="J166" s="185" t="n">
        <x:v>3.348</x:v>
      </x:c>
      <x:c r="K166" s="185" t="n">
        <x:v>3.348</x:v>
      </x:c>
      <x:c r="L166" s="185" t="n">
        <x:v>18.972</x:v>
      </x:c>
      <x:c r="M166" s="185" t="n">
        <x:v>10.044</x:v>
      </x:c>
      <x:c r="N166" s="185" t="n">
        <x:v>8.928</x:v>
      </x:c>
    </x:row>
    <x:row r="167" spans="1:14">
      <x:c r="A167" s="185" t="s">
        <x:v>65</x:v>
      </x:c>
      <x:c r="B167" s="200" t="s">
        <x:v>328</x:v>
      </x:c>
      <x:c r="C167" s="185" t="s">
        <x:v>126</x:v>
      </x:c>
      <x:c r="D167" s="185" t="s">
        <x:v>137</x:v>
      </x:c>
      <x:c r="E167" s="185" t="s">
        <x:v>128</x:v>
      </x:c>
      <x:c r="F167" s="185" t="n">
        <x:v>4.464</x:v>
      </x:c>
      <x:c r="G167" s="185" t="n">
        <x:v>2.232</x:v>
      </x:c>
      <x:c r="H167" s="185" t="n">
        <x:v>3.348</x:v>
      </x:c>
      <x:c r="I167" s="185" t="n">
        <x:v>3.348</x:v>
      </x:c>
      <x:c r="J167" s="185" t="n">
        <x:v>3.348</x:v>
      </x:c>
      <x:c r="K167" s="185" t="n">
        <x:v>3.348</x:v>
      </x:c>
      <x:c r="L167" s="185" t="n">
        <x:v>20.088</x:v>
      </x:c>
      <x:c r="M167" s="185" t="n">
        <x:v>10.044</x:v>
      </x:c>
      <x:c r="N167" s="185" t="n">
        <x:v>10.044</x:v>
      </x:c>
    </x:row>
    <x:row r="168" spans="1:14">
      <x:c r="A168" s="185" t="s">
        <x:v>65</x:v>
      </x:c>
      <x:c r="B168" s="200" t="s">
        <x:v>329</x:v>
      </x:c>
      <x:c r="C168" s="185" t="s">
        <x:v>126</x:v>
      </x:c>
      <x:c r="D168" s="185" t="s">
        <x:v>137</x:v>
      </x:c>
      <x:c r="E168" s="185" t="s">
        <x:v>129</x:v>
      </x:c>
      <x:c r="F168" s="185" t="n">
        <x:v>244.488</x:v>
      </x:c>
      <x:c r="G168" s="185" t="n">
        <x:v>337.149</x:v>
      </x:c>
      <x:c r="H168" s="185" t="n">
        <x:v>389.617</x:v>
      </x:c>
      <x:c r="I168" s="185" t="n">
        <x:v>360.59</x:v>
      </x:c>
      <x:c r="J168" s="185" t="n">
        <x:v>174.155</x:v>
      </x:c>
      <x:c r="K168" s="185" t="n">
        <x:v>2.232</x:v>
      </x:c>
      <x:c r="L168" s="185" t="n">
        <x:v>1508.231</x:v>
      </x:c>
      <x:c r="M168" s="185" t="n">
        <x:v>924.362</x:v>
      </x:c>
      <x:c r="N168" s="185" t="n">
        <x:v>583.869</x:v>
      </x:c>
    </x:row>
    <x:row r="169" spans="1:14">
      <x:c r="A169" s="185" t="s">
        <x:v>65</x:v>
      </x:c>
      <x:c r="B169" s="200" t="s">
        <x:v>330</x:v>
      </x:c>
      <x:c r="C169" s="185" t="s">
        <x:v>126</x:v>
      </x:c>
      <x:c r="D169" s="185" t="s">
        <x:v>137</x:v>
      </x:c>
      <x:c r="E169" s="185" t="s">
        <x:v>130</x:v>
      </x:c>
      <x:c r="F169" s="185" t="n">
        <x:v>232.211</x:v>
      </x:c>
      <x:c r="G169" s="185" t="n">
        <x:v>321.72</x:v>
      </x:c>
      <x:c r="H169" s="185" t="n">
        <x:v>377.178</x:v>
      </x:c>
      <x:c r="I169" s="185" t="n">
        <x:v>336.885</x:v>
      </x:c>
      <x:c r="J169" s="185" t="n">
        <x:v>158.929</x:v>
      </x:c>
      <x:c r="K169" s="185" t="n">
        <x:v>3.357</x:v>
      </x:c>
      <x:c r="L169" s="185" t="n">
        <x:v>1430.28</x:v>
      </x:c>
      <x:c r="M169" s="185" t="n">
        <x:v>872.992</x:v>
      </x:c>
      <x:c r="N169" s="185" t="n">
        <x:v>557.288</x:v>
      </x:c>
    </x:row>
    <x:row r="170" spans="1:14">
      <x:c r="A170" s="185" t="s">
        <x:v>65</x:v>
      </x:c>
      <x:c r="B170" s="200" t="s">
        <x:v>331</x:v>
      </x:c>
      <x:c r="C170" s="185" t="s">
        <x:v>126</x:v>
      </x:c>
      <x:c r="D170" s="185" t="s">
        <x:v>137</x:v>
      </x:c>
      <x:c r="E170" s="185" t="s">
        <x:v>131</x:v>
      </x:c>
      <x:c r="F170" s="185" t="n">
        <x:v>222.722</x:v>
      </x:c>
      <x:c r="G170" s="185" t="n">
        <x:v>305.352</x:v>
      </x:c>
      <x:c r="H170" s="185" t="n">
        <x:v>357.245</x:v>
      </x:c>
      <x:c r="I170" s="185" t="n">
        <x:v>325.983</x:v>
      </x:c>
      <x:c r="J170" s="185" t="n">
        <x:v>159.642</x:v>
      </x:c>
      <x:c r="K170" s="185" t="n">
        <x:v>3.348</x:v>
      </x:c>
      <x:c r="L170" s="185" t="n">
        <x:v>1374.292</x:v>
      </x:c>
      <x:c r="M170" s="185" t="n">
        <x:v>842.87</x:v>
      </x:c>
      <x:c r="N170" s="185" t="n">
        <x:v>531.422</x:v>
      </x:c>
    </x:row>
    <x:row r="171" spans="1:14">
      <x:c r="A171" s="185" t="s">
        <x:v>65</x:v>
      </x:c>
      <x:c r="B171" s="200" t="s">
        <x:v>332</x:v>
      </x:c>
      <x:c r="C171" s="185" t="s">
        <x:v>126</x:v>
      </x:c>
      <x:c r="D171" s="185" t="s">
        <x:v>137</x:v>
      </x:c>
      <x:c r="E171" s="185" t="s">
        <x:v>132</x:v>
      </x:c>
      <x:c r="F171" s="185" t="n">
        <x:v>218.811</x:v>
      </x:c>
      <x:c r="G171" s="185" t="n">
        <x:v>299.191</x:v>
      </x:c>
      <x:c r="H171" s="185" t="n">
        <x:v>358.359</x:v>
      </x:c>
      <x:c r="I171" s="185" t="n">
        <x:v>330.449</x:v>
      </x:c>
      <x:c r="J171" s="185" t="n">
        <x:v>161.875</x:v>
      </x:c>
      <x:c r="K171" s="185" t="n">
        <x:v>3.348</x:v>
      </x:c>
      <x:c r="L171" s="185" t="n">
        <x:v>1372.033</x:v>
      </x:c>
      <x:c r="M171" s="185" t="n">
        <x:v>0</x:v>
      </x:c>
      <x:c r="N171" s="185" t="n">
        <x:v>1372.033</x:v>
      </x:c>
    </x:row>
    <x:row r="172" spans="1:14">
      <x:c r="A172" s="185" t="s">
        <x:v>65</x:v>
      </x:c>
      <x:c r="B172" s="200" t="s">
        <x:v>333</x:v>
      </x:c>
      <x:c r="C172" s="185" t="s">
        <x:v>126</x:v>
      </x:c>
      <x:c r="D172" s="185" t="s">
        <x:v>137</x:v>
      </x:c>
      <x:c r="E172" s="185" t="s">
        <x:v>133</x:v>
      </x:c>
      <x:c r="F172" s="185" t="n">
        <x:v>218.811</x:v>
      </x:c>
      <x:c r="G172" s="185" t="n">
        <x:v>309.24</x:v>
      </x:c>
      <x:c r="H172" s="185" t="n">
        <x:v>365.056</x:v>
      </x:c>
      <x:c r="I172" s="185" t="n">
        <x:v>333.799</x:v>
      </x:c>
      <x:c r="J172" s="185" t="n">
        <x:v>162.991</x:v>
      </x:c>
      <x:c r="K172" s="185" t="n">
        <x:v>3.348</x:v>
      </x:c>
      <x:c r="L172" s="185" t="n">
        <x:v>1393.245</x:v>
      </x:c>
      <x:c r="M172" s="185" t="n">
        <x:v>0</x:v>
      </x:c>
      <x:c r="N172" s="185" t="n">
        <x:v>1393.245</x:v>
      </x:c>
    </x:row>
    <x:row r="173" spans="1:14">
      <x:c r="A173" s="185" t="s">
        <x:v>65</x:v>
      </x:c>
      <x:c r="B173" s="200" t="s">
        <x:v>334</x:v>
      </x:c>
      <x:c r="C173" s="185" t="s">
        <x:v>126</x:v>
      </x:c>
      <x:c r="D173" s="185" t="s">
        <x:v>137</x:v>
      </x:c>
      <x:c r="E173" s="185" t="s">
        <x:v>127</x:v>
      </x:c>
      <x:c r="F173" s="185" t="n">
        <x:v>3.348</x:v>
      </x:c>
      <x:c r="G173" s="185" t="n">
        <x:v>3.348</x:v>
      </x:c>
      <x:c r="H173" s="185" t="n">
        <x:v>3.348</x:v>
      </x:c>
      <x:c r="I173" s="185" t="n">
        <x:v>2.232</x:v>
      </x:c>
      <x:c r="J173" s="185" t="n">
        <x:v>3.348</x:v>
      </x:c>
      <x:c r="K173" s="185" t="n">
        <x:v>3.348</x:v>
      </x:c>
      <x:c r="L173" s="185" t="n">
        <x:v>18.972</x:v>
      </x:c>
      <x:c r="M173" s="185" t="n">
        <x:v>8.928</x:v>
      </x:c>
      <x:c r="N173" s="185" t="n">
        <x:v>10.044</x:v>
      </x:c>
    </x:row>
    <x:row r="174" spans="1:14">
      <x:c r="A174" s="185" t="s">
        <x:v>65</x:v>
      </x:c>
      <x:c r="B174" s="200" t="s">
        <x:v>335</x:v>
      </x:c>
      <x:c r="C174" s="185" t="s">
        <x:v>126</x:v>
      </x:c>
      <x:c r="D174" s="185" t="s">
        <x:v>137</x:v>
      </x:c>
      <x:c r="E174" s="185" t="s">
        <x:v>128</x:v>
      </x:c>
      <x:c r="F174" s="185" t="n">
        <x:v>3.348</x:v>
      </x:c>
      <x:c r="G174" s="185" t="n">
        <x:v>3.348</x:v>
      </x:c>
      <x:c r="H174" s="185" t="n">
        <x:v>3.348</x:v>
      </x:c>
      <x:c r="I174" s="185" t="n">
        <x:v>3.348</x:v>
      </x:c>
      <x:c r="J174" s="185" t="n">
        <x:v>3.348</x:v>
      </x:c>
      <x:c r="K174" s="185" t="n">
        <x:v>2.232</x:v>
      </x:c>
      <x:c r="L174" s="185" t="n">
        <x:v>18.972</x:v>
      </x:c>
      <x:c r="M174" s="185" t="n">
        <x:v>10.044</x:v>
      </x:c>
      <x:c r="N174" s="185" t="n">
        <x:v>8.928</x:v>
      </x:c>
    </x:row>
    <x:row r="175" spans="1:14">
      <x:c r="A175" s="185" t="s">
        <x:v>65</x:v>
      </x:c>
      <x:c r="B175" s="200" t="s">
        <x:v>336</x:v>
      </x:c>
      <x:c r="C175" s="185" t="s">
        <x:v>126</x:v>
      </x:c>
      <x:c r="D175" s="185" t="s">
        <x:v>137</x:v>
      </x:c>
      <x:c r="E175" s="185" t="s">
        <x:v>129</x:v>
      </x:c>
      <x:c r="F175" s="185" t="n">
        <x:v>256.767</x:v>
      </x:c>
      <x:c r="G175" s="185" t="n">
        <x:v>350.544</x:v>
      </x:c>
      <x:c r="H175" s="185" t="n">
        <x:v>446.552</x:v>
      </x:c>
      <x:c r="I175" s="185" t="n">
        <x:v>417.527</x:v>
      </x:c>
      <x:c r="J175" s="185" t="n">
        <x:v>186.436</x:v>
      </x:c>
      <x:c r="K175" s="185" t="n">
        <x:v>3.348</x:v>
      </x:c>
      <x:c r="L175" s="185" t="n">
        <x:v>1661.174</x:v>
      </x:c>
      <x:c r="M175" s="185" t="n">
        <x:v>1050.515</x:v>
      </x:c>
      <x:c r="N175" s="185" t="n">
        <x:v>610.659</x:v>
      </x:c>
    </x:row>
    <x:row r="176" spans="1:14">
      <x:c r="A176" s="185" t="s">
        <x:v>65</x:v>
      </x:c>
      <x:c r="B176" s="200" t="s">
        <x:v>337</x:v>
      </x:c>
      <x:c r="C176" s="185" t="s">
        <x:v>126</x:v>
      </x:c>
      <x:c r="D176" s="185" t="s">
        <x:v>137</x:v>
      </x:c>
      <x:c r="E176" s="185" t="s">
        <x:v>130</x:v>
      </x:c>
      <x:c r="F176" s="185" t="n">
        <x:v>238.905</x:v>
      </x:c>
      <x:c r="G176" s="185" t="n">
        <x:v>326.898</x:v>
      </x:c>
      <x:c r="H176" s="185" t="n">
        <x:v>346.311</x:v>
      </x:c>
      <x:c r="I176" s="185" t="n">
        <x:v>471.029</x:v>
      </x:c>
      <x:c r="J176" s="185" t="n">
        <x:v>187.076</x:v>
      </x:c>
      <x:c r="K176" s="185" t="n">
        <x:v>3.342</x:v>
      </x:c>
      <x:c r="L176" s="185" t="n">
        <x:v>1573.561</x:v>
      </x:c>
      <x:c r="M176" s="185" t="n">
        <x:v>1004.416</x:v>
      </x:c>
      <x:c r="N176" s="185" t="n">
        <x:v>569.145</x:v>
      </x:c>
    </x:row>
    <x:row r="177" spans="1:14">
      <x:c r="A177" s="185" t="s">
        <x:v>65</x:v>
      </x:c>
      <x:c r="B177" s="200" t="s">
        <x:v>338</x:v>
      </x:c>
      <x:c r="C177" s="185" t="s">
        <x:v>126</x:v>
      </x:c>
      <x:c r="D177" s="185" t="s">
        <x:v>137</x:v>
      </x:c>
      <x:c r="E177" s="185" t="s">
        <x:v>131</x:v>
      </x:c>
      <x:c r="F177" s="185" t="n">
        <x:v>244.979</x:v>
      </x:c>
      <x:c r="G177" s="185" t="n">
        <x:v>345.199</x:v>
      </x:c>
      <x:c r="H177" s="185" t="n">
        <x:v>433.168</x:v>
      </x:c>
      <x:c r="I177" s="185" t="n">
        <x:v>398.647</x:v>
      </x:c>
      <x:c r="J177" s="185" t="n">
        <x:v>170.372</x:v>
      </x:c>
      <x:c r="K177" s="185" t="n">
        <x:v>3.342</x:v>
      </x:c>
      <x:c r="L177" s="185" t="n">
        <x:v>1595.707</x:v>
      </x:c>
      <x:c r="M177" s="185" t="n">
        <x:v>1002.187</x:v>
      </x:c>
      <x:c r="N177" s="185" t="n">
        <x:v>593.52</x:v>
      </x:c>
    </x:row>
    <x:row r="178" spans="1:14">
      <x:c r="A178" s="185" t="s">
        <x:v>65</x:v>
      </x:c>
      <x:c r="B178" s="200" t="s">
        <x:v>339</x:v>
      </x:c>
      <x:c r="C178" s="185" t="s">
        <x:v>126</x:v>
      </x:c>
      <x:c r="D178" s="185" t="s">
        <x:v>137</x:v>
      </x:c>
      <x:c r="E178" s="185" t="s">
        <x:v>132</x:v>
      </x:c>
      <x:c r="F178" s="185" t="n">
        <x:v>192.643</x:v>
      </x:c>
      <x:c r="G178" s="185" t="n">
        <x:v>315.333</x:v>
      </x:c>
      <x:c r="H178" s="185" t="n">
        <x:v>380.687</x:v>
      </x:c>
      <x:c r="I178" s="185" t="n">
        <x:v>379.57</x:v>
      </x:c>
      <x:c r="J178" s="185" t="n">
        <x:v>174.154</x:v>
      </x:c>
      <x:c r="K178" s="185" t="n">
        <x:v>3.348</x:v>
      </x:c>
      <x:c r="L178" s="185" t="n">
        <x:v>1445.735</x:v>
      </x:c>
      <x:c r="M178" s="185" t="n">
        <x:v>0</x:v>
      </x:c>
      <x:c r="N178" s="185" t="n">
        <x:v>1445.735</x:v>
      </x:c>
    </x:row>
    <x:row r="179" spans="1:14">
      <x:c r="A179" s="185" t="s">
        <x:v>65</x:v>
      </x:c>
      <x:c r="B179" s="200" t="s">
        <x:v>340</x:v>
      </x:c>
      <x:c r="C179" s="185" t="s">
        <x:v>126</x:v>
      </x:c>
      <x:c r="D179" s="185" t="s">
        <x:v>137</x:v>
      </x:c>
      <x:c r="E179" s="185" t="s">
        <x:v>133</x:v>
      </x:c>
      <x:c r="F179" s="185" t="n">
        <x:v>118.338</x:v>
      </x:c>
      <x:c r="G179" s="185" t="n">
        <x:v>315.013</x:v>
      </x:c>
      <x:c r="H179" s="185" t="n">
        <x:v>407.398</x:v>
      </x:c>
      <x:c r="I179" s="185" t="n">
        <x:v>393.968</x:v>
      </x:c>
      <x:c r="J179" s="185" t="n">
        <x:v>170.121</x:v>
      </x:c>
      <x:c r="K179" s="185" t="n">
        <x:v>2.238</x:v>
      </x:c>
      <x:c r="L179" s="185" t="n">
        <x:v>1407.076</x:v>
      </x:c>
      <x:c r="M179" s="185" t="n">
        <x:v>0</x:v>
      </x:c>
      <x:c r="N179" s="185" t="n">
        <x:v>1407.076</x:v>
      </x:c>
    </x:row>
    <x:row r="180" spans="1:14">
      <x:c r="A180" s="185" t="s">
        <x:v>65</x:v>
      </x:c>
      <x:c r="B180" s="200" t="s">
        <x:v>341</x:v>
      </x:c>
      <x:c r="C180" s="185" t="s">
        <x:v>126</x:v>
      </x:c>
      <x:c r="D180" s="185" t="s">
        <x:v>137</x:v>
      </x:c>
      <x:c r="E180" s="185" t="s">
        <x:v>127</x:v>
      </x:c>
      <x:c r="F180" s="185" t="n">
        <x:v>2.238</x:v>
      </x:c>
      <x:c r="G180" s="185" t="n">
        <x:v>3.354</x:v>
      </x:c>
      <x:c r="H180" s="185" t="n">
        <x:v>3.348</x:v>
      </x:c>
      <x:c r="I180" s="185" t="n">
        <x:v>3.348</x:v>
      </x:c>
      <x:c r="J180" s="185" t="n">
        <x:v>3.348</x:v>
      </x:c>
      <x:c r="K180" s="185" t="n">
        <x:v>3.348</x:v>
      </x:c>
      <x:c r="L180" s="185" t="n">
        <x:v>18.984</x:v>
      </x:c>
      <x:c r="M180" s="185" t="n">
        <x:v>10.044</x:v>
      </x:c>
      <x:c r="N180" s="185" t="n">
        <x:v>8.94</x:v>
      </x:c>
    </x:row>
    <x:row r="181" spans="1:14">
      <x:c r="A181" s="185" t="s">
        <x:v>65</x:v>
      </x:c>
      <x:c r="B181" s="200" t="s">
        <x:v>342</x:v>
      </x:c>
      <x:c r="C181" s="185" t="s">
        <x:v>126</x:v>
      </x:c>
      <x:c r="D181" s="185" t="s">
        <x:v>137</x:v>
      </x:c>
      <x:c r="E181" s="185" t="s">
        <x:v>128</x:v>
      </x:c>
      <x:c r="F181" s="185" t="n">
        <x:v>4.462</x:v>
      </x:c>
      <x:c r="G181" s="185" t="n">
        <x:v>2.232</x:v>
      </x:c>
      <x:c r="H181" s="185" t="n">
        <x:v>3.342</x:v>
      </x:c>
      <x:c r="I181" s="185" t="n">
        <x:v>3.342</x:v>
      </x:c>
      <x:c r="J181" s="185" t="n">
        <x:v>3.342</x:v>
      </x:c>
      <x:c r="K181" s="185" t="n">
        <x:v>3.342</x:v>
      </x:c>
      <x:c r="L181" s="185" t="n">
        <x:v>20.062</x:v>
      </x:c>
      <x:c r="M181" s="185" t="n">
        <x:v>10.026</x:v>
      </x:c>
      <x:c r="N181" s="185" t="n">
        <x:v>10.036</x:v>
      </x:c>
    </x:row>
    <x:row r="182" spans="1:14">
      <x:c r="A182" s="185" t="s">
        <x:v>65</x:v>
      </x:c>
      <x:c r="B182" s="200" t="s">
        <x:v>343</x:v>
      </x:c>
      <x:c r="C182" s="185" t="s">
        <x:v>126</x:v>
      </x:c>
      <x:c r="D182" s="185" t="s">
        <x:v>137</x:v>
      </x:c>
      <x:c r="E182" s="185" t="s">
        <x:v>129</x:v>
      </x:c>
      <x:c r="F182" s="185" t="n">
        <x:v>247.205</x:v>
      </x:c>
      <x:c r="G182" s="185" t="n">
        <x:v>340.744</x:v>
      </x:c>
      <x:c r="H182" s="185" t="n">
        <x:v>420.918</x:v>
      </x:c>
      <x:c r="I182" s="185" t="n">
        <x:v>416.465</x:v>
      </x:c>
      <x:c r="J182" s="185" t="n">
        <x:v>189.303</x:v>
      </x:c>
      <x:c r="K182" s="185" t="n">
        <x:v>3.342</x:v>
      </x:c>
      <x:c r="L182" s="185" t="n">
        <x:v>1617.977</x:v>
      </x:c>
      <x:c r="M182" s="185" t="n">
        <x:v>1026.686</x:v>
      </x:c>
      <x:c r="N182" s="185" t="n">
        <x:v>591.291</x:v>
      </x:c>
    </x:row>
    <x:row r="183" spans="1:14">
      <x:c r="A183" s="185" t="s">
        <x:v>65</x:v>
      </x:c>
      <x:c r="B183" s="200" t="s">
        <x:v>344</x:v>
      </x:c>
      <x:c r="C183" s="185" t="s">
        <x:v>126</x:v>
      </x:c>
      <x:c r="D183" s="185" t="s">
        <x:v>137</x:v>
      </x:c>
      <x:c r="E183" s="185" t="s">
        <x:v>130</x:v>
      </x:c>
      <x:c r="F183" s="185" t="n">
        <x:v>249.677</x:v>
      </x:c>
      <x:c r="G183" s="185" t="n">
        <x:v>344.15</x:v>
      </x:c>
      <x:c r="H183" s="185" t="n">
        <x:v>425.128</x:v>
      </x:c>
      <x:c r="I183" s="185" t="n">
        <x:v>420.631</x:v>
      </x:c>
      <x:c r="J183" s="185" t="n">
        <x:v>191.197</x:v>
      </x:c>
      <x:c r="K183" s="185" t="n">
        <x:v>3.375</x:v>
      </x:c>
      <x:c r="L183" s="185" t="n">
        <x:v>1634.158</x:v>
      </x:c>
      <x:c r="M183" s="185" t="n">
        <x:v>1036.956</x:v>
      </x:c>
      <x:c r="N183" s="185" t="n">
        <x:v>597.202</x:v>
      </x:c>
    </x:row>
    <x:row r="184" spans="1:14">
      <x:c r="A184" s="185" t="s">
        <x:v>65</x:v>
      </x:c>
      <x:c r="B184" s="200" t="s">
        <x:v>109</x:v>
      </x:c>
      <x:c r="C184" s="185" t="s">
        <x:v>126</x:v>
      </x:c>
      <x:c r="D184" s="185" t="s">
        <x:v>138</x:v>
      </x:c>
      <x:c r="E184" s="185" t="s">
        <x:v>131</x:v>
      </x:c>
      <x:c r="F184" s="185" t="n">
        <x:v>252.174</x:v>
      </x:c>
      <x:c r="G184" s="185" t="n">
        <x:v>347.594</x:v>
      </x:c>
      <x:c r="H184" s="185" t="n">
        <x:v>429.378</x:v>
      </x:c>
      <x:c r="I184" s="185" t="n">
        <x:v>424.835</x:v>
      </x:c>
      <x:c r="J184" s="185" t="n">
        <x:v>193.107</x:v>
      </x:c>
      <x:c r="K184" s="185" t="n">
        <x:v>3.408</x:v>
      </x:c>
      <x:c r="L184" s="185" t="n">
        <x:v>1650.496</x:v>
      </x:c>
      <x:c r="M184" s="185" t="n">
        <x:v>1047.32</x:v>
      </x:c>
      <x:c r="N184" s="185" t="n">
        <x:v>603.176</x:v>
      </x:c>
    </x:row>
    <x:row r="185" spans="1:14">
      <x:c r="A185" s="185" t="s">
        <x:v>65</x:v>
      </x:c>
      <x:c r="B185" s="200" t="s">
        <x:v>345</x:v>
      </x:c>
      <x:c r="C185" s="185" t="s">
        <x:v>126</x:v>
      </x:c>
      <x:c r="D185" s="185" t="s">
        <x:v>138</x:v>
      </x:c>
      <x:c r="E185" s="185" t="s">
        <x:v>132</x:v>
      </x:c>
      <x:c r="F185" s="185" t="n">
        <x:v>254.694</x:v>
      </x:c>
      <x:c r="G185" s="185" t="n">
        <x:v>351.069</x:v>
      </x:c>
      <x:c r="H185" s="185" t="n">
        <x:v>433.672</x:v>
      </x:c>
      <x:c r="I185" s="185" t="n">
        <x:v>429.084</x:v>
      </x:c>
      <x:c r="J185" s="185" t="n">
        <x:v>195.04</x:v>
      </x:c>
      <x:c r="K185" s="185" t="n">
        <x:v>3.444</x:v>
      </x:c>
      <x:c r="L185" s="185" t="n">
        <x:v>1667.003</x:v>
      </x:c>
      <x:c r="M185" s="185" t="n">
        <x:v>0</x:v>
      </x:c>
      <x:c r="N185" s="185" t="n">
        <x:v>1667.003</x:v>
      </x:c>
    </x:row>
    <x:row r="186" spans="1:14">
      <x:c r="A186" s="185" t="s">
        <x:v>65</x:v>
      </x:c>
      <x:c r="B186" s="200" t="s">
        <x:v>346</x:v>
      </x:c>
      <x:c r="C186" s="185" t="s">
        <x:v>126</x:v>
      </x:c>
      <x:c r="D186" s="185" t="s">
        <x:v>138</x:v>
      </x:c>
      <x:c r="E186" s="185" t="s">
        <x:v>133</x:v>
      </x:c>
      <x:c r="F186" s="185" t="n">
        <x:v>257.242</x:v>
      </x:c>
      <x:c r="G186" s="185" t="n">
        <x:v>354.579</x:v>
      </x:c>
      <x:c r="H186" s="185" t="n">
        <x:v>438.01</x:v>
      </x:c>
      <x:c r="I186" s="185" t="n">
        <x:v>433.375</x:v>
      </x:c>
      <x:c r="J186" s="185" t="n">
        <x:v>196.989</x:v>
      </x:c>
      <x:c r="K186" s="185" t="n">
        <x:v>3.477</x:v>
      </x:c>
      <x:c r="L186" s="185" t="n">
        <x:v>1683.672</x:v>
      </x:c>
      <x:c r="M186" s="185" t="n">
        <x:v>0</x:v>
      </x:c>
      <x:c r="N186" s="185" t="n">
        <x:v>1683.672</x:v>
      </x:c>
    </x:row>
    <x:row r="187" spans="1:14">
      <x:c r="A187" s="185" t="s">
        <x:v>65</x:v>
      </x:c>
      <x:c r="B187" s="200" t="s">
        <x:v>347</x:v>
      </x:c>
      <x:c r="C187" s="185" t="s">
        <x:v>126</x:v>
      </x:c>
      <x:c r="D187" s="185" t="s">
        <x:v>138</x:v>
      </x:c>
      <x:c r="E187" s="185" t="s">
        <x:v>127</x:v>
      </x:c>
      <x:c r="F187" s="185" t="n">
        <x:v>259.815</x:v>
      </x:c>
      <x:c r="G187" s="185" t="n">
        <x:v>358.124</x:v>
      </x:c>
      <x:c r="H187" s="185" t="n">
        <x:v>442.389</x:v>
      </x:c>
      <x:c r="I187" s="185" t="n">
        <x:v>437.708</x:v>
      </x:c>
      <x:c r="J187" s="185" t="n">
        <x:v>198.959</x:v>
      </x:c>
      <x:c r="K187" s="185" t="n">
        <x:v>3.513</x:v>
      </x:c>
      <x:c r="L187" s="185" t="n">
        <x:v>1700.508</x:v>
      </x:c>
      <x:c r="M187" s="185" t="n">
        <x:v>1079.056</x:v>
      </x:c>
      <x:c r="N187" s="185" t="n">
        <x:v>621.452</x:v>
      </x:c>
    </x:row>
    <x:row r="188" spans="1:14">
      <x:c r="A188" s="185" t="s">
        <x:v>65</x:v>
      </x:c>
      <x:c r="B188" s="200" t="s">
        <x:v>348</x:v>
      </x:c>
      <x:c r="C188" s="185" t="s">
        <x:v>126</x:v>
      </x:c>
      <x:c r="D188" s="185" t="s">
        <x:v>138</x:v>
      </x:c>
      <x:c r="E188" s="185" t="s">
        <x:v>128</x:v>
      </x:c>
      <x:c r="F188" s="185" t="n">
        <x:v>262.414</x:v>
      </x:c>
      <x:c r="G188" s="185" t="n">
        <x:v>361.707</x:v>
      </x:c>
      <x:c r="H188" s="185" t="n">
        <x:v>446.812</x:v>
      </x:c>
      <x:c r="I188" s="185" t="n">
        <x:v>442.086</x:v>
      </x:c>
      <x:c r="J188" s="185" t="n">
        <x:v>200.949</x:v>
      </x:c>
      <x:c r="K188" s="185" t="n">
        <x:v>3.549</x:v>
      </x:c>
      <x:c r="L188" s="185" t="n">
        <x:v>1717.517</x:v>
      </x:c>
      <x:c r="M188" s="185" t="n">
        <x:v>1089.847</x:v>
      </x:c>
      <x:c r="N188" s="185" t="n">
        <x:v>627.67</x:v>
      </x:c>
    </x:row>
    <x:row r="189" spans="1:14">
      <x:c r="A189" s="185" t="s">
        <x:v>65</x:v>
      </x:c>
      <x:c r="B189" s="200" t="s">
        <x:v>349</x:v>
      </x:c>
      <x:c r="C189" s="185" t="s">
        <x:v>126</x:v>
      </x:c>
      <x:c r="D189" s="185" t="s">
        <x:v>138</x:v>
      </x:c>
      <x:c r="E189" s="185" t="s">
        <x:v>129</x:v>
      </x:c>
      <x:c r="F189" s="185" t="n">
        <x:v>265.038</x:v>
      </x:c>
      <x:c r="G189" s="185" t="n">
        <x:v>365.324</x:v>
      </x:c>
      <x:c r="H189" s="185" t="n">
        <x:v>451.281</x:v>
      </x:c>
      <x:c r="I189" s="185" t="n">
        <x:v>446.507</x:v>
      </x:c>
      <x:c r="J189" s="185" t="n">
        <x:v>202.958</x:v>
      </x:c>
      <x:c r="K189" s="185" t="n">
        <x:v>3.582</x:v>
      </x:c>
      <x:c r="L189" s="185" t="n">
        <x:v>1734.69</x:v>
      </x:c>
      <x:c r="M189" s="185" t="n">
        <x:v>1100.746</x:v>
      </x:c>
      <x:c r="N189" s="185" t="n">
        <x:v>633.944</x:v>
      </x:c>
    </x:row>
    <x:row r="190" spans="1:14">
      <x:c r="A190" s="185" t="s">
        <x:v>65</x:v>
      </x:c>
      <x:c r="B190" s="200" t="s">
        <x:v>350</x:v>
      </x:c>
      <x:c r="C190" s="185" t="s">
        <x:v>126</x:v>
      </x:c>
      <x:c r="D190" s="185" t="s">
        <x:v>138</x:v>
      </x:c>
      <x:c r="E190" s="185" t="s">
        <x:v>130</x:v>
      </x:c>
      <x:c r="F190" s="185" t="n">
        <x:v>267.688</x:v>
      </x:c>
      <x:c r="G190" s="185" t="n">
        <x:v>368.976</x:v>
      </x:c>
      <x:c r="H190" s="185" t="n">
        <x:v>455.794</x:v>
      </x:c>
      <x:c r="I190" s="185" t="n">
        <x:v>450.972</x:v>
      </x:c>
      <x:c r="J190" s="185" t="n">
        <x:v>204.988</x:v>
      </x:c>
      <x:c r="K190" s="185" t="n">
        <x:v>3.618</x:v>
      </x:c>
      <x:c r="L190" s="185" t="n">
        <x:v>1752.036</x:v>
      </x:c>
      <x:c r="M190" s="185" t="n">
        <x:v>1111.754</x:v>
      </x:c>
      <x:c r="N190" s="185" t="n">
        <x:v>640.282</x:v>
      </x:c>
    </x:row>
    <x:row r="191" spans="1:14">
      <x:c r="A191" s="185" t="s">
        <x:v>65</x:v>
      </x:c>
      <x:c r="B191" s="200" t="s">
        <x:v>351</x:v>
      </x:c>
      <x:c r="C191" s="185" t="s">
        <x:v>126</x:v>
      </x:c>
      <x:c r="D191" s="185" t="s">
        <x:v>138</x:v>
      </x:c>
      <x:c r="E191" s="185" t="s">
        <x:v>131</x:v>
      </x:c>
      <x:c r="F191" s="185" t="n">
        <x:v>270.365</x:v>
      </x:c>
      <x:c r="G191" s="185" t="n">
        <x:v>372.668</x:v>
      </x:c>
      <x:c r="H191" s="185" t="n">
        <x:v>460.351</x:v>
      </x:c>
      <x:c r="I191" s="185" t="n">
        <x:v>455.481</x:v>
      </x:c>
      <x:c r="J191" s="185" t="n">
        <x:v>207.037</x:v>
      </x:c>
      <x:c r="K191" s="185" t="n">
        <x:v>3.654</x:v>
      </x:c>
      <x:c r="L191" s="185" t="n">
        <x:v>1769.556</x:v>
      </x:c>
      <x:c r="M191" s="185" t="n">
        <x:v>1122.869</x:v>
      </x:c>
      <x:c r="N191" s="185" t="n">
        <x:v>646.687</x:v>
      </x:c>
    </x:row>
    <x:row r="192" spans="1:14">
      <x:c r="A192" s="185" t="s">
        <x:v>65</x:v>
      </x:c>
      <x:c r="B192" s="200" t="s">
        <x:v>352</x:v>
      </x:c>
      <x:c r="C192" s="185" t="s">
        <x:v>126</x:v>
      </x:c>
      <x:c r="D192" s="185" t="s">
        <x:v>138</x:v>
      </x:c>
      <x:c r="E192" s="185" t="s">
        <x:v>132</x:v>
      </x:c>
      <x:c r="F192" s="185" t="n">
        <x:v>273.07</x:v>
      </x:c>
      <x:c r="G192" s="185" t="n">
        <x:v>376.395</x:v>
      </x:c>
      <x:c r="H192" s="185" t="n">
        <x:v>464.956</x:v>
      </x:c>
      <x:c r="I192" s="185" t="n">
        <x:v>460.038</x:v>
      </x:c>
      <x:c r="J192" s="185" t="n">
        <x:v>209.109</x:v>
      </x:c>
      <x:c r="K192" s="185" t="n">
        <x:v>3.693</x:v>
      </x:c>
      <x:c r="L192" s="185" t="n">
        <x:v>1787.261</x:v>
      </x:c>
      <x:c r="M192" s="185" t="n">
        <x:v>0</x:v>
      </x:c>
      <x:c r="N192" s="185" t="n">
        <x:v>1787.261</x:v>
      </x:c>
    </x:row>
    <x:row r="193" spans="1:14">
      <x:c r="A193" s="185" t="s">
        <x:v>65</x:v>
      </x:c>
      <x:c r="B193" s="200" t="s">
        <x:v>353</x:v>
      </x:c>
      <x:c r="C193" s="185" t="s">
        <x:v>126</x:v>
      </x:c>
      <x:c r="D193" s="185" t="s">
        <x:v>138</x:v>
      </x:c>
      <x:c r="E193" s="185" t="s">
        <x:v>133</x:v>
      </x:c>
      <x:c r="F193" s="185" t="n">
        <x:v>275.799</x:v>
      </x:c>
      <x:c r="G193" s="185" t="n">
        <x:v>380.158</x:v>
      </x:c>
      <x:c r="H193" s="185" t="n">
        <x:v>469.605</x:v>
      </x:c>
      <x:c r="I193" s="185" t="n">
        <x:v>464.636</x:v>
      </x:c>
      <x:c r="J193" s="185" t="n">
        <x:v>211.199</x:v>
      </x:c>
      <x:c r="K193" s="185" t="n">
        <x:v>3.729</x:v>
      </x:c>
      <x:c r="L193" s="185" t="n">
        <x:v>1805.126</x:v>
      </x:c>
      <x:c r="M193" s="185" t="n">
        <x:v>0</x:v>
      </x:c>
      <x:c r="N193" s="185" t="n">
        <x:v>1805.126</x:v>
      </x:c>
    </x:row>
    <x:row r="194" spans="1:14">
      <x:c r="A194" s="185" t="s">
        <x:v>65</x:v>
      </x:c>
      <x:c r="B194" s="200" t="s">
        <x:v>354</x:v>
      </x:c>
      <x:c r="C194" s="185" t="s">
        <x:v>126</x:v>
      </x:c>
      <x:c r="D194" s="185" t="s">
        <x:v>138</x:v>
      </x:c>
      <x:c r="E194" s="185" t="s">
        <x:v>127</x:v>
      </x:c>
      <x:c r="F194" s="185" t="n">
        <x:v>278.556</x:v>
      </x:c>
      <x:c r="G194" s="185" t="n">
        <x:v>383.96</x:v>
      </x:c>
      <x:c r="H194" s="185" t="n">
        <x:v>474.3</x:v>
      </x:c>
      <x:c r="I194" s="185" t="n">
        <x:v>469.284</x:v>
      </x:c>
      <x:c r="J194" s="185" t="n">
        <x:v>213.311</x:v>
      </x:c>
      <x:c r="K194" s="185" t="n">
        <x:v>3.765</x:v>
      </x:c>
      <x:c r="L194" s="185" t="n">
        <x:v>1823.176</x:v>
      </x:c>
      <x:c r="M194" s="185" t="n">
        <x:v>1156.895</x:v>
      </x:c>
      <x:c r="N194" s="185" t="n">
        <x:v>666.281</x:v>
      </x:c>
    </x:row>
    <x:row r="195" spans="1:14">
      <x:c r="A195" s="185" t="s">
        <x:v>65</x:v>
      </x:c>
      <x:c r="B195" s="200" t="s">
        <x:v>355</x:v>
      </x:c>
      <x:c r="C195" s="185" t="s">
        <x:v>126</x:v>
      </x:c>
      <x:c r="D195" s="185" t="s">
        <x:v>138</x:v>
      </x:c>
      <x:c r="E195" s="185" t="s">
        <x:v>128</x:v>
      </x:c>
      <x:c r="F195" s="185" t="n">
        <x:v>281.343</x:v>
      </x:c>
      <x:c r="G195" s="185" t="n">
        <x:v>387.798</x:v>
      </x:c>
      <x:c r="H195" s="185" t="n">
        <x:v>479.046</x:v>
      </x:c>
      <x:c r="I195" s="185" t="n">
        <x:v>473.976</x:v>
      </x:c>
      <x:c r="J195" s="185" t="n">
        <x:v>215.444</x:v>
      </x:c>
      <x:c r="K195" s="185" t="n">
        <x:v>3.804</x:v>
      </x:c>
      <x:c r="L195" s="185" t="n">
        <x:v>1841.411</x:v>
      </x:c>
      <x:c r="M195" s="185" t="n">
        <x:v>1168.466</x:v>
      </x:c>
      <x:c r="N195" s="185" t="n">
        <x:v>672.945</x:v>
      </x:c>
    </x:row>
    <x:row r="196" spans="1:14">
      <x:c r="A196" s="185" t="s">
        <x:v>65</x:v>
      </x:c>
      <x:c r="B196" s="200" t="s">
        <x:v>356</x:v>
      </x:c>
      <x:c r="C196" s="185" t="s">
        <x:v>126</x:v>
      </x:c>
      <x:c r="D196" s="185" t="s">
        <x:v>138</x:v>
      </x:c>
      <x:c r="E196" s="185" t="s">
        <x:v>129</x:v>
      </x:c>
      <x:c r="F196" s="185" t="n">
        <x:v>284.155</x:v>
      </x:c>
      <x:c r="G196" s="185" t="n">
        <x:v>391.675</x:v>
      </x:c>
      <x:c r="H196" s="185" t="n">
        <x:v>483.833</x:v>
      </x:c>
      <x:c r="I196" s="185" t="n">
        <x:v>478.715</x:v>
      </x:c>
      <x:c r="J196" s="185" t="n">
        <x:v>217.6</x:v>
      </x:c>
      <x:c r="K196" s="185" t="n">
        <x:v>3.843</x:v>
      </x:c>
      <x:c r="L196" s="185" t="n">
        <x:v>1859.821</x:v>
      </x:c>
      <x:c r="M196" s="185" t="n">
        <x:v>1180.148</x:v>
      </x:c>
      <x:c r="N196" s="185" t="n">
        <x:v>679.673</x:v>
      </x:c>
    </x:row>
    <x:row r="197" spans="1:14">
      <x:c r="A197" s="185" t="s">
        <x:v>65</x:v>
      </x:c>
      <x:c r="B197" s="200" t="s">
        <x:v>357</x:v>
      </x:c>
      <x:c r="C197" s="185" t="s">
        <x:v>126</x:v>
      </x:c>
      <x:c r="D197" s="185" t="s">
        <x:v>138</x:v>
      </x:c>
      <x:c r="E197" s="185" t="s">
        <x:v>130</x:v>
      </x:c>
      <x:c r="F197" s="185" t="n">
        <x:v>286.997</x:v>
      </x:c>
      <x:c r="G197" s="185" t="n">
        <x:v>395.594</x:v>
      </x:c>
      <x:c r="H197" s="185" t="n">
        <x:v>488.672</x:v>
      </x:c>
      <x:c r="I197" s="185" t="n">
        <x:v>483.503</x:v>
      </x:c>
      <x:c r="J197" s="185" t="n">
        <x:v>219.775</x:v>
      </x:c>
      <x:c r="K197" s="185" t="n">
        <x:v>3.879</x:v>
      </x:c>
      <x:c r="L197" s="185" t="n">
        <x:v>1878.42</x:v>
      </x:c>
      <x:c r="M197" s="185" t="n">
        <x:v>1191.95</x:v>
      </x:c>
      <x:c r="N197" s="185" t="n">
        <x:v>686.47</x:v>
      </x:c>
    </x:row>
    <x:row r="198" spans="1:14">
      <x:c r="A198" s="185" t="s">
        <x:v>65</x:v>
      </x:c>
      <x:c r="B198" s="200" t="s">
        <x:v>358</x:v>
      </x:c>
      <x:c r="C198" s="185" t="s">
        <x:v>126</x:v>
      </x:c>
      <x:c r="D198" s="185" t="s">
        <x:v>138</x:v>
      </x:c>
      <x:c r="E198" s="185" t="s">
        <x:v>131</x:v>
      </x:c>
      <x:c r="F198" s="185" t="n">
        <x:v>289.867</x:v>
      </x:c>
      <x:c r="G198" s="185" t="n">
        <x:v>399.55</x:v>
      </x:c>
      <x:c r="H198" s="185" t="n">
        <x:v>493.56</x:v>
      </x:c>
      <x:c r="I198" s="185" t="n">
        <x:v>488.338</x:v>
      </x:c>
      <x:c r="J198" s="185" t="n">
        <x:v>221.972</x:v>
      </x:c>
      <x:c r="K198" s="185" t="n">
        <x:v>3.918</x:v>
      </x:c>
      <x:c r="L198" s="185" t="n">
        <x:v>1897.205</x:v>
      </x:c>
      <x:c r="M198" s="185" t="n">
        <x:v>1203.87</x:v>
      </x:c>
      <x:c r="N198" s="185" t="n">
        <x:v>693.335</x:v>
      </x:c>
    </x:row>
    <x:row r="199" spans="1:14">
      <x:c r="A199" s="185" t="s">
        <x:v>65</x:v>
      </x:c>
      <x:c r="B199" s="200" t="s">
        <x:v>359</x:v>
      </x:c>
      <x:c r="C199" s="185" t="s">
        <x:v>126</x:v>
      </x:c>
      <x:c r="D199" s="185" t="s">
        <x:v>138</x:v>
      </x:c>
      <x:c r="E199" s="185" t="s">
        <x:v>132</x:v>
      </x:c>
      <x:c r="F199" s="185" t="n">
        <x:v>292.765</x:v>
      </x:c>
      <x:c r="G199" s="185" t="n">
        <x:v>403.545</x:v>
      </x:c>
      <x:c r="H199" s="185" t="n">
        <x:v>498.497</x:v>
      </x:c>
      <x:c r="I199" s="185" t="n">
        <x:v>493.221</x:v>
      </x:c>
      <x:c r="J199" s="185" t="n">
        <x:v>224.192</x:v>
      </x:c>
      <x:c r="K199" s="185" t="n">
        <x:v>3.957</x:v>
      </x:c>
      <x:c r="L199" s="185" t="n">
        <x:v>1916.177</x:v>
      </x:c>
      <x:c r="M199" s="185" t="n">
        <x:v>0</x:v>
      </x:c>
      <x:c r="N199" s="185" t="n">
        <x:v>1916.177</x:v>
      </x:c>
    </x:row>
    <x:row r="200" spans="1:14">
      <x:c r="A200" s="185" t="s">
        <x:v>65</x:v>
      </x:c>
      <x:c r="B200" s="200" t="s">
        <x:v>360</x:v>
      </x:c>
      <x:c r="C200" s="185" t="s">
        <x:v>126</x:v>
      </x:c>
      <x:c r="D200" s="185" t="s">
        <x:v>138</x:v>
      </x:c>
      <x:c r="E200" s="185" t="s">
        <x:v>133</x:v>
      </x:c>
      <x:c r="F200" s="185" t="n">
        <x:v>295.694</x:v>
      </x:c>
      <x:c r="G200" s="185" t="n">
        <x:v>407.579</x:v>
      </x:c>
      <x:c r="H200" s="185" t="n">
        <x:v>503.48</x:v>
      </x:c>
      <x:c r="I200" s="185" t="n">
        <x:v>498.154</x:v>
      </x:c>
      <x:c r="J200" s="185" t="n">
        <x:v>226.435</x:v>
      </x:c>
      <x:c r="K200" s="185" t="n">
        <x:v>3.999</x:v>
      </x:c>
      <x:c r="L200" s="185" t="n">
        <x:v>1935.341</x:v>
      </x:c>
      <x:c r="M200" s="185" t="n">
        <x:v>0</x:v>
      </x:c>
      <x:c r="N200" s="185" t="n">
        <x:v>1935.341</x:v>
      </x:c>
    </x:row>
    <x:row r="201" spans="1:14">
      <x:c r="A201" s="185" t="s">
        <x:v>65</x:v>
      </x:c>
      <x:c r="B201" s="200" t="s">
        <x:v>361</x:v>
      </x:c>
      <x:c r="C201" s="185" t="s">
        <x:v>126</x:v>
      </x:c>
      <x:c r="D201" s="185" t="s">
        <x:v>138</x:v>
      </x:c>
      <x:c r="E201" s="185" t="s">
        <x:v>127</x:v>
      </x:c>
      <x:c r="F201" s="185" t="n">
        <x:v>298.65</x:v>
      </x:c>
      <x:c r="G201" s="185" t="n">
        <x:v>411.656</x:v>
      </x:c>
      <x:c r="H201" s="185" t="n">
        <x:v>508.514</x:v>
      </x:c>
      <x:c r="I201" s="185" t="n">
        <x:v>503.135</x:v>
      </x:c>
      <x:c r="J201" s="185" t="n">
        <x:v>228.699</x:v>
      </x:c>
      <x:c r="K201" s="185" t="n">
        <x:v>4.038</x:v>
      </x:c>
      <x:c r="L201" s="185" t="n">
        <x:v>1954.692</x:v>
      </x:c>
      <x:c r="M201" s="185" t="n">
        <x:v>1240.348</x:v>
      </x:c>
      <x:c r="N201" s="185" t="n">
        <x:v>714.344</x:v>
      </x:c>
    </x:row>
    <x:row r="202" spans="1:14">
      <x:c r="A202" s="185" t="s">
        <x:v>65</x:v>
      </x:c>
      <x:c r="B202" s="200" t="s">
        <x:v>362</x:v>
      </x:c>
      <x:c r="C202" s="185" t="s">
        <x:v>126</x:v>
      </x:c>
      <x:c r="D202" s="185" t="s">
        <x:v>138</x:v>
      </x:c>
      <x:c r="E202" s="185" t="s">
        <x:v>128</x:v>
      </x:c>
      <x:c r="F202" s="185" t="n">
        <x:v>301.637</x:v>
      </x:c>
      <x:c r="G202" s="185" t="n">
        <x:v>415.771</x:v>
      </x:c>
      <x:c r="H202" s="185" t="n">
        <x:v>513.602</x:v>
      </x:c>
      <x:c r="I202" s="185" t="n">
        <x:v>508.166</x:v>
      </x:c>
      <x:c r="J202" s="185" t="n">
        <x:v>230.985</x:v>
      </x:c>
      <x:c r="K202" s="185" t="n">
        <x:v>4.077</x:v>
      </x:c>
      <x:c r="L202" s="185" t="n">
        <x:v>1974.238</x:v>
      </x:c>
      <x:c r="M202" s="185" t="n">
        <x:v>1252.753</x:v>
      </x:c>
      <x:c r="N202" s="185" t="n">
        <x:v>721.485</x:v>
      </x:c>
    </x:row>
    <x:row r="203" spans="1:14">
      <x:c r="A203" s="185" t="s">
        <x:v>65</x:v>
      </x:c>
      <x:c r="B203" s="200" t="s">
        <x:v>363</x:v>
      </x:c>
      <x:c r="C203" s="185" t="s">
        <x:v>126</x:v>
      </x:c>
      <x:c r="D203" s="185" t="s">
        <x:v>138</x:v>
      </x:c>
      <x:c r="E203" s="185" t="s">
        <x:v>129</x:v>
      </x:c>
      <x:c r="F203" s="185" t="n">
        <x:v>304.654</x:v>
      </x:c>
      <x:c r="G203" s="185" t="n">
        <x:v>419.93</x:v>
      </x:c>
      <x:c r="H203" s="185" t="n">
        <x:v>518.736</x:v>
      </x:c>
      <x:c r="I203" s="185" t="n">
        <x:v>513.246</x:v>
      </x:c>
      <x:c r="J203" s="185" t="n">
        <x:v>233.295</x:v>
      </x:c>
      <x:c r="K203" s="185" t="n">
        <x:v>4.119</x:v>
      </x:c>
      <x:c r="L203" s="185" t="n">
        <x:v>1993.98</x:v>
      </x:c>
      <x:c r="M203" s="185" t="n">
        <x:v>1265.277</x:v>
      </x:c>
      <x:c r="N203" s="185" t="n">
        <x:v>728.703</x:v>
      </x:c>
    </x:row>
    <x:row r="204" spans="1:14">
      <x:c r="A204" s="185" t="s">
        <x:v>65</x:v>
      </x:c>
      <x:c r="B204" s="200" t="s">
        <x:v>364</x:v>
      </x:c>
      <x:c r="C204" s="185" t="s">
        <x:v>126</x:v>
      </x:c>
      <x:c r="D204" s="185" t="s">
        <x:v>138</x:v>
      </x:c>
      <x:c r="E204" s="185" t="s">
        <x:v>130</x:v>
      </x:c>
      <x:c r="F204" s="185" t="n">
        <x:v>307.701</x:v>
      </x:c>
      <x:c r="G204" s="185" t="n">
        <x:v>424.131</x:v>
      </x:c>
      <x:c r="H204" s="185" t="n">
        <x:v>523.923</x:v>
      </x:c>
      <x:c r="I204" s="185" t="n">
        <x:v>518.381</x:v>
      </x:c>
      <x:c r="J204" s="185" t="n">
        <x:v>235.629</x:v>
      </x:c>
      <x:c r="K204" s="185" t="n">
        <x:v>4.161</x:v>
      </x:c>
      <x:c r="L204" s="185" t="n">
        <x:v>2013.926</x:v>
      </x:c>
      <x:c r="M204" s="185" t="n">
        <x:v>1277.933</x:v>
      </x:c>
      <x:c r="N204" s="185" t="n">
        <x:v>735.993</x:v>
      </x:c>
    </x:row>
    <x:row r="205" spans="1:14">
      <x:c r="A205" s="185" t="s">
        <x:v>65</x:v>
      </x:c>
      <x:c r="B205" s="200" t="s">
        <x:v>365</x:v>
      </x:c>
      <x:c r="C205" s="185" t="s">
        <x:v>126</x:v>
      </x:c>
      <x:c r="D205" s="185" t="s">
        <x:v>138</x:v>
      </x:c>
      <x:c r="E205" s="185" t="s">
        <x:v>131</x:v>
      </x:c>
      <x:c r="F205" s="185" t="n">
        <x:v>310.777</x:v>
      </x:c>
      <x:c r="G205" s="185" t="n">
        <x:v>428.371</x:v>
      </x:c>
      <x:c r="H205" s="185" t="n">
        <x:v>529.162</x:v>
      </x:c>
      <x:c r="I205" s="185" t="n">
        <x:v>523.564</x:v>
      </x:c>
      <x:c r="J205" s="185" t="n">
        <x:v>237.984</x:v>
      </x:c>
      <x:c r="K205" s="185" t="n">
        <x:v>4.2</x:v>
      </x:c>
      <x:c r="L205" s="185" t="n">
        <x:v>2034.058</x:v>
      </x:c>
      <x:c r="M205" s="185" t="n">
        <x:v>1290.71</x:v>
      </x:c>
      <x:c r="N205" s="185" t="n">
        <x:v>743.348</x:v>
      </x:c>
    </x:row>
    <x:row r="206" spans="1:14">
      <x:c r="A206" s="185" t="s">
        <x:v>65</x:v>
      </x:c>
      <x:c r="B206" s="200" t="s">
        <x:v>366</x:v>
      </x:c>
      <x:c r="C206" s="185" t="s">
        <x:v>126</x:v>
      </x:c>
      <x:c r="D206" s="185" t="s">
        <x:v>138</x:v>
      </x:c>
      <x:c r="E206" s="185" t="s">
        <x:v>132</x:v>
      </x:c>
      <x:c r="F206" s="185" t="n">
        <x:v>313.885</x:v>
      </x:c>
      <x:c r="G206" s="185" t="n">
        <x:v>432.655</x:v>
      </x:c>
      <x:c r="H206" s="185" t="n">
        <x:v>534.454</x:v>
      </x:c>
      <x:c r="I206" s="185" t="n">
        <x:v>528.8</x:v>
      </x:c>
      <x:c r="J206" s="185" t="n">
        <x:v>240.364</x:v>
      </x:c>
      <x:c r="K206" s="185" t="n">
        <x:v>4.242</x:v>
      </x:c>
      <x:c r="L206" s="185" t="n">
        <x:v>2054.4</x:v>
      </x:c>
      <x:c r="M206" s="185" t="n">
        <x:v>0</x:v>
      </x:c>
      <x:c r="N206" s="185" t="n">
        <x:v>2054.4</x:v>
      </x:c>
    </x:row>
    <x:row r="207" spans="1:14">
      <x:c r="A207" s="185" t="s">
        <x:v>65</x:v>
      </x:c>
      <x:c r="B207" s="200" t="s">
        <x:v>367</x:v>
      </x:c>
      <x:c r="C207" s="185" t="s">
        <x:v>126</x:v>
      </x:c>
      <x:c r="D207" s="185" t="s">
        <x:v>138</x:v>
      </x:c>
      <x:c r="E207" s="185" t="s">
        <x:v>133</x:v>
      </x:c>
      <x:c r="F207" s="185" t="n">
        <x:v>317.022</x:v>
      </x:c>
      <x:c r="G207" s="185" t="n">
        <x:v>436.979</x:v>
      </x:c>
      <x:c r="H207" s="185" t="n">
        <x:v>539.798</x:v>
      </x:c>
      <x:c r="I207" s="185" t="n">
        <x:v>534.089</x:v>
      </x:c>
      <x:c r="J207" s="185" t="n">
        <x:v>242.769</x:v>
      </x:c>
      <x:c r="K207" s="185" t="n">
        <x:v>4.287</x:v>
      </x:c>
      <x:c r="L207" s="185" t="n">
        <x:v>2074.944</x:v>
      </x:c>
      <x:c r="M207" s="185" t="n">
        <x:v>0</x:v>
      </x:c>
      <x:c r="N207" s="185" t="n">
        <x:v>2074.944</x:v>
      </x:c>
    </x:row>
    <x:row r="208" spans="1:14">
      <x:c r="A208" s="185" t="s">
        <x:v>65</x:v>
      </x:c>
      <x:c r="B208" s="200" t="s">
        <x:v>368</x:v>
      </x:c>
      <x:c r="C208" s="185" t="s">
        <x:v>126</x:v>
      </x:c>
      <x:c r="D208" s="185" t="s">
        <x:v>138</x:v>
      </x:c>
      <x:c r="E208" s="185" t="s">
        <x:v>127</x:v>
      </x:c>
      <x:c r="F208" s="185" t="n">
        <x:v>320.194</x:v>
      </x:c>
      <x:c r="G208" s="185" t="n">
        <x:v>441.35</x:v>
      </x:c>
      <x:c r="H208" s="185" t="n">
        <x:v>545.197</x:v>
      </x:c>
      <x:c r="I208" s="185" t="n">
        <x:v>539.427</x:v>
      </x:c>
      <x:c r="J208" s="185" t="n">
        <x:v>245.195</x:v>
      </x:c>
      <x:c r="K208" s="185" t="n">
        <x:v>4.329</x:v>
      </x:c>
      <x:c r="L208" s="185" t="n">
        <x:v>2095.692</x:v>
      </x:c>
      <x:c r="M208" s="185" t="n">
        <x:v>1329.819</x:v>
      </x:c>
      <x:c r="N208" s="185" t="n">
        <x:v>765.873</x:v>
      </x:c>
    </x:row>
    <x:row r="209" spans="1:14">
      <x:c r="A209" s="185" t="s">
        <x:v>65</x:v>
      </x:c>
      <x:c r="B209" s="200" t="s">
        <x:v>369</x:v>
      </x:c>
      <x:c r="C209" s="185" t="s">
        <x:v>126</x:v>
      </x:c>
      <x:c r="D209" s="185" t="s">
        <x:v>138</x:v>
      </x:c>
      <x:c r="E209" s="185" t="s">
        <x:v>128</x:v>
      </x:c>
      <x:c r="F209" s="185" t="n">
        <x:v>323.395</x:v>
      </x:c>
      <x:c r="G209" s="185" t="n">
        <x:v>445.765</x:v>
      </x:c>
      <x:c r="H209" s="185" t="n">
        <x:v>550.649</x:v>
      </x:c>
      <x:c r="I209" s="185" t="n">
        <x:v>544.824</x:v>
      </x:c>
      <x:c r="J209" s="185" t="n">
        <x:v>247.648</x:v>
      </x:c>
      <x:c r="K209" s="185" t="n">
        <x:v>4.371</x:v>
      </x:c>
      <x:c r="L209" s="185" t="n">
        <x:v>2116.652</x:v>
      </x:c>
      <x:c r="M209" s="185" t="n">
        <x:v>1343.121</x:v>
      </x:c>
      <x:c r="N209" s="185" t="n">
        <x:v>773.531</x:v>
      </x:c>
    </x:row>
    <x:row r="210" spans="1:14">
      <x:c r="A210" s="185" t="s">
        <x:v>65</x:v>
      </x:c>
      <x:c r="B210" s="200" t="s">
        <x:v>370</x:v>
      </x:c>
      <x:c r="C210" s="185" t="s">
        <x:v>126</x:v>
      </x:c>
      <x:c r="D210" s="185" t="s">
        <x:v>138</x:v>
      </x:c>
      <x:c r="E210" s="185" t="s">
        <x:v>129</x:v>
      </x:c>
      <x:c r="F210" s="185" t="n">
        <x:v>326.631</x:v>
      </x:c>
      <x:c r="G210" s="185" t="n">
        <x:v>450.222</x:v>
      </x:c>
      <x:c r="H210" s="185" t="n">
        <x:v>556.157</x:v>
      </x:c>
      <x:c r="I210" s="185" t="n">
        <x:v>550.272</x:v>
      </x:c>
      <x:c r="J210" s="185" t="n">
        <x:v>250.124</x:v>
      </x:c>
      <x:c r="K210" s="185" t="n">
        <x:v>4.416</x:v>
      </x:c>
      <x:c r="L210" s="185" t="n">
        <x:v>2137.822</x:v>
      </x:c>
      <x:c r="M210" s="185" t="n">
        <x:v>1356.553</x:v>
      </x:c>
      <x:c r="N210" s="185" t="n">
        <x:v>781.269</x:v>
      </x:c>
    </x:row>
    <x:row r="211" spans="1:14">
      <x:c r="A211" s="185" t="s">
        <x:v>65</x:v>
      </x:c>
      <x:c r="B211" s="200" t="s">
        <x:v>371</x:v>
      </x:c>
      <x:c r="C211" s="185" t="s">
        <x:v>126</x:v>
      </x:c>
      <x:c r="D211" s="185" t="s">
        <x:v>138</x:v>
      </x:c>
      <x:c r="E211" s="185" t="s">
        <x:v>130</x:v>
      </x:c>
      <x:c r="F211" s="185" t="n">
        <x:v>329.897</x:v>
      </x:c>
      <x:c r="G211" s="185" t="n">
        <x:v>454.725</x:v>
      </x:c>
      <x:c r="H211" s="185" t="n">
        <x:v>561.716</x:v>
      </x:c>
      <x:c r="I211" s="185" t="n">
        <x:v>555.774</x:v>
      </x:c>
      <x:c r="J211" s="185" t="n">
        <x:v>252.625</x:v>
      </x:c>
      <x:c r="K211" s="185" t="n">
        <x:v>4.461</x:v>
      </x:c>
      <x:c r="L211" s="185" t="n">
        <x:v>2159.198</x:v>
      </x:c>
      <x:c r="M211" s="185" t="n">
        <x:v>1370.115</x:v>
      </x:c>
      <x:c r="N211" s="185" t="n">
        <x:v>789.083</x:v>
      </x:c>
    </x:row>
    <x:row r="212" spans="1:14">
      <x:c r="A212" s="185" t="s">
        <x:v>65</x:v>
      </x:c>
      <x:c r="B212" s="200" t="s">
        <x:v>372</x:v>
      </x:c>
      <x:c r="C212" s="185" t="s">
        <x:v>126</x:v>
      </x:c>
      <x:c r="D212" s="185" t="s">
        <x:v>138</x:v>
      </x:c>
      <x:c r="E212" s="185" t="s">
        <x:v>131</x:v>
      </x:c>
      <x:c r="F212" s="185" t="n">
        <x:v>333.195</x:v>
      </x:c>
      <x:c r="G212" s="185" t="n">
        <x:v>459.27</x:v>
      </x:c>
      <x:c r="H212" s="185" t="n">
        <x:v>567.334</x:v>
      </x:c>
      <x:c r="I212" s="185" t="n">
        <x:v>561.333</x:v>
      </x:c>
      <x:c r="J212" s="185" t="n">
        <x:v>255.153</x:v>
      </x:c>
      <x:c r="K212" s="185" t="n">
        <x:v>4.506</x:v>
      </x:c>
      <x:c r="L212" s="185" t="n">
        <x:v>2180.791</x:v>
      </x:c>
      <x:c r="M212" s="185" t="n">
        <x:v>1383.82</x:v>
      </x:c>
      <x:c r="N212" s="185" t="n">
        <x:v>796.971</x:v>
      </x:c>
    </x:row>
    <x:row r="213" spans="1:14">
      <x:c r="A213" s="185" t="s">
        <x:v>65</x:v>
      </x:c>
      <x:c r="B213" s="200" t="s">
        <x:v>373</x:v>
      </x:c>
      <x:c r="C213" s="185" t="s">
        <x:v>126</x:v>
      </x:c>
      <x:c r="D213" s="185" t="s">
        <x:v>138</x:v>
      </x:c>
      <x:c r="E213" s="185" t="s">
        <x:v>132</x:v>
      </x:c>
      <x:c r="F213" s="185" t="n">
        <x:v>336.527</x:v>
      </x:c>
      <x:c r="G213" s="185" t="n">
        <x:v>463.866</x:v>
      </x:c>
      <x:c r="H213" s="185" t="n">
        <x:v>573.008</x:v>
      </x:c>
      <x:c r="I213" s="185" t="n">
        <x:v>566.945</x:v>
      </x:c>
      <x:c r="J213" s="185" t="n">
        <x:v>257.704</x:v>
      </x:c>
      <x:c r="K213" s="185" t="n">
        <x:v>4.551</x:v>
      </x:c>
      <x:c r="L213" s="185" t="n">
        <x:v>2202.601</x:v>
      </x:c>
      <x:c r="M213" s="185" t="n">
        <x:v>0</x:v>
      </x:c>
      <x:c r="N213" s="185" t="n">
        <x:v>2202.601</x:v>
      </x:c>
    </x:row>
    <x:row r="214" spans="1:14">
      <x:c r="A214" s="185" t="s">
        <x:v>65</x:v>
      </x:c>
      <x:c r="B214" s="200" t="s">
        <x:v>374</x:v>
      </x:c>
      <x:c r="C214" s="185" t="s">
        <x:v>126</x:v>
      </x:c>
      <x:c r="D214" s="185" t="s">
        <x:v>138</x:v>
      </x:c>
      <x:c r="E214" s="185" t="s">
        <x:v>133</x:v>
      </x:c>
      <x:c r="F214" s="185" t="n">
        <x:v>339.893</x:v>
      </x:c>
      <x:c r="G214" s="185" t="n">
        <x:v>468.504</x:v>
      </x:c>
      <x:c r="H214" s="185" t="n">
        <x:v>578.74</x:v>
      </x:c>
      <x:c r="I214" s="185" t="n">
        <x:v>572.615</x:v>
      </x:c>
      <x:c r="J214" s="185" t="n">
        <x:v>260.282</x:v>
      </x:c>
      <x:c r="K214" s="185" t="n">
        <x:v>4.596</x:v>
      </x:c>
      <x:c r="L214" s="185" t="n">
        <x:v>2224.63</x:v>
      </x:c>
      <x:c r="M214" s="185" t="n">
        <x:v>0</x:v>
      </x:c>
      <x:c r="N214" s="185" t="n">
        <x:v>2224.63</x:v>
      </x:c>
    </x:row>
    <x:row r="215" spans="1:14">
      <x:c r="A215" s="185" t="s">
        <x:v>65</x:v>
      </x:c>
      <x:c r="B215" s="200" t="s">
        <x:v>110</x:v>
      </x:c>
      <x:c r="C215" s="185" t="s">
        <x:v>126</x:v>
      </x:c>
      <x:c r="D215" s="185" t="s">
        <x:v>139</x:v>
      </x:c>
      <x:c r="E215" s="185" t="s">
        <x:v>127</x:v>
      </x:c>
      <x:c r="F215" s="185" t="n">
        <x:v>343.292</x:v>
      </x:c>
      <x:c r="G215" s="185" t="n">
        <x:v>473.186</x:v>
      </x:c>
      <x:c r="H215" s="185" t="n">
        <x:v>584.524</x:v>
      </x:c>
      <x:c r="I215" s="185" t="n">
        <x:v>578.34</x:v>
      </x:c>
      <x:c r="J215" s="185" t="n">
        <x:v>262.883</x:v>
      </x:c>
      <x:c r="K215" s="185" t="n">
        <x:v>4.641</x:v>
      </x:c>
      <x:c r="L215" s="185" t="n">
        <x:v>2246.866</x:v>
      </x:c>
      <x:c r="M215" s="185" t="n">
        <x:v>1425.747</x:v>
      </x:c>
      <x:c r="N215" s="185" t="n">
        <x:v>821.119</x:v>
      </x:c>
    </x:row>
    <x:row r="216" spans="1:14">
      <x:c r="A216" s="185" t="s">
        <x:v>65</x:v>
      </x:c>
      <x:c r="B216" s="200" t="s">
        <x:v>375</x:v>
      </x:c>
      <x:c r="C216" s="185" t="s">
        <x:v>126</x:v>
      </x:c>
      <x:c r="D216" s="185" t="s">
        <x:v>139</x:v>
      </x:c>
      <x:c r="E216" s="185" t="s">
        <x:v>128</x:v>
      </x:c>
      <x:c r="F216" s="185" t="n">
        <x:v>346.725</x:v>
      </x:c>
      <x:c r="G216" s="185" t="n">
        <x:v>477.92</x:v>
      </x:c>
      <x:c r="H216" s="185" t="n">
        <x:v>590.37</x:v>
      </x:c>
      <x:c r="I216" s="185" t="n">
        <x:v>584.124</x:v>
      </x:c>
      <x:c r="J216" s="185" t="n">
        <x:v>265.512</x:v>
      </x:c>
      <x:c r="K216" s="185" t="n">
        <x:v>4.686</x:v>
      </x:c>
      <x:c r="L216" s="185" t="n">
        <x:v>2269.337</x:v>
      </x:c>
      <x:c r="M216" s="185" t="n">
        <x:v>1440.006</x:v>
      </x:c>
      <x:c r="N216" s="185" t="n">
        <x:v>829.331</x:v>
      </x:c>
    </x:row>
    <x:row r="217" spans="1:14">
      <x:c r="A217" s="185" t="s">
        <x:v>65</x:v>
      </x:c>
      <x:c r="B217" s="200" t="s">
        <x:v>376</x:v>
      </x:c>
      <x:c r="C217" s="185" t="s">
        <x:v>126</x:v>
      </x:c>
      <x:c r="D217" s="185" t="s">
        <x:v>139</x:v>
      </x:c>
      <x:c r="E217" s="185" t="s">
        <x:v>129</x:v>
      </x:c>
      <x:c r="F217" s="185" t="n">
        <x:v>350.192</x:v>
      </x:c>
      <x:c r="G217" s="185" t="n">
        <x:v>482.698</x:v>
      </x:c>
      <x:c r="H217" s="185" t="n">
        <x:v>596.273</x:v>
      </x:c>
      <x:c r="I217" s="185" t="n">
        <x:v>589.966</x:v>
      </x:c>
      <x:c r="J217" s="185" t="n">
        <x:v>268.167</x:v>
      </x:c>
      <x:c r="K217" s="185" t="n">
        <x:v>4.734</x:v>
      </x:c>
      <x:c r="L217" s="185" t="n">
        <x:v>2292.03</x:v>
      </x:c>
      <x:c r="M217" s="185" t="n">
        <x:v>1454.406</x:v>
      </x:c>
      <x:c r="N217" s="185" t="n">
        <x:v>837.624</x:v>
      </x:c>
    </x:row>
    <x:row r="218" spans="1:14">
      <x:c r="A218" s="185" t="s">
        <x:v>65</x:v>
      </x:c>
      <x:c r="B218" s="200" t="s">
        <x:v>377</x:v>
      </x:c>
      <x:c r="C218" s="185" t="s">
        <x:v>126</x:v>
      </x:c>
      <x:c r="D218" s="185" t="s">
        <x:v>139</x:v>
      </x:c>
      <x:c r="E218" s="185" t="s">
        <x:v>130</x:v>
      </x:c>
      <x:c r="F218" s="185" t="n">
        <x:v>353.692</x:v>
      </x:c>
      <x:c r="G218" s="185" t="n">
        <x:v>487.524</x:v>
      </x:c>
      <x:c r="H218" s="185" t="n">
        <x:v>602.236</x:v>
      </x:c>
      <x:c r="I218" s="185" t="n">
        <x:v>595.865</x:v>
      </x:c>
      <x:c r="J218" s="185" t="n">
        <x:v>270.85</x:v>
      </x:c>
      <x:c r="K218" s="185" t="n">
        <x:v>4.782</x:v>
      </x:c>
      <x:c r="L218" s="185" t="n">
        <x:v>2314.949</x:v>
      </x:c>
      <x:c r="M218" s="185" t="n">
        <x:v>1468.951</x:v>
      </x:c>
      <x:c r="N218" s="185" t="n">
        <x:v>845.998</x:v>
      </x:c>
    </x:row>
    <x:row r="219" spans="1:14">
      <x:c r="A219" s="185" t="s">
        <x:v>65</x:v>
      </x:c>
      <x:c r="B219" s="200" t="s">
        <x:v>378</x:v>
      </x:c>
      <x:c r="C219" s="185" t="s">
        <x:v>126</x:v>
      </x:c>
      <x:c r="D219" s="185" t="s">
        <x:v>139</x:v>
      </x:c>
      <x:c r="E219" s="185" t="s">
        <x:v>131</x:v>
      </x:c>
      <x:c r="F219" s="185" t="n">
        <x:v>357.23</x:v>
      </x:c>
      <x:c r="G219" s="185" t="n">
        <x:v>492.402</x:v>
      </x:c>
      <x:c r="H219" s="185" t="n">
        <x:v>608.26</x:v>
      </x:c>
      <x:c r="I219" s="185" t="n">
        <x:v>601.825</x:v>
      </x:c>
      <x:c r="J219" s="185" t="n">
        <x:v>273.557</x:v>
      </x:c>
      <x:c r="K219" s="185" t="n">
        <x:v>4.83</x:v>
      </x:c>
      <x:c r="L219" s="185" t="n">
        <x:v>2338.104</x:v>
      </x:c>
      <x:c r="M219" s="185" t="n">
        <x:v>1483.642</x:v>
      </x:c>
      <x:c r="N219" s="185" t="n">
        <x:v>854.462</x:v>
      </x:c>
    </x:row>
    <x:row r="220" spans="1:14">
      <x:c r="A220" s="185" t="s">
        <x:v>65</x:v>
      </x:c>
      <x:c r="B220" s="200" t="s">
        <x:v>379</x:v>
      </x:c>
      <x:c r="C220" s="185" t="s">
        <x:v>126</x:v>
      </x:c>
      <x:c r="D220" s="185" t="s">
        <x:v>139</x:v>
      </x:c>
      <x:c r="E220" s="185" t="s">
        <x:v>132</x:v>
      </x:c>
      <x:c r="F220" s="185" t="n">
        <x:v>360.802</x:v>
      </x:c>
      <x:c r="G220" s="185" t="n">
        <x:v>497.324</x:v>
      </x:c>
      <x:c r="H220" s="185" t="n">
        <x:v>614.34</x:v>
      </x:c>
      <x:c r="I220" s="185" t="n">
        <x:v>607.842</x:v>
      </x:c>
      <x:c r="J220" s="185" t="n">
        <x:v>276.294</x:v>
      </x:c>
      <x:c r="K220" s="185" t="n">
        <x:v>4.878</x:v>
      </x:c>
      <x:c r="L220" s="185" t="n">
        <x:v>2361.48</x:v>
      </x:c>
      <x:c r="M220" s="185" t="n">
        <x:v>0</x:v>
      </x:c>
      <x:c r="N220" s="185" t="n">
        <x:v>2361.48</x:v>
      </x:c>
    </x:row>
    <x:row r="221" spans="1:14">
      <x:c r="A221" s="185" t="s">
        <x:v>65</x:v>
      </x:c>
      <x:c r="B221" s="200" t="s">
        <x:v>380</x:v>
      </x:c>
      <x:c r="C221" s="185" t="s">
        <x:v>126</x:v>
      </x:c>
      <x:c r="D221" s="185" t="s">
        <x:v>139</x:v>
      </x:c>
      <x:c r="E221" s="185" t="s">
        <x:v>133</x:v>
      </x:c>
      <x:c r="F221" s="185" t="n">
        <x:v>364.411</x:v>
      </x:c>
      <x:c r="G221" s="185" t="n">
        <x:v>502.296</x:v>
      </x:c>
      <x:c r="H221" s="185" t="n">
        <x:v>620.486</x:v>
      </x:c>
      <x:c r="I221" s="185" t="n">
        <x:v>613.921</x:v>
      </x:c>
      <x:c r="J221" s="185" t="n">
        <x:v>279.055</x:v>
      </x:c>
      <x:c r="K221" s="185" t="n">
        <x:v>4.926</x:v>
      </x:c>
      <x:c r="L221" s="185" t="n">
        <x:v>2385.095</x:v>
      </x:c>
      <x:c r="M221" s="185" t="n">
        <x:v>0</x:v>
      </x:c>
      <x:c r="N221" s="185" t="n">
        <x:v>2385.095</x:v>
      </x:c>
    </x:row>
    <x:row r="222" spans="1:14">
      <x:c r="A222" s="185" t="s">
        <x:v>65</x:v>
      </x:c>
      <x:c r="B222" s="200" t="s">
        <x:v>381</x:v>
      </x:c>
      <x:c r="C222" s="185" t="s">
        <x:v>126</x:v>
      </x:c>
      <x:c r="D222" s="185" t="s">
        <x:v>139</x:v>
      </x:c>
      <x:c r="E222" s="185" t="s">
        <x:v>127</x:v>
      </x:c>
      <x:c r="F222" s="185" t="n">
        <x:v>368.054</x:v>
      </x:c>
      <x:c r="G222" s="185" t="n">
        <x:v>507.32</x:v>
      </x:c>
      <x:c r="H222" s="185" t="n">
        <x:v>626.688</x:v>
      </x:c>
      <x:c r="I222" s="185" t="n">
        <x:v>620.059</x:v>
      </x:c>
      <x:c r="J222" s="185" t="n">
        <x:v>281.847</x:v>
      </x:c>
      <x:c r="K222" s="185" t="n">
        <x:v>4.977</x:v>
      </x:c>
      <x:c r="L222" s="185" t="n">
        <x:v>2408.945</x:v>
      </x:c>
      <x:c r="M222" s="185" t="n">
        <x:v>1528.594</x:v>
      </x:c>
      <x:c r="N222" s="185" t="n">
        <x:v>880.351</x:v>
      </x:c>
    </x:row>
    <x:row r="223" spans="1:14">
      <x:c r="A223" s="185" t="s">
        <x:v>65</x:v>
      </x:c>
      <x:c r="B223" s="200" t="s">
        <x:v>382</x:v>
      </x:c>
      <x:c r="C223" s="185" t="s">
        <x:v>126</x:v>
      </x:c>
      <x:c r="D223" s="185" t="s">
        <x:v>139</x:v>
      </x:c>
      <x:c r="E223" s="185" t="s">
        <x:v>128</x:v>
      </x:c>
      <x:c r="F223" s="185" t="n">
        <x:v>371.736</x:v>
      </x:c>
      <x:c r="G223" s="185" t="n">
        <x:v>512.394</x:v>
      </x:c>
      <x:c r="H223" s="185" t="n">
        <x:v>632.956</x:v>
      </x:c>
      <x:c r="I223" s="185" t="n">
        <x:v>626.26</x:v>
      </x:c>
      <x:c r="J223" s="185" t="n">
        <x:v>284.665</x:v>
      </x:c>
      <x:c r="K223" s="185" t="n">
        <x:v>5.025</x:v>
      </x:c>
      <x:c r="L223" s="185" t="n">
        <x:v>2433.036</x:v>
      </x:c>
      <x:c r="M223" s="185" t="n">
        <x:v>1543.881</x:v>
      </x:c>
      <x:c r="N223" s="185" t="n">
        <x:v>889.155</x:v>
      </x:c>
    </x:row>
    <x:row r="224" spans="1:14">
      <x:c r="A224" s="185" t="s">
        <x:v>65</x:v>
      </x:c>
      <x:c r="B224" s="200" t="s">
        <x:v>383</x:v>
      </x:c>
      <x:c r="C224" s="185" t="s">
        <x:v>126</x:v>
      </x:c>
      <x:c r="D224" s="185" t="s">
        <x:v>139</x:v>
      </x:c>
      <x:c r="E224" s="185" t="s">
        <x:v>129</x:v>
      </x:c>
      <x:c r="F224" s="185" t="n">
        <x:v>375.452</x:v>
      </x:c>
      <x:c r="G224" s="185" t="n">
        <x:v>517.52</x:v>
      </x:c>
      <x:c r="H224" s="185" t="n">
        <x:v>639.287</x:v>
      </x:c>
      <x:c r="I224" s="185" t="n">
        <x:v>632.523</x:v>
      </x:c>
      <x:c r="J224" s="185" t="n">
        <x:v>287.511</x:v>
      </x:c>
      <x:c r="K224" s="185" t="n">
        <x:v>5.076</x:v>
      </x:c>
      <x:c r="L224" s="185" t="n">
        <x:v>2457.369</x:v>
      </x:c>
      <x:c r="M224" s="185" t="n">
        <x:v>1559.321</x:v>
      </x:c>
      <x:c r="N224" s="185" t="n">
        <x:v>898.048</x:v>
      </x:c>
    </x:row>
    <x:row r="225" spans="1:14">
      <x:c r="A225" s="185" t="s">
        <x:v>65</x:v>
      </x:c>
      <x:c r="B225" s="200" t="s">
        <x:v>384</x:v>
      </x:c>
      <x:c r="C225" s="185" t="s">
        <x:v>126</x:v>
      </x:c>
      <x:c r="D225" s="185" t="s">
        <x:v>139</x:v>
      </x:c>
      <x:c r="E225" s="185" t="s">
        <x:v>130</x:v>
      </x:c>
      <x:c r="F225" s="185" t="n">
        <x:v>379.207</x:v>
      </x:c>
      <x:c r="G225" s="185" t="n">
        <x:v>522.694</x:v>
      </x:c>
      <x:c r="H225" s="185" t="n">
        <x:v>645.677</x:v>
      </x:c>
      <x:c r="I225" s="185" t="n">
        <x:v>638.847</x:v>
      </x:c>
      <x:c r="J225" s="185" t="n">
        <x:v>290.387</x:v>
      </x:c>
      <x:c r="K225" s="185" t="n">
        <x:v>5.127</x:v>
      </x:c>
      <x:c r="L225" s="185" t="n">
        <x:v>2481.939</x:v>
      </x:c>
      <x:c r="M225" s="185" t="n">
        <x:v>1574.911</x:v>
      </x:c>
      <x:c r="N225" s="185" t="n">
        <x:v>907.028</x:v>
      </x:c>
    </x:row>
    <x:row r="226" spans="1:14">
      <x:c r="A226" s="185" t="s">
        <x:v>65</x:v>
      </x:c>
      <x:c r="B226" s="200" t="s">
        <x:v>385</x:v>
      </x:c>
      <x:c r="C226" s="185" t="s">
        <x:v>126</x:v>
      </x:c>
      <x:c r="D226" s="185" t="s">
        <x:v>139</x:v>
      </x:c>
      <x:c r="E226" s="185" t="s">
        <x:v>131</x:v>
      </x:c>
      <x:c r="F226" s="185" t="n">
        <x:v>382.999</x:v>
      </x:c>
      <x:c r="G226" s="185" t="n">
        <x:v>527.92</x:v>
      </x:c>
      <x:c r="H226" s="185" t="n">
        <x:v>652.135</x:v>
      </x:c>
      <x:c r="I226" s="185" t="n">
        <x:v>645.236</x:v>
      </x:c>
      <x:c r="J226" s="185" t="n">
        <x:v>293.29</x:v>
      </x:c>
      <x:c r="K226" s="185" t="n">
        <x:v>5.178</x:v>
      </x:c>
      <x:c r="L226" s="185" t="n">
        <x:v>2506.758</x:v>
      </x:c>
      <x:c r="M226" s="185" t="n">
        <x:v>1590.661</x:v>
      </x:c>
      <x:c r="N226" s="185" t="n">
        <x:v>916.097</x:v>
      </x:c>
    </x:row>
    <x:row r="227" spans="1:14">
      <x:c r="A227" s="185" t="s">
        <x:v>65</x:v>
      </x:c>
      <x:c r="B227" s="200" t="s">
        <x:v>386</x:v>
      </x:c>
      <x:c r="C227" s="185" t="s">
        <x:v>126</x:v>
      </x:c>
      <x:c r="D227" s="185" t="s">
        <x:v>139</x:v>
      </x:c>
      <x:c r="E227" s="185" t="s">
        <x:v>132</x:v>
      </x:c>
      <x:c r="F227" s="185" t="n">
        <x:v>386.829</x:v>
      </x:c>
      <x:c r="G227" s="185" t="n">
        <x:v>533.202</x:v>
      </x:c>
      <x:c r="H227" s="185" t="n">
        <x:v>658.657</x:v>
      </x:c>
      <x:c r="I227" s="185" t="n">
        <x:v>651.689</x:v>
      </x:c>
      <x:c r="J227" s="185" t="n">
        <x:v>296.223</x:v>
      </x:c>
      <x:c r="K227" s="185" t="n">
        <x:v>5.229</x:v>
      </x:c>
      <x:c r="L227" s="185" t="n">
        <x:v>2531.829</x:v>
      </x:c>
      <x:c r="M227" s="185" t="n">
        <x:v>0</x:v>
      </x:c>
      <x:c r="N227" s="185" t="n">
        <x:v>2531.829</x:v>
      </x:c>
    </x:row>
    <x:row r="228" spans="1:14">
      <x:c r="A228" s="185" t="s">
        <x:v>65</x:v>
      </x:c>
      <x:c r="B228" s="200" t="s">
        <x:v>387</x:v>
      </x:c>
      <x:c r="C228" s="185" t="s">
        <x:v>126</x:v>
      </x:c>
      <x:c r="D228" s="185" t="s">
        <x:v>139</x:v>
      </x:c>
      <x:c r="E228" s="185" t="s">
        <x:v>133</x:v>
      </x:c>
      <x:c r="F228" s="185" t="n">
        <x:v>390.697</x:v>
      </x:c>
      <x:c r="G228" s="185" t="n">
        <x:v>538.531</x:v>
      </x:c>
      <x:c r="H228" s="185" t="n">
        <x:v>665.243</x:v>
      </x:c>
      <x:c r="I228" s="185" t="n">
        <x:v>658.207</x:v>
      </x:c>
      <x:c r="J228" s="185" t="n">
        <x:v>299.186</x:v>
      </x:c>
      <x:c r="K228" s="185" t="n">
        <x:v>5.283</x:v>
      </x:c>
      <x:c r="L228" s="185" t="n">
        <x:v>2557.147</x:v>
      </x:c>
      <x:c r="M228" s="185" t="n">
        <x:v>0</x:v>
      </x:c>
      <x:c r="N228" s="185" t="n">
        <x:v>2557.147</x:v>
      </x:c>
    </x:row>
    <x:row r="229" spans="1:14">
      <x:c r="A229" s="185" t="s">
        <x:v>65</x:v>
      </x:c>
      <x:c r="B229" s="200" t="s">
        <x:v>388</x:v>
      </x:c>
      <x:c r="C229" s="185" t="s">
        <x:v>126</x:v>
      </x:c>
      <x:c r="D229" s="185" t="s">
        <x:v>139</x:v>
      </x:c>
      <x:c r="E229" s="185" t="s">
        <x:v>127</x:v>
      </x:c>
      <x:c r="F229" s="185" t="n">
        <x:v>394.604</x:v>
      </x:c>
      <x:c r="G229" s="185" t="n">
        <x:v>543.919</x:v>
      </x:c>
      <x:c r="H229" s="185" t="n">
        <x:v>671.895</x:v>
      </x:c>
      <x:c r="I229" s="185" t="n">
        <x:v>664.788</x:v>
      </x:c>
      <x:c r="J229" s="185" t="n">
        <x:v>302.178</x:v>
      </x:c>
      <x:c r="K229" s="185" t="n">
        <x:v>5.334</x:v>
      </x:c>
      <x:c r="L229" s="185" t="n">
        <x:v>2582.718</x:v>
      </x:c>
      <x:c r="M229" s="185" t="n">
        <x:v>1638.861</x:v>
      </x:c>
      <x:c r="N229" s="185" t="n">
        <x:v>943.857</x:v>
      </x:c>
    </x:row>
    <x:row r="230" spans="1:14">
      <x:c r="A230" s="185" t="s">
        <x:v>65</x:v>
      </x:c>
      <x:c r="B230" s="200" t="s">
        <x:v>389</x:v>
      </x:c>
      <x:c r="C230" s="185" t="s">
        <x:v>126</x:v>
      </x:c>
      <x:c r="D230" s="185" t="s">
        <x:v>139</x:v>
      </x:c>
      <x:c r="E230" s="185" t="s">
        <x:v>128</x:v>
      </x:c>
      <x:c r="F230" s="185" t="n">
        <x:v>398.55</x:v>
      </x:c>
      <x:c r="G230" s="185" t="n">
        <x:v>549.356</x:v>
      </x:c>
      <x:c r="H230" s="185" t="n">
        <x:v>678.614</x:v>
      </x:c>
      <x:c r="I230" s="185" t="n">
        <x:v>671.436</x:v>
      </x:c>
      <x:c r="J230" s="185" t="n">
        <x:v>305.199</x:v>
      </x:c>
      <x:c r="K230" s="185" t="n">
        <x:v>5.388</x:v>
      </x:c>
      <x:c r="L230" s="185" t="n">
        <x:v>2608.543</x:v>
      </x:c>
      <x:c r="M230" s="185" t="n">
        <x:v>1655.249</x:v>
      </x:c>
      <x:c r="N230" s="185" t="n">
        <x:v>953.294</x:v>
      </x:c>
    </x:row>
    <x:row r="231" spans="1:14">
      <x:c r="A231" s="185" t="s">
        <x:v>65</x:v>
      </x:c>
      <x:c r="B231" s="200" t="s">
        <x:v>390</x:v>
      </x:c>
      <x:c r="C231" s="185" t="s">
        <x:v>126</x:v>
      </x:c>
      <x:c r="D231" s="185" t="s">
        <x:v>139</x:v>
      </x:c>
      <x:c r="E231" s="185" t="s">
        <x:v>129</x:v>
      </x:c>
      <x:c r="F231" s="185" t="n">
        <x:v>402.536</x:v>
      </x:c>
      <x:c r="G231" s="185" t="n">
        <x:v>554.852</x:v>
      </x:c>
      <x:c r="H231" s="185" t="n">
        <x:v>685.403</x:v>
      </x:c>
      <x:c r="I231" s="185" t="n">
        <x:v>678.151</x:v>
      </x:c>
      <x:c r="J231" s="185" t="n">
        <x:v>308.251</x:v>
      </x:c>
      <x:c r="K231" s="185" t="n">
        <x:v>5.442</x:v>
      </x:c>
      <x:c r="L231" s="185" t="n">
        <x:v>2634.635</x:v>
      </x:c>
      <x:c r="M231" s="185" t="n">
        <x:v>1671.805</x:v>
      </x:c>
      <x:c r="N231" s="185" t="n">
        <x:v>962.83</x:v>
      </x:c>
    </x:row>
    <x:row r="232" spans="1:14">
      <x:c r="A232" s="185" t="s">
        <x:v>65</x:v>
      </x:c>
      <x:c r="B232" s="200" t="s">
        <x:v>391</x:v>
      </x:c>
      <x:c r="C232" s="185" t="s">
        <x:v>126</x:v>
      </x:c>
      <x:c r="D232" s="185" t="s">
        <x:v>139</x:v>
      </x:c>
      <x:c r="E232" s="185" t="s">
        <x:v>130</x:v>
      </x:c>
      <x:c r="F232" s="185" t="n">
        <x:v>406.562</x:v>
      </x:c>
      <x:c r="G232" s="185" t="n">
        <x:v>560.398</x:v>
      </x:c>
      <x:c r="H232" s="185" t="n">
        <x:v>692.255</x:v>
      </x:c>
      <x:c r="I232" s="185" t="n">
        <x:v>684.932</x:v>
      </x:c>
      <x:c r="J232" s="185" t="n">
        <x:v>311.334</x:v>
      </x:c>
      <x:c r="K232" s="185" t="n">
        <x:v>5.496</x:v>
      </x:c>
      <x:c r="L232" s="185" t="n">
        <x:v>2660.977</x:v>
      </x:c>
      <x:c r="M232" s="185" t="n">
        <x:v>1688.521</x:v>
      </x:c>
      <x:c r="N232" s="185" t="n">
        <x:v>972.456</x:v>
      </x:c>
    </x:row>
    <x:row r="233" spans="1:14">
      <x:c r="A233" s="185" t="s">
        <x:v>65</x:v>
      </x:c>
      <x:c r="B233" s="200" t="s">
        <x:v>392</x:v>
      </x:c>
      <x:c r="C233" s="185" t="s">
        <x:v>126</x:v>
      </x:c>
      <x:c r="D233" s="185" t="s">
        <x:v>139</x:v>
      </x:c>
      <x:c r="E233" s="185" t="s">
        <x:v>131</x:v>
      </x:c>
      <x:c r="F233" s="185" t="n">
        <x:v>410.627</x:v>
      </x:c>
      <x:c r="G233" s="185" t="n">
        <x:v>566.003</x:v>
      </x:c>
      <x:c r="H233" s="185" t="n">
        <x:v>699.178</x:v>
      </x:c>
      <x:c r="I233" s="185" t="n">
        <x:v>691.782</x:v>
      </x:c>
      <x:c r="J233" s="185" t="n">
        <x:v>314.447</x:v>
      </x:c>
      <x:c r="K233" s="185" t="n">
        <x:v>5.55</x:v>
      </x:c>
      <x:c r="L233" s="185" t="n">
        <x:v>2687.587</x:v>
      </x:c>
      <x:c r="M233" s="185" t="n">
        <x:v>1705.407</x:v>
      </x:c>
      <x:c r="N233" s="185" t="n">
        <x:v>982.18</x:v>
      </x:c>
    </x:row>
    <x:row r="234" spans="1:14">
      <x:c r="A234" s="185" t="s">
        <x:v>65</x:v>
      </x:c>
      <x:c r="B234" s="200" t="s">
        <x:v>393</x:v>
      </x:c>
      <x:c r="C234" s="185" t="s">
        <x:v>126</x:v>
      </x:c>
      <x:c r="D234" s="185" t="s">
        <x:v>139</x:v>
      </x:c>
      <x:c r="E234" s="185" t="s">
        <x:v>132</x:v>
      </x:c>
      <x:c r="F234" s="185" t="n">
        <x:v>414.733</x:v>
      </x:c>
      <x:c r="G234" s="185" t="n">
        <x:v>571.663</x:v>
      </x:c>
      <x:c r="H234" s="185" t="n">
        <x:v>706.169</x:v>
      </x:c>
      <x:c r="I234" s="185" t="n">
        <x:v>698.698</x:v>
      </x:c>
      <x:c r="J234" s="185" t="n">
        <x:v>317.591</x:v>
      </x:c>
      <x:c r="K234" s="185" t="n">
        <x:v>5.607</x:v>
      </x:c>
      <x:c r="L234" s="185" t="n">
        <x:v>2714.461</x:v>
      </x:c>
      <x:c r="M234" s="185" t="n">
        <x:v>0</x:v>
      </x:c>
      <x:c r="N234" s="185" t="n">
        <x:v>2714.461</x:v>
      </x:c>
    </x:row>
    <x:row r="235" spans="1:14">
      <x:c r="A235" s="185" t="s">
        <x:v>65</x:v>
      </x:c>
      <x:c r="B235" s="200" t="s">
        <x:v>394</x:v>
      </x:c>
      <x:c r="C235" s="185" t="s">
        <x:v>126</x:v>
      </x:c>
      <x:c r="D235" s="185" t="s">
        <x:v>139</x:v>
      </x:c>
      <x:c r="E235" s="185" t="s">
        <x:v>133</x:v>
      </x:c>
      <x:c r="F235" s="185" t="n">
        <x:v>418.881</x:v>
      </x:c>
      <x:c r="G235" s="185" t="n">
        <x:v>577.378</x:v>
      </x:c>
      <x:c r="H235" s="185" t="n">
        <x:v>713.232</x:v>
      </x:c>
      <x:c r="I235" s="185" t="n">
        <x:v>705.685</x:v>
      </x:c>
      <x:c r="J235" s="185" t="n">
        <x:v>320.767</x:v>
      </x:c>
      <x:c r="K235" s="185" t="n">
        <x:v>5.664</x:v>
      </x:c>
      <x:c r="L235" s="185" t="n">
        <x:v>2741.607</x:v>
      </x:c>
      <x:c r="M235" s="185" t="n">
        <x:v>0</x:v>
      </x:c>
      <x:c r="N235" s="185" t="n">
        <x:v>2741.607</x:v>
      </x:c>
    </x:row>
    <x:row r="236" spans="1:14">
      <x:c r="A236" s="185" t="s">
        <x:v>65</x:v>
      </x:c>
      <x:c r="B236" s="200" t="s">
        <x:v>395</x:v>
      </x:c>
      <x:c r="C236" s="185" t="s">
        <x:v>126</x:v>
      </x:c>
      <x:c r="D236" s="185" t="s">
        <x:v>139</x:v>
      </x:c>
      <x:c r="E236" s="185" t="s">
        <x:v>127</x:v>
      </x:c>
      <x:c r="F236" s="185" t="n">
        <x:v>423.068</x:v>
      </x:c>
      <x:c r="G236" s="185" t="n">
        <x:v>583.152</x:v>
      </x:c>
      <x:c r="H236" s="185" t="n">
        <x:v>720.364</x:v>
      </x:c>
      <x:c r="I236" s="185" t="n">
        <x:v>712.743</x:v>
      </x:c>
      <x:c r="J236" s="185" t="n">
        <x:v>323.976</x:v>
      </x:c>
      <x:c r="K236" s="185" t="n">
        <x:v>5.721</x:v>
      </x:c>
      <x:c r="L236" s="185" t="n">
        <x:v>2769.024</x:v>
      </x:c>
      <x:c r="M236" s="185" t="n">
        <x:v>1757.083</x:v>
      </x:c>
      <x:c r="N236" s="185" t="n">
        <x:v>1011.941</x:v>
      </x:c>
    </x:row>
    <x:row r="237" spans="1:14">
      <x:c r="A237" s="185" t="s">
        <x:v>65</x:v>
      </x:c>
      <x:c r="B237" s="200" t="s">
        <x:v>396</x:v>
      </x:c>
      <x:c r="C237" s="185" t="s">
        <x:v>126</x:v>
      </x:c>
      <x:c r="D237" s="185" t="s">
        <x:v>139</x:v>
      </x:c>
      <x:c r="E237" s="185" t="s">
        <x:v>128</x:v>
      </x:c>
      <x:c r="F237" s="185" t="n">
        <x:v>427.3</x:v>
      </x:c>
      <x:c r="G237" s="185" t="n">
        <x:v>588.984</x:v>
      </x:c>
      <x:c r="H237" s="185" t="n">
        <x:v>727.568</x:v>
      </x:c>
      <x:c r="I237" s="185" t="n">
        <x:v>719.87</x:v>
      </x:c>
      <x:c r="J237" s="185" t="n">
        <x:v>327.216</x:v>
      </x:c>
      <x:c r="K237" s="185" t="n">
        <x:v>5.778</x:v>
      </x:c>
      <x:c r="L237" s="185" t="n">
        <x:v>2796.716</x:v>
      </x:c>
      <x:c r="M237" s="185" t="n">
        <x:v>1774.654</x:v>
      </x:c>
      <x:c r="N237" s="185" t="n">
        <x:v>1022.062</x:v>
      </x:c>
    </x:row>
    <x:row r="238" spans="1:14">
      <x:c r="A238" s="185" t="s">
        <x:v>65</x:v>
      </x:c>
      <x:c r="B238" s="200" t="s">
        <x:v>397</x:v>
      </x:c>
      <x:c r="C238" s="185" t="s">
        <x:v>126</x:v>
      </x:c>
      <x:c r="D238" s="185" t="s">
        <x:v>139</x:v>
      </x:c>
      <x:c r="E238" s="185" t="s">
        <x:v>129</x:v>
      </x:c>
      <x:c r="F238" s="185" t="n">
        <x:v>431.573</x:v>
      </x:c>
      <x:c r="G238" s="185" t="n">
        <x:v>594.874</x:v>
      </x:c>
      <x:c r="H238" s="185" t="n">
        <x:v>734.842</x:v>
      </x:c>
      <x:c r="I238" s="185" t="n">
        <x:v>727.068</x:v>
      </x:c>
      <x:c r="J238" s="185" t="n">
        <x:v>330.488</x:v>
      </x:c>
      <x:c r="K238" s="185" t="n">
        <x:v>5.835</x:v>
      </x:c>
      <x:c r="L238" s="185" t="n">
        <x:v>2824.68</x:v>
      </x:c>
      <x:c r="M238" s="185" t="n">
        <x:v>1792.398</x:v>
      </x:c>
      <x:c r="N238" s="185" t="n">
        <x:v>1032.282</x:v>
      </x:c>
    </x:row>
    <x:row r="239" spans="1:14">
      <x:c r="A239" s="185" t="s">
        <x:v>65</x:v>
      </x:c>
      <x:c r="B239" s="200" t="s">
        <x:v>398</x:v>
      </x:c>
      <x:c r="C239" s="185" t="s">
        <x:v>126</x:v>
      </x:c>
      <x:c r="D239" s="185" t="s">
        <x:v>139</x:v>
      </x:c>
      <x:c r="E239" s="185" t="s">
        <x:v>130</x:v>
      </x:c>
      <x:c r="F239" s="185" t="n">
        <x:v>435.889</x:v>
      </x:c>
      <x:c r="G239" s="185" t="n">
        <x:v>600.822</x:v>
      </x:c>
      <x:c r="H239" s="185" t="n">
        <x:v>742.19</x:v>
      </x:c>
      <x:c r="I239" s="185" t="n">
        <x:v>734.339</x:v>
      </x:c>
      <x:c r="J239" s="185" t="n">
        <x:v>333.792</x:v>
      </x:c>
      <x:c r="K239" s="185" t="n">
        <x:v>5.892</x:v>
      </x:c>
      <x:c r="L239" s="185" t="n">
        <x:v>2852.924</x:v>
      </x:c>
      <x:c r="M239" s="185" t="n">
        <x:v>1810.321</x:v>
      </x:c>
      <x:c r="N239" s="185" t="n">
        <x:v>1042.603</x:v>
      </x:c>
    </x:row>
    <x:row r="240" spans="1:14">
      <x:c r="A240" s="185" t="s">
        <x:v>65</x:v>
      </x:c>
      <x:c r="B240" s="200" t="s">
        <x:v>399</x:v>
      </x:c>
      <x:c r="C240" s="185" t="s">
        <x:v>126</x:v>
      </x:c>
      <x:c r="D240" s="185" t="s">
        <x:v>139</x:v>
      </x:c>
      <x:c r="E240" s="185" t="s">
        <x:v>131</x:v>
      </x:c>
      <x:c r="F240" s="185" t="n">
        <x:v>440.247</x:v>
      </x:c>
      <x:c r="G240" s="185" t="n">
        <x:v>606.832</x:v>
      </x:c>
      <x:c r="H240" s="185" t="n">
        <x:v>749.612</x:v>
      </x:c>
      <x:c r="I240" s="185" t="n">
        <x:v>741.682</x:v>
      </x:c>
      <x:c r="J240" s="185" t="n">
        <x:v>337.13</x:v>
      </x:c>
      <x:c r="K240" s="185" t="n">
        <x:v>5.952</x:v>
      </x:c>
      <x:c r="L240" s="185" t="n">
        <x:v>2881.455</x:v>
      </x:c>
      <x:c r="M240" s="185" t="n">
        <x:v>1828.424</x:v>
      </x:c>
      <x:c r="N240" s="185" t="n">
        <x:v>1053.031</x:v>
      </x:c>
    </x:row>
    <x:row r="241" spans="1:14">
      <x:c r="A241" s="185" t="s">
        <x:v>65</x:v>
      </x:c>
      <x:c r="B241" s="200" t="s">
        <x:v>400</x:v>
      </x:c>
      <x:c r="C241" s="185" t="s">
        <x:v>126</x:v>
      </x:c>
      <x:c r="D241" s="185" t="s">
        <x:v>139</x:v>
      </x:c>
      <x:c r="E241" s="185" t="s">
        <x:v>132</x:v>
      </x:c>
      <x:c r="F241" s="185" t="n">
        <x:v>444.65</x:v>
      </x:c>
      <x:c r="G241" s="185" t="n">
        <x:v>612.898</x:v>
      </x:c>
      <x:c r="H241" s="185" t="n">
        <x:v>757.111</x:v>
      </x:c>
      <x:c r="I241" s="185" t="n">
        <x:v>749.1</x:v>
      </x:c>
      <x:c r="J241" s="185" t="n">
        <x:v>340.502</x:v>
      </x:c>
      <x:c r="K241" s="185" t="n">
        <x:v>6.012</x:v>
      </x:c>
      <x:c r="L241" s="185" t="n">
        <x:v>2910.273</x:v>
      </x:c>
      <x:c r="M241" s="185" t="n">
        <x:v>0</x:v>
      </x:c>
      <x:c r="N241" s="185" t="n">
        <x:v>2910.273</x:v>
      </x:c>
    </x:row>
    <x:row r="242" spans="1:14">
      <x:c r="A242" s="185" t="s">
        <x:v>65</x:v>
      </x:c>
      <x:c r="B242" s="200" t="s">
        <x:v>401</x:v>
      </x:c>
      <x:c r="C242" s="185" t="s">
        <x:v>126</x:v>
      </x:c>
      <x:c r="D242" s="185" t="s">
        <x:v>139</x:v>
      </x:c>
      <x:c r="E242" s="185" t="s">
        <x:v>133</x:v>
      </x:c>
      <x:c r="F242" s="185" t="n">
        <x:v>449.097</x:v>
      </x:c>
      <x:c r="G242" s="185" t="n">
        <x:v>619.031</x:v>
      </x:c>
      <x:c r="H242" s="185" t="n">
        <x:v>764.68</x:v>
      </x:c>
      <x:c r="I242" s="185" t="n">
        <x:v>756.589</x:v>
      </x:c>
      <x:c r="J242" s="185" t="n">
        <x:v>343.906</x:v>
      </x:c>
      <x:c r="K242" s="185" t="n">
        <x:v>6.072</x:v>
      </x:c>
      <x:c r="L242" s="185" t="n">
        <x:v>2939.375</x:v>
      </x:c>
      <x:c r="M242" s="185" t="n">
        <x:v>0</x:v>
      </x:c>
      <x:c r="N242" s="185" t="n">
        <x:v>2939.375</x:v>
      </x:c>
    </x:row>
    <x:row r="243" spans="1:14">
      <x:c r="A243" s="185" t="s">
        <x:v>65</x:v>
      </x:c>
      <x:c r="B243" s="200" t="s">
        <x:v>402</x:v>
      </x:c>
      <x:c r="C243" s="185" t="s">
        <x:v>126</x:v>
      </x:c>
      <x:c r="D243" s="185" t="s">
        <x:v>139</x:v>
      </x:c>
      <x:c r="E243" s="185" t="s">
        <x:v>127</x:v>
      </x:c>
      <x:c r="F243" s="185" t="n">
        <x:v>453.587</x:v>
      </x:c>
      <x:c r="G243" s="185" t="n">
        <x:v>625.217</x:v>
      </x:c>
      <x:c r="H243" s="185" t="n">
        <x:v>772.327</x:v>
      </x:c>
      <x:c r="I243" s="185" t="n">
        <x:v>764.158</x:v>
      </x:c>
      <x:c r="J243" s="185" t="n">
        <x:v>347.345</x:v>
      </x:c>
      <x:c r="K243" s="185" t="n">
        <x:v>6.132</x:v>
      </x:c>
      <x:c r="L243" s="185" t="n">
        <x:v>2968.766</x:v>
      </x:c>
      <x:c r="M243" s="185" t="n">
        <x:v>1883.83</x:v>
      </x:c>
      <x:c r="N243" s="185" t="n">
        <x:v>1084.936</x:v>
      </x:c>
    </x:row>
    <x:row r="244" spans="1:14">
      <x:c r="A244" s="185" t="s">
        <x:v>65</x:v>
      </x:c>
      <x:c r="B244" s="200" t="s">
        <x:v>403</x:v>
      </x:c>
      <x:c r="C244" s="185" t="s">
        <x:v>126</x:v>
      </x:c>
      <x:c r="D244" s="185" t="s">
        <x:v>139</x:v>
      </x:c>
      <x:c r="E244" s="185" t="s">
        <x:v>128</x:v>
      </x:c>
      <x:c r="F244" s="185" t="n">
        <x:v>458.123</x:v>
      </x:c>
      <x:c r="G244" s="185" t="n">
        <x:v>631.471</x:v>
      </x:c>
      <x:c r="H244" s="185" t="n">
        <x:v>780.049</x:v>
      </x:c>
      <x:c r="I244" s="185" t="n">
        <x:v>771.799</x:v>
      </x:c>
      <x:c r="J244" s="185" t="n">
        <x:v>350.818</x:v>
      </x:c>
      <x:c r="K244" s="185" t="n">
        <x:v>6.192</x:v>
      </x:c>
      <x:c r="L244" s="185" t="n">
        <x:v>2998.452</x:v>
      </x:c>
      <x:c r="M244" s="185" t="n">
        <x:v>1902.666</x:v>
      </x:c>
      <x:c r="N244" s="185" t="n">
        <x:v>1095.786</x:v>
      </x:c>
    </x:row>
    <x:row r="245" spans="1:14">
      <x:c r="A245" s="185" t="s">
        <x:v>65</x:v>
      </x:c>
      <x:c r="B245" s="200" t="s">
        <x:v>111</x:v>
      </x:c>
      <x:c r="C245" s="185" t="s">
        <x:v>126</x:v>
      </x:c>
      <x:c r="D245" s="185" t="s">
        <x:v>140</x:v>
      </x:c>
      <x:c r="E245" s="185" t="s">
        <x:v>129</x:v>
      </x:c>
      <x:c r="F245" s="185" t="n">
        <x:v>462.703</x:v>
      </x:c>
      <x:c r="G245" s="185" t="n">
        <x:v>637.786</x:v>
      </x:c>
      <x:c r="H245" s="185" t="n">
        <x:v>787.851</x:v>
      </x:c>
      <x:c r="I245" s="185" t="n">
        <x:v>779.516</x:v>
      </x:c>
      <x:c r="J245" s="185" t="n">
        <x:v>354.327</x:v>
      </x:c>
      <x:c r="K245" s="185" t="n">
        <x:v>6.255</x:v>
      </x:c>
      <x:c r="L245" s="185" t="n">
        <x:v>3028.438</x:v>
      </x:c>
      <x:c r="M245" s="185" t="n">
        <x:v>1921.694</x:v>
      </x:c>
      <x:c r="N245" s="185" t="n">
        <x:v>1106.744</x:v>
      </x:c>
    </x:row>
    <x:row r="246" spans="1:14">
      <x:c r="A246" s="185" t="s">
        <x:v>65</x:v>
      </x:c>
      <x:c r="B246" s="200" t="s">
        <x:v>404</x:v>
      </x:c>
      <x:c r="C246" s="185" t="s">
        <x:v>126</x:v>
      </x:c>
      <x:c r="D246" s="185" t="s">
        <x:v>140</x:v>
      </x:c>
      <x:c r="E246" s="185" t="s">
        <x:v>130</x:v>
      </x:c>
      <x:c r="F246" s="185" t="n">
        <x:v>467.331</x:v>
      </x:c>
      <x:c r="G246" s="185" t="n">
        <x:v>644.164</x:v>
      </x:c>
      <x:c r="H246" s="185" t="n">
        <x:v>795.728</x:v>
      </x:c>
      <x:c r="I246" s="185" t="n">
        <x:v>787.31</x:v>
      </x:c>
      <x:c r="J246" s="185" t="n">
        <x:v>357.87</x:v>
      </x:c>
      <x:c r="K246" s="185" t="n">
        <x:v>6.318</x:v>
      </x:c>
      <x:c r="L246" s="185" t="n">
        <x:v>3058.721</x:v>
      </x:c>
      <x:c r="M246" s="185" t="n">
        <x:v>1940.908</x:v>
      </x:c>
      <x:c r="N246" s="185" t="n">
        <x:v>1117.813</x:v>
      </x:c>
    </x:row>
    <x:row r="247" spans="1:14">
      <x:c r="A247" s="185" t="s">
        <x:v>65</x:v>
      </x:c>
      <x:c r="B247" s="200" t="s">
        <x:v>405</x:v>
      </x:c>
      <x:c r="C247" s="185" t="s">
        <x:v>126</x:v>
      </x:c>
      <x:c r="D247" s="185" t="s">
        <x:v>140</x:v>
      </x:c>
      <x:c r="E247" s="185" t="s">
        <x:v>131</x:v>
      </x:c>
      <x:c r="F247" s="185" t="n">
        <x:v>472.004</x:v>
      </x:c>
      <x:c r="G247" s="185" t="n">
        <x:v>650.606</x:v>
      </x:c>
      <x:c r="H247" s="185" t="n">
        <x:v>803.687</x:v>
      </x:c>
      <x:c r="I247" s="185" t="n">
        <x:v>795.185</x:v>
      </x:c>
      <x:c r="J247" s="185" t="n">
        <x:v>361.449</x:v>
      </x:c>
      <x:c r="K247" s="185" t="n">
        <x:v>6.381</x:v>
      </x:c>
      <x:c r="L247" s="185" t="n">
        <x:v>3089.312</x:v>
      </x:c>
      <x:c r="M247" s="185" t="n">
        <x:v>1960.321</x:v>
      </x:c>
      <x:c r="N247" s="185" t="n">
        <x:v>1128.991</x:v>
      </x:c>
    </x:row>
    <x:row r="248" spans="1:14">
      <x:c r="A248" s="185" t="s">
        <x:v>65</x:v>
      </x:c>
      <x:c r="B248" s="200" t="s">
        <x:v>406</x:v>
      </x:c>
      <x:c r="C248" s="185" t="s">
        <x:v>126</x:v>
      </x:c>
      <x:c r="D248" s="185" t="s">
        <x:v>140</x:v>
      </x:c>
      <x:c r="E248" s="185" t="s">
        <x:v>132</x:v>
      </x:c>
      <x:c r="F248" s="185" t="n">
        <x:v>476.725</x:v>
      </x:c>
      <x:c r="G248" s="185" t="n">
        <x:v>657.11</x:v>
      </x:c>
      <x:c r="H248" s="185" t="n">
        <x:v>811.724</x:v>
      </x:c>
      <x:c r="I248" s="185" t="n">
        <x:v>803.137</x:v>
      </x:c>
      <x:c r="J248" s="185" t="n">
        <x:v>365.063</x:v>
      </x:c>
      <x:c r="K248" s="185" t="n">
        <x:v>6.444</x:v>
      </x:c>
      <x:c r="L248" s="185" t="n">
        <x:v>3120.203</x:v>
      </x:c>
      <x:c r="M248" s="185" t="n">
        <x:v>0</x:v>
      </x:c>
      <x:c r="N248" s="185" t="n">
        <x:v>3120.203</x:v>
      </x:c>
    </x:row>
    <x:row r="249" spans="1:14">
      <x:c r="A249" s="185" t="s">
        <x:v>65</x:v>
      </x:c>
      <x:c r="B249" s="200" t="s">
        <x:v>407</x:v>
      </x:c>
      <x:c r="C249" s="185" t="s">
        <x:v>126</x:v>
      </x:c>
      <x:c r="D249" s="185" t="s">
        <x:v>140</x:v>
      </x:c>
      <x:c r="E249" s="185" t="s">
        <x:v>133</x:v>
      </x:c>
      <x:c r="F249" s="185" t="n">
        <x:v>481.493</x:v>
      </x:c>
      <x:c r="G249" s="185" t="n">
        <x:v>663.683</x:v>
      </x:c>
      <x:c r="H249" s="185" t="n">
        <x:v>819.842</x:v>
      </x:c>
      <x:c r="I249" s="185" t="n">
        <x:v>811.168</x:v>
      </x:c>
      <x:c r="J249" s="185" t="n">
        <x:v>368.714</x:v>
      </x:c>
      <x:c r="K249" s="185" t="n">
        <x:v>6.51</x:v>
      </x:c>
      <x:c r="L249" s="185" t="n">
        <x:v>3151.41</x:v>
      </x:c>
      <x:c r="M249" s="185" t="n">
        <x:v>0</x:v>
      </x:c>
      <x:c r="N249" s="185" t="n">
        <x:v>3151.41</x:v>
      </x:c>
    </x:row>
    <x:row r="250" spans="1:14">
      <x:c r="A250" s="185" t="s">
        <x:v>65</x:v>
      </x:c>
      <x:c r="B250" s="200" t="s">
        <x:v>408</x:v>
      </x:c>
      <x:c r="C250" s="185" t="s">
        <x:v>126</x:v>
      </x:c>
      <x:c r="D250" s="185" t="s">
        <x:v>140</x:v>
      </x:c>
      <x:c r="E250" s="185" t="s">
        <x:v>127</x:v>
      </x:c>
      <x:c r="F250" s="185" t="n">
        <x:v>486.309</x:v>
      </x:c>
      <x:c r="G250" s="185" t="n">
        <x:v>670.321</x:v>
      </x:c>
      <x:c r="H250" s="185" t="n">
        <x:v>828.04</x:v>
      </x:c>
      <x:c r="I250" s="185" t="n">
        <x:v>819.281</x:v>
      </x:c>
      <x:c r="J250" s="185" t="n">
        <x:v>372.401</x:v>
      </x:c>
      <x:c r="K250" s="185" t="n">
        <x:v>6.573</x:v>
      </x:c>
      <x:c r="L250" s="185" t="n">
        <x:v>3182.925</x:v>
      </x:c>
      <x:c r="M250" s="185" t="n">
        <x:v>2019.722</x:v>
      </x:c>
      <x:c r="N250" s="185" t="n">
        <x:v>1163.203</x:v>
      </x:c>
    </x:row>
    <x:row r="251" spans="1:14">
      <x:c r="A251" s="185" t="s">
        <x:v>65</x:v>
      </x:c>
      <x:c r="B251" s="200" t="s">
        <x:v>409</x:v>
      </x:c>
      <x:c r="C251" s="185" t="s">
        <x:v>126</x:v>
      </x:c>
      <x:c r="D251" s="185" t="s">
        <x:v>140</x:v>
      </x:c>
      <x:c r="E251" s="185" t="s">
        <x:v>128</x:v>
      </x:c>
      <x:c r="F251" s="185" t="n">
        <x:v>491.171</x:v>
      </x:c>
      <x:c r="G251" s="185" t="n">
        <x:v>677.022</x:v>
      </x:c>
      <x:c r="H251" s="185" t="n">
        <x:v>836.319</x:v>
      </x:c>
      <x:c r="I251" s="185" t="n">
        <x:v>827.472</x:v>
      </x:c>
      <x:c r="J251" s="185" t="n">
        <x:v>376.125</x:v>
      </x:c>
      <x:c r="K251" s="185" t="n">
        <x:v>6.639</x:v>
      </x:c>
      <x:c r="L251" s="185" t="n">
        <x:v>3214.748</x:v>
      </x:c>
      <x:c r="M251" s="185" t="n">
        <x:v>2039.916</x:v>
      </x:c>
      <x:c r="N251" s="185" t="n">
        <x:v>1174.832</x:v>
      </x:c>
    </x:row>
    <x:row r="252" spans="1:14">
      <x:c r="A252" s="185" t="s">
        <x:v>65</x:v>
      </x:c>
      <x:c r="B252" s="200" t="s">
        <x:v>410</x:v>
      </x:c>
      <x:c r="C252" s="185" t="s">
        <x:v>126</x:v>
      </x:c>
      <x:c r="D252" s="185" t="s">
        <x:v>140</x:v>
      </x:c>
      <x:c r="E252" s="185" t="s">
        <x:v>129</x:v>
      </x:c>
      <x:c r="F252" s="185" t="n">
        <x:v>496.083</x:v>
      </x:c>
      <x:c r="G252" s="185" t="n">
        <x:v>683.793</x:v>
      </x:c>
      <x:c r="H252" s="185" t="n">
        <x:v>844.685</x:v>
      </x:c>
      <x:c r="I252" s="185" t="n">
        <x:v>835.747</x:v>
      </x:c>
      <x:c r="J252" s="185" t="n">
        <x:v>379.887</x:v>
      </x:c>
      <x:c r="K252" s="185" t="n">
        <x:v>6.708</x:v>
      </x:c>
      <x:c r="L252" s="185" t="n">
        <x:v>3246.903</x:v>
      </x:c>
      <x:c r="M252" s="185" t="n">
        <x:v>2060.319</x:v>
      </x:c>
      <x:c r="N252" s="185" t="n">
        <x:v>1186.584</x:v>
      </x:c>
    </x:row>
    <x:row r="253" spans="1:14">
      <x:c r="A253" s="185" t="s">
        <x:v>65</x:v>
      </x:c>
      <x:c r="B253" s="200" t="s">
        <x:v>411</x:v>
      </x:c>
      <x:c r="C253" s="185" t="s">
        <x:v>126</x:v>
      </x:c>
      <x:c r="D253" s="185" t="s">
        <x:v>140</x:v>
      </x:c>
      <x:c r="E253" s="185" t="s">
        <x:v>130</x:v>
      </x:c>
      <x:c r="F253" s="185" t="n">
        <x:v>501.043</x:v>
      </x:c>
      <x:c r="G253" s="185" t="n">
        <x:v>690.629</x:v>
      </x:c>
      <x:c r="H253" s="185" t="n">
        <x:v>853.13</x:v>
      </x:c>
      <x:c r="I253" s="185" t="n">
        <x:v>844.105</x:v>
      </x:c>
      <x:c r="J253" s="185" t="n">
        <x:v>383.686</x:v>
      </x:c>
      <x:c r="K253" s="185" t="n">
        <x:v>6.774</x:v>
      </x:c>
      <x:c r="L253" s="185" t="n">
        <x:v>3279.367</x:v>
      </x:c>
      <x:c r="M253" s="185" t="n">
        <x:v>2080.921</x:v>
      </x:c>
      <x:c r="N253" s="185" t="n">
        <x:v>1198.446</x:v>
      </x:c>
    </x:row>
    <x:row r="254" spans="1:14">
      <x:c r="A254" s="185" t="s">
        <x:v>65</x:v>
      </x:c>
      <x:c r="B254" s="200" t="s">
        <x:v>412</x:v>
      </x:c>
      <x:c r="C254" s="185" t="s">
        <x:v>126</x:v>
      </x:c>
      <x:c r="D254" s="185" t="s">
        <x:v>140</x:v>
      </x:c>
      <x:c r="E254" s="185" t="s">
        <x:v>131</x:v>
      </x:c>
      <x:c r="F254" s="185" t="n">
        <x:v>467.913</x:v>
      </x:c>
      <x:c r="G254" s="185" t="n">
        <x:v>637.786</x:v>
      </x:c>
      <x:c r="H254" s="185" t="n">
        <x:v>787.851</x:v>
      </x:c>
      <x:c r="I254" s="185" t="n">
        <x:v>779.516</x:v>
      </x:c>
      <x:c r="J254" s="185" t="n">
        <x:v>354.327</x:v>
      </x:c>
      <x:c r="K254" s="185" t="n">
        <x:v>6.255</x:v>
      </x:c>
      <x:c r="L254" s="185" t="n">
        <x:v>3033.648</x:v>
      </x:c>
      <x:c r="M254" s="185" t="n">
        <x:v>1921.694</x:v>
      </x:c>
      <x:c r="N254" s="185" t="n">
        <x:v>1111.954</x:v>
      </x:c>
    </x:row>
    <x:row r="255" spans="1:14">
      <x:c r="A255" s="185" t="s">
        <x:v>65</x:v>
      </x:c>
      <x:c r="B255" s="200" t="s">
        <x:v>413</x:v>
      </x:c>
      <x:c r="C255" s="185" t="s">
        <x:v>126</x:v>
      </x:c>
      <x:c r="D255" s="185" t="s">
        <x:v>140</x:v>
      </x:c>
      <x:c r="E255" s="185" t="s">
        <x:v>132</x:v>
      </x:c>
      <x:c r="F255" s="185" t="n">
        <x:v>472.594</x:v>
      </x:c>
      <x:c r="G255" s="185" t="n">
        <x:v>644.164</x:v>
      </x:c>
      <x:c r="H255" s="185" t="n">
        <x:v>795.728</x:v>
      </x:c>
      <x:c r="I255" s="185" t="n">
        <x:v>787.31</x:v>
      </x:c>
      <x:c r="J255" s="185" t="n">
        <x:v>357.87</x:v>
      </x:c>
      <x:c r="K255" s="185" t="n">
        <x:v>6.318</x:v>
      </x:c>
      <x:c r="L255" s="185" t="n">
        <x:v>3063.984</x:v>
      </x:c>
      <x:c r="M255" s="185" t="n">
        <x:v>0</x:v>
      </x:c>
      <x:c r="N255" s="185" t="n">
        <x:v>3063.984</x:v>
      </x:c>
    </x:row>
    <x:row r="256" spans="1:14">
      <x:c r="A256" s="185" t="s">
        <x:v>65</x:v>
      </x:c>
      <x:c r="B256" s="200" t="s">
        <x:v>414</x:v>
      </x:c>
      <x:c r="C256" s="185" t="s">
        <x:v>126</x:v>
      </x:c>
      <x:c r="D256" s="185" t="s">
        <x:v>140</x:v>
      </x:c>
      <x:c r="E256" s="185" t="s">
        <x:v>133</x:v>
      </x:c>
      <x:c r="F256" s="185" t="n">
        <x:v>477.319</x:v>
      </x:c>
      <x:c r="G256" s="185" t="n">
        <x:v>650.606</x:v>
      </x:c>
      <x:c r="H256" s="185" t="n">
        <x:v>803.687</x:v>
      </x:c>
      <x:c r="I256" s="185" t="n">
        <x:v>795.185</x:v>
      </x:c>
      <x:c r="J256" s="185" t="n">
        <x:v>361.449</x:v>
      </x:c>
      <x:c r="K256" s="185" t="n">
        <x:v>6.381</x:v>
      </x:c>
      <x:c r="L256" s="185" t="n">
        <x:v>3094.627</x:v>
      </x:c>
      <x:c r="M256" s="185" t="n">
        <x:v>0</x:v>
      </x:c>
      <x:c r="N256" s="185" t="n">
        <x:v>3094.627</x:v>
      </x:c>
    </x:row>
    <x:row r="257" spans="1:14">
      <x:c r="A257" s="185" t="s">
        <x:v>65</x:v>
      </x:c>
      <x:c r="B257" s="200" t="s">
        <x:v>415</x:v>
      </x:c>
      <x:c r="C257" s="185" t="s">
        <x:v>126</x:v>
      </x:c>
      <x:c r="D257" s="185" t="s">
        <x:v>140</x:v>
      </x:c>
      <x:c r="E257" s="185" t="s">
        <x:v>127</x:v>
      </x:c>
      <x:c r="F257" s="185" t="n">
        <x:v>482.094</x:v>
      </x:c>
      <x:c r="G257" s="185" t="n">
        <x:v>657.11</x:v>
      </x:c>
      <x:c r="H257" s="185" t="n">
        <x:v>811.724</x:v>
      </x:c>
      <x:c r="I257" s="185" t="n">
        <x:v>803.137</x:v>
      </x:c>
      <x:c r="J257" s="185" t="n">
        <x:v>365.063</x:v>
      </x:c>
      <x:c r="K257" s="185" t="n">
        <x:v>6.444</x:v>
      </x:c>
      <x:c r="L257" s="185" t="n">
        <x:v>3125.572</x:v>
      </x:c>
      <x:c r="M257" s="185" t="n">
        <x:v>1979.924</x:v>
      </x:c>
      <x:c r="N257" s="185" t="n">
        <x:v>1145.648</x:v>
      </x:c>
    </x:row>
    <x:row r="258" spans="1:14">
      <x:c r="A258" s="185" t="s">
        <x:v>65</x:v>
      </x:c>
      <x:c r="B258" s="200" t="s">
        <x:v>416</x:v>
      </x:c>
      <x:c r="C258" s="185" t="s">
        <x:v>126</x:v>
      </x:c>
      <x:c r="D258" s="185" t="s">
        <x:v>140</x:v>
      </x:c>
      <x:c r="E258" s="185" t="s">
        <x:v>128</x:v>
      </x:c>
      <x:c r="F258" s="185" t="n">
        <x:v>486.916</x:v>
      </x:c>
      <x:c r="G258" s="185" t="n">
        <x:v>663.683</x:v>
      </x:c>
      <x:c r="H258" s="185" t="n">
        <x:v>819.842</x:v>
      </x:c>
      <x:c r="I258" s="185" t="n">
        <x:v>811.168</x:v>
      </x:c>
      <x:c r="J258" s="185" t="n">
        <x:v>368.714</x:v>
      </x:c>
      <x:c r="K258" s="185" t="n">
        <x:v>6.51</x:v>
      </x:c>
      <x:c r="L258" s="185" t="n">
        <x:v>3156.833</x:v>
      </x:c>
      <x:c r="M258" s="185" t="n">
        <x:v>1999.724</x:v>
      </x:c>
      <x:c r="N258" s="185" t="n">
        <x:v>1157.109</x:v>
      </x:c>
    </x:row>
    <x:row r="259" spans="1:14">
      <x:c r="A259" s="185" t="s">
        <x:v>65</x:v>
      </x:c>
      <x:c r="B259" s="200" t="s">
        <x:v>417</x:v>
      </x:c>
      <x:c r="C259" s="185" t="s">
        <x:v>126</x:v>
      </x:c>
      <x:c r="D259" s="185" t="s">
        <x:v>140</x:v>
      </x:c>
      <x:c r="E259" s="185" t="s">
        <x:v>129</x:v>
      </x:c>
      <x:c r="F259" s="185" t="n">
        <x:v>491.785</x:v>
      </x:c>
      <x:c r="G259" s="185" t="n">
        <x:v>670.321</x:v>
      </x:c>
      <x:c r="H259" s="185" t="n">
        <x:v>828.04</x:v>
      </x:c>
      <x:c r="I259" s="185" t="n">
        <x:v>819.281</x:v>
      </x:c>
      <x:c r="J259" s="185" t="n">
        <x:v>372.401</x:v>
      </x:c>
      <x:c r="K259" s="185" t="n">
        <x:v>6.573</x:v>
      </x:c>
      <x:c r="L259" s="185" t="n">
        <x:v>3188.401</x:v>
      </x:c>
      <x:c r="M259" s="185" t="n">
        <x:v>2019.722</x:v>
      </x:c>
      <x:c r="N259" s="185" t="n">
        <x:v>1168.679</x:v>
      </x:c>
    </x:row>
    <x:row r="260" spans="1:14">
      <x:c r="A260" s="185" t="s">
        <x:v>65</x:v>
      </x:c>
      <x:c r="B260" s="200" t="s">
        <x:v>418</x:v>
      </x:c>
      <x:c r="C260" s="185" t="s">
        <x:v>126</x:v>
      </x:c>
      <x:c r="D260" s="185" t="s">
        <x:v>140</x:v>
      </x:c>
      <x:c r="E260" s="185" t="s">
        <x:v>130</x:v>
      </x:c>
      <x:c r="F260" s="185" t="n">
        <x:v>496.702</x:v>
      </x:c>
      <x:c r="G260" s="185" t="n">
        <x:v>677.022</x:v>
      </x:c>
      <x:c r="H260" s="185" t="n">
        <x:v>836.319</x:v>
      </x:c>
      <x:c r="I260" s="185" t="n">
        <x:v>827.472</x:v>
      </x:c>
      <x:c r="J260" s="185" t="n">
        <x:v>376.125</x:v>
      </x:c>
      <x:c r="K260" s="185" t="n">
        <x:v>6.639</x:v>
      </x:c>
      <x:c r="L260" s="185" t="n">
        <x:v>3220.279</x:v>
      </x:c>
      <x:c r="M260" s="185" t="n">
        <x:v>2039.916</x:v>
      </x:c>
      <x:c r="N260" s="185" t="n">
        <x:v>1180.363</x:v>
      </x:c>
    </x:row>
    <x:row r="261" spans="1:14">
      <x:c r="A261" s="185" t="s">
        <x:v>65</x:v>
      </x:c>
      <x:c r="B261" s="200" t="s">
        <x:v>419</x:v>
      </x:c>
      <x:c r="C261" s="185" t="s">
        <x:v>126</x:v>
      </x:c>
      <x:c r="D261" s="185" t="s">
        <x:v>140</x:v>
      </x:c>
      <x:c r="E261" s="185" t="s">
        <x:v>131</x:v>
      </x:c>
      <x:c r="F261" s="185" t="n">
        <x:v>501.669</x:v>
      </x:c>
      <x:c r="G261" s="185" t="n">
        <x:v>683.793</x:v>
      </x:c>
      <x:c r="H261" s="185" t="n">
        <x:v>844.685</x:v>
      </x:c>
      <x:c r="I261" s="185" t="n">
        <x:v>835.747</x:v>
      </x:c>
      <x:c r="J261" s="185" t="n">
        <x:v>379.887</x:v>
      </x:c>
      <x:c r="K261" s="185" t="n">
        <x:v>6.708</x:v>
      </x:c>
      <x:c r="L261" s="185" t="n">
        <x:v>3252.489</x:v>
      </x:c>
      <x:c r="M261" s="185" t="n">
        <x:v>2060.319</x:v>
      </x:c>
      <x:c r="N261" s="185" t="n">
        <x:v>1192.17</x:v>
      </x:c>
    </x:row>
    <x:row r="262" spans="1:14">
      <x:c r="A262" s="185" t="s">
        <x:v>65</x:v>
      </x:c>
      <x:c r="B262" s="200" t="s">
        <x:v>420</x:v>
      </x:c>
      <x:c r="C262" s="185" t="s">
        <x:v>126</x:v>
      </x:c>
      <x:c r="D262" s="185" t="s">
        <x:v>140</x:v>
      </x:c>
      <x:c r="E262" s="185" t="s">
        <x:v>132</x:v>
      </x:c>
      <x:c r="F262" s="185" t="n">
        <x:v>506.686</x:v>
      </x:c>
      <x:c r="G262" s="185" t="n">
        <x:v>690.629</x:v>
      </x:c>
      <x:c r="H262" s="185" t="n">
        <x:v>853.13</x:v>
      </x:c>
      <x:c r="I262" s="185" t="n">
        <x:v>844.105</x:v>
      </x:c>
      <x:c r="J262" s="185" t="n">
        <x:v>383.686</x:v>
      </x:c>
      <x:c r="K262" s="185" t="n">
        <x:v>6.774</x:v>
      </x:c>
      <x:c r="L262" s="185" t="n">
        <x:v>3285.01</x:v>
      </x:c>
      <x:c r="M262" s="185" t="n">
        <x:v>0</x:v>
      </x:c>
      <x:c r="N262" s="185" t="n">
        <x:v>3285.01</x:v>
      </x:c>
    </x:row>
    <x:row r="263" spans="1:14">
      <x:c r="A263" s="185" t="s">
        <x:v>65</x:v>
      </x:c>
      <x:c r="B263" s="200" t="s">
        <x:v>421</x:v>
      </x:c>
      <x:c r="C263" s="185" t="s">
        <x:v>126</x:v>
      </x:c>
      <x:c r="D263" s="185" t="s">
        <x:v>140</x:v>
      </x:c>
      <x:c r="E263" s="185" t="s">
        <x:v>133</x:v>
      </x:c>
      <x:c r="F263" s="185" t="n">
        <x:v>374.33</x:v>
      </x:c>
      <x:c r="G263" s="185" t="n">
        <x:v>510.228</x:v>
      </x:c>
      <x:c r="H263" s="185" t="n">
        <x:v>630.28</x:v>
      </x:c>
      <x:c r="I263" s="185" t="n">
        <x:v>623.612</x:v>
      </x:c>
      <x:c r="J263" s="185" t="n">
        <x:v>283.461</x:v>
      </x:c>
      <x:c r="K263" s="185" t="n">
        <x:v>5.004</x:v>
      </x:c>
      <x:c r="L263" s="185" t="n">
        <x:v>2426.915</x:v>
      </x:c>
      <x:c r="M263" s="185" t="n">
        <x:v>0</x:v>
      </x:c>
      <x:c r="N263" s="185" t="n">
        <x:v>2426.915</x:v>
      </x:c>
    </x:row>
    <x:row r="264" spans="1:14">
      <x:c r="A264" s="185" t="s">
        <x:v>65</x:v>
      </x:c>
      <x:c r="B264" s="200" t="s">
        <x:v>422</x:v>
      </x:c>
      <x:c r="C264" s="185" t="s">
        <x:v>126</x:v>
      </x:c>
      <x:c r="D264" s="185" t="s">
        <x:v>140</x:v>
      </x:c>
      <x:c r="E264" s="185" t="s">
        <x:v>127</x:v>
      </x:c>
      <x:c r="F264" s="185" t="n">
        <x:v>378.074</x:v>
      </x:c>
      <x:c r="G264" s="185" t="n">
        <x:v>515.33</x:v>
      </x:c>
      <x:c r="H264" s="185" t="n">
        <x:v>636.582</x:v>
      </x:c>
      <x:c r="I264" s="185" t="n">
        <x:v>629.848</x:v>
      </x:c>
      <x:c r="J264" s="185" t="n">
        <x:v>286.296</x:v>
      </x:c>
      <x:c r="K264" s="185" t="n">
        <x:v>5.055</x:v>
      </x:c>
      <x:c r="L264" s="185" t="n">
        <x:v>2451.185</x:v>
      </x:c>
      <x:c r="M264" s="185" t="n">
        <x:v>1552.726</x:v>
      </x:c>
      <x:c r="N264" s="185" t="n">
        <x:v>898.459</x:v>
      </x:c>
    </x:row>
    <x:row r="265" spans="1:14">
      <x:c r="A265" s="185" t="s">
        <x:v>65</x:v>
      </x:c>
      <x:c r="B265" s="200" t="s">
        <x:v>423</x:v>
      </x:c>
      <x:c r="C265" s="185" t="s">
        <x:v>126</x:v>
      </x:c>
      <x:c r="D265" s="185" t="s">
        <x:v>140</x:v>
      </x:c>
      <x:c r="E265" s="185" t="s">
        <x:v>128</x:v>
      </x:c>
      <x:c r="F265" s="185" t="n">
        <x:v>381.856</x:v>
      </x:c>
      <x:c r="G265" s="185" t="n">
        <x:v>520.485</x:v>
      </x:c>
      <x:c r="H265" s="185" t="n">
        <x:v>642.948</x:v>
      </x:c>
      <x:c r="I265" s="185" t="n">
        <x:v>636.148</x:v>
      </x:c>
      <x:c r="J265" s="185" t="n">
        <x:v>289.16</x:v>
      </x:c>
      <x:c r="K265" s="185" t="n">
        <x:v>5.106</x:v>
      </x:c>
      <x:c r="L265" s="185" t="n">
        <x:v>2475.703</x:v>
      </x:c>
      <x:c r="M265" s="185" t="n">
        <x:v>1568.256</x:v>
      </x:c>
      <x:c r="N265" s="185" t="n">
        <x:v>907.447</x:v>
      </x:c>
    </x:row>
    <x:row r="266" spans="1:14">
      <x:c r="A266" s="185" t="s">
        <x:v>65</x:v>
      </x:c>
      <x:c r="B266" s="200" t="s">
        <x:v>424</x:v>
      </x:c>
      <x:c r="C266" s="185" t="s">
        <x:v>126</x:v>
      </x:c>
      <x:c r="D266" s="185" t="s">
        <x:v>140</x:v>
      </x:c>
      <x:c r="E266" s="185" t="s">
        <x:v>129</x:v>
      </x:c>
      <x:c r="F266" s="185" t="n">
        <x:v>385.674</x:v>
      </x:c>
      <x:c r="G266" s="185" t="n">
        <x:v>525.687</x:v>
      </x:c>
      <x:c r="H266" s="185" t="n">
        <x:v>649.38</x:v>
      </x:c>
      <x:c r="I266" s="185" t="n">
        <x:v>642.51</x:v>
      </x:c>
      <x:c r="J266" s="185" t="n">
        <x:v>292.051</x:v>
      </x:c>
      <x:c r="K266" s="185" t="n">
        <x:v>5.154</x:v>
      </x:c>
      <x:c r="L266" s="185" t="n">
        <x:v>2500.456</x:v>
      </x:c>
      <x:c r="M266" s="185" t="n">
        <x:v>1583.941</x:v>
      </x:c>
      <x:c r="N266" s="185" t="n">
        <x:v>916.515</x:v>
      </x:c>
    </x:row>
    <x:row r="267" spans="1:14">
      <x:c r="A267" s="185" t="s">
        <x:v>65</x:v>
      </x:c>
      <x:c r="B267" s="200" t="s">
        <x:v>425</x:v>
      </x:c>
      <x:c r="C267" s="185" t="s">
        <x:v>126</x:v>
      </x:c>
      <x:c r="D267" s="185" t="s">
        <x:v>140</x:v>
      </x:c>
      <x:c r="E267" s="185" t="s">
        <x:v>130</x:v>
      </x:c>
      <x:c r="F267" s="185" t="n">
        <x:v>389.532</x:v>
      </x:c>
      <x:c r="G267" s="185" t="n">
        <x:v>530.947</x:v>
      </x:c>
      <x:c r="H267" s="185" t="n">
        <x:v>655.874</x:v>
      </x:c>
      <x:c r="I267" s="185" t="n">
        <x:v>648.937</x:v>
      </x:c>
      <x:c r="J267" s="185" t="n">
        <x:v>294.972</x:v>
      </x:c>
      <x:c r="K267" s="185" t="n">
        <x:v>5.208</x:v>
      </x:c>
      <x:c r="L267" s="185" t="n">
        <x:v>2525.47</x:v>
      </x:c>
      <x:c r="M267" s="185" t="n">
        <x:v>1599.783</x:v>
      </x:c>
      <x:c r="N267" s="185" t="n">
        <x:v>925.687</x:v>
      </x:c>
    </x:row>
    <x:row r="268" spans="1:14">
      <x:c r="A268" s="185" t="s">
        <x:v>65</x:v>
      </x:c>
      <x:c r="B268" s="200" t="s">
        <x:v>426</x:v>
      </x:c>
      <x:c r="C268" s="185" t="s">
        <x:v>126</x:v>
      </x:c>
      <x:c r="D268" s="185" t="s">
        <x:v>140</x:v>
      </x:c>
      <x:c r="E268" s="185" t="s">
        <x:v>131</x:v>
      </x:c>
      <x:c r="F268" s="185" t="n">
        <x:v>393.428</x:v>
      </x:c>
      <x:c r="G268" s="185" t="n">
        <x:v>536.255</x:v>
      </x:c>
      <x:c r="H268" s="185" t="n">
        <x:v>662.432</x:v>
      </x:c>
      <x:c r="I268" s="185" t="n">
        <x:v>655.424</x:v>
      </x:c>
      <x:c r="J268" s="185" t="n">
        <x:v>297.921</x:v>
      </x:c>
      <x:c r="K268" s="185" t="n">
        <x:v>5.259</x:v>
      </x:c>
      <x:c r="L268" s="185" t="n">
        <x:v>2550.719</x:v>
      </x:c>
      <x:c r="M268" s="185" t="n">
        <x:v>1615.777</x:v>
      </x:c>
      <x:c r="N268" s="185" t="n">
        <x:v>934.942</x:v>
      </x:c>
    </x:row>
    <x:row r="269" spans="1:14">
      <x:c r="A269" s="185" t="s">
        <x:v>65</x:v>
      </x:c>
      <x:c r="B269" s="200" t="s">
        <x:v>427</x:v>
      </x:c>
      <x:c r="C269" s="185" t="s">
        <x:v>126</x:v>
      </x:c>
      <x:c r="D269" s="185" t="s">
        <x:v>140</x:v>
      </x:c>
      <x:c r="E269" s="185" t="s">
        <x:v>132</x:v>
      </x:c>
      <x:c r="F269" s="185" t="n">
        <x:v>567.114</x:v>
      </x:c>
      <x:c r="G269" s="185" t="n">
        <x:v>772.998</x:v>
      </x:c>
      <x:c r="H269" s="185" t="n">
        <x:v>954.874</x:v>
      </x:c>
      <x:c r="I269" s="185" t="n">
        <x:v>944.772</x:v>
      </x:c>
      <x:c r="J269" s="185" t="n">
        <x:v>429.444</x:v>
      </x:c>
      <x:c r="K269" s="185" t="n">
        <x:v>7.581</x:v>
      </x:c>
      <x:c r="L269" s="185" t="n">
        <x:v>3676.783</x:v>
      </x:c>
      <x:c r="M269" s="185" t="n">
        <x:v>0</x:v>
      </x:c>
      <x:c r="N269" s="185" t="n">
        <x:v>3676.783</x:v>
      </x:c>
    </x:row>
    <x:row r="270" spans="1:14">
      <x:c r="A270" s="185" t="s">
        <x:v>65</x:v>
      </x:c>
      <x:c r="B270" s="200" t="s">
        <x:v>428</x:v>
      </x:c>
      <x:c r="C270" s="185" t="s">
        <x:v>126</x:v>
      </x:c>
      <x:c r="D270" s="185" t="s">
        <x:v>140</x:v>
      </x:c>
      <x:c r="E270" s="185" t="s">
        <x:v>133</x:v>
      </x:c>
      <x:c r="F270" s="185" t="n">
        <x:v>572.782</x:v>
      </x:c>
      <x:c r="G270" s="185" t="n">
        <x:v>780.727</x:v>
      </x:c>
      <x:c r="H270" s="185" t="n">
        <x:v>964.426</x:v>
      </x:c>
      <x:c r="I270" s="185" t="n">
        <x:v>954.222</x:v>
      </x:c>
      <x:c r="J270" s="185" t="n">
        <x:v>433.738</x:v>
      </x:c>
      <x:c r="K270" s="185" t="n">
        <x:v>7.656</x:v>
      </x:c>
      <x:c r="L270" s="185" t="n">
        <x:v>3713.551</x:v>
      </x:c>
      <x:c r="M270" s="185" t="n">
        <x:v>0</x:v>
      </x:c>
      <x:c r="N270" s="185" t="n">
        <x:v>3713.551</x:v>
      </x:c>
    </x:row>
    <x:row r="271" spans="1:14">
      <x:c r="A271" s="185" t="s">
        <x:v>65</x:v>
      </x:c>
      <x:c r="B271" s="200" t="s">
        <x:v>429</x:v>
      </x:c>
      <x:c r="C271" s="185" t="s">
        <x:v>126</x:v>
      </x:c>
      <x:c r="D271" s="185" t="s">
        <x:v>140</x:v>
      </x:c>
      <x:c r="E271" s="185" t="s">
        <x:v>127</x:v>
      </x:c>
      <x:c r="F271" s="185" t="n">
        <x:v>578.514</x:v>
      </x:c>
      <x:c r="G271" s="185" t="n">
        <x:v>788.533</x:v>
      </x:c>
      <x:c r="H271" s="185" t="n">
        <x:v>974.068</x:v>
      </x:c>
      <x:c r="I271" s="185" t="n">
        <x:v>963.764</x:v>
      </x:c>
      <x:c r="J271" s="185" t="n">
        <x:v>438.075</x:v>
      </x:c>
      <x:c r="K271" s="185" t="n">
        <x:v>7.734</x:v>
      </x:c>
      <x:c r="L271" s="185" t="n">
        <x:v>3750.688</x:v>
      </x:c>
      <x:c r="M271" s="185" t="n">
        <x:v>2375.907</x:v>
      </x:c>
      <x:c r="N271" s="185" t="n">
        <x:v>1374.781</x:v>
      </x:c>
    </x:row>
    <x:row r="272" spans="1:14">
      <x:c r="A272" s="185" t="s">
        <x:v>65</x:v>
      </x:c>
      <x:c r="B272" s="200" t="s">
        <x:v>430</x:v>
      </x:c>
      <x:c r="C272" s="185" t="s">
        <x:v>126</x:v>
      </x:c>
      <x:c r="D272" s="185" t="s">
        <x:v>140</x:v>
      </x:c>
      <x:c r="E272" s="185" t="s">
        <x:v>128</x:v>
      </x:c>
      <x:c r="F272" s="185" t="n">
        <x:v>584.3</x:v>
      </x:c>
      <x:c r="G272" s="185" t="n">
        <x:v>796.419</x:v>
      </x:c>
      <x:c r="H272" s="185" t="n">
        <x:v>983.81</x:v>
      </x:c>
      <x:c r="I272" s="185" t="n">
        <x:v>973.399</x:v>
      </x:c>
      <x:c r="J272" s="185" t="n">
        <x:v>442.456</x:v>
      </x:c>
      <x:c r="K272" s="185" t="n">
        <x:v>7.812</x:v>
      </x:c>
      <x:c r="L272" s="185" t="n">
        <x:v>3788.196</x:v>
      </x:c>
      <x:c r="M272" s="185" t="n">
        <x:v>2399.665</x:v>
      </x:c>
      <x:c r="N272" s="185" t="n">
        <x:v>1388.531</x:v>
      </x:c>
    </x:row>
    <x:row r="273" spans="1:14">
      <x:c r="A273" s="185" t="s">
        <x:v>65</x:v>
      </x:c>
      <x:c r="B273" s="200" t="s">
        <x:v>431</x:v>
      </x:c>
      <x:c r="C273" s="185" t="s">
        <x:v>126</x:v>
      </x:c>
      <x:c r="D273" s="185" t="s">
        <x:v>140</x:v>
      </x:c>
      <x:c r="E273" s="185" t="s">
        <x:v>129</x:v>
      </x:c>
      <x:c r="F273" s="185" t="n">
        <x:v>590.142</x:v>
      </x:c>
      <x:c r="G273" s="185" t="n">
        <x:v>804.387</x:v>
      </x:c>
      <x:c r="H273" s="185" t="n">
        <x:v>993.648</x:v>
      </x:c>
      <x:c r="I273" s="185" t="n">
        <x:v>983.138</x:v>
      </x:c>
      <x:c r="J273" s="185" t="n">
        <x:v>446.881</x:v>
      </x:c>
      <x:c r="K273" s="185" t="n">
        <x:v>7.887</x:v>
      </x:c>
      <x:c r="L273" s="185" t="n">
        <x:v>3826.083</x:v>
      </x:c>
      <x:c r="M273" s="185" t="n">
        <x:v>2423.667</x:v>
      </x:c>
      <x:c r="N273" s="185" t="n">
        <x:v>1402.416</x:v>
      </x:c>
    </x:row>
    <x:row r="274" spans="1:14">
      <x:c r="A274" s="185" t="s">
        <x:v>65</x:v>
      </x:c>
      <x:c r="B274" s="200" t="s">
        <x:v>432</x:v>
      </x:c>
      <x:c r="C274" s="185" t="s">
        <x:v>126</x:v>
      </x:c>
      <x:c r="D274" s="185" t="s">
        <x:v>140</x:v>
      </x:c>
      <x:c r="E274" s="185" t="s">
        <x:v>130</x:v>
      </x:c>
      <x:c r="F274" s="185" t="n">
        <x:v>596.041</x:v>
      </x:c>
      <x:c r="G274" s="185" t="n">
        <x:v>812.425</x:v>
      </x:c>
      <x:c r="H274" s="185" t="n">
        <x:v>1003.583</x:v>
      </x:c>
      <x:c r="I274" s="185" t="n">
        <x:v>992.967</x:v>
      </x:c>
      <x:c r="J274" s="185" t="n">
        <x:v>451.35</x:v>
      </x:c>
      <x:c r="K274" s="185" t="n">
        <x:v>7.968</x:v>
      </x:c>
      <x:c r="L274" s="185" t="n">
        <x:v>3864.334</x:v>
      </x:c>
      <x:c r="M274" s="185" t="n">
        <x:v>2447.9</x:v>
      </x:c>
      <x:c r="N274" s="185" t="n">
        <x:v>1416.434</x:v>
      </x:c>
    </x:row>
    <x:row r="275" spans="1:14">
      <x:c r="A275" s="185" t="s">
        <x:v>65</x:v>
      </x:c>
      <x:c r="B275" s="200" t="s">
        <x:v>433</x:v>
      </x:c>
      <x:c r="C275" s="185" t="s">
        <x:v>126</x:v>
      </x:c>
      <x:c r="D275" s="185" t="s">
        <x:v>140</x:v>
      </x:c>
      <x:c r="E275" s="185" t="s">
        <x:v>131</x:v>
      </x:c>
      <x:c r="F275" s="185" t="n">
        <x:v>602.003</x:v>
      </x:c>
      <x:c r="G275" s="185" t="n">
        <x:v>820.551</x:v>
      </x:c>
      <x:c r="H275" s="185" t="n">
        <x:v>1013.62</x:v>
      </x:c>
      <x:c r="I275" s="185" t="n">
        <x:v>1002.896</x:v>
      </x:c>
      <x:c r="J275" s="185" t="n">
        <x:v>455.864</x:v>
      </x:c>
      <x:c r="K275" s="185" t="n">
        <x:v>8.049</x:v>
      </x:c>
      <x:c r="L275" s="185" t="n">
        <x:v>3902.983</x:v>
      </x:c>
      <x:c r="M275" s="185" t="n">
        <x:v>2472.38</x:v>
      </x:c>
      <x:c r="N275" s="185" t="n">
        <x:v>1430.603</x:v>
      </x:c>
    </x:row>
    <x:row r="276" spans="1:14">
      <x:c r="A276" s="185" t="s">
        <x:v>65</x:v>
      </x:c>
      <x:c r="B276" s="200" t="s">
        <x:v>112</x:v>
      </x:c>
      <x:c r="C276" s="185" t="s">
        <x:v>126</x:v>
      </x:c>
      <x:c r="D276" s="185" t="s">
        <x:v>141</x:v>
      </x:c>
      <x:c r="E276" s="185" t="s">
        <x:v>132</x:v>
      </x:c>
      <x:c r="F276" s="185" t="n">
        <x:v>608.024</x:v>
      </x:c>
      <x:c r="G276" s="185" t="n">
        <x:v>828.754</x:v>
      </x:c>
      <x:c r="H276" s="185" t="n">
        <x:v>1023.757</x:v>
      </x:c>
      <x:c r="I276" s="185" t="n">
        <x:v>1012.926</x:v>
      </x:c>
      <x:c r="J276" s="185" t="n">
        <x:v>460.424</x:v>
      </x:c>
      <x:c r="K276" s="185" t="n">
        <x:v>8.13</x:v>
      </x:c>
      <x:c r="L276" s="185" t="n">
        <x:v>3942.015</x:v>
      </x:c>
      <x:c r="M276" s="185" t="n">
        <x:v>0</x:v>
      </x:c>
      <x:c r="N276" s="185" t="n">
        <x:v>3942.015</x:v>
      </x:c>
    </x:row>
    <x:row r="277" spans="1:14">
      <x:c r="A277" s="185" t="s">
        <x:v>65</x:v>
      </x:c>
      <x:c r="B277" s="200" t="s">
        <x:v>434</x:v>
      </x:c>
      <x:c r="C277" s="185" t="s">
        <x:v>126</x:v>
      </x:c>
      <x:c r="D277" s="185" t="s">
        <x:v>141</x:v>
      </x:c>
      <x:c r="E277" s="185" t="s">
        <x:v>133</x:v>
      </x:c>
      <x:c r="F277" s="185" t="n">
        <x:v>449.198</x:v>
      </x:c>
      <x:c r="G277" s="185" t="n">
        <x:v>612.273</x:v>
      </x:c>
      <x:c r="H277" s="185" t="n">
        <x:v>756.336</x:v>
      </x:c>
      <x:c r="I277" s="185" t="n">
        <x:v>748.334</x:v>
      </x:c>
      <x:c r="J277" s="185" t="n">
        <x:v>340.153</x:v>
      </x:c>
      <x:c r="K277" s="185" t="n">
        <x:v>6.006</x:v>
      </x:c>
      <x:c r="L277" s="185" t="n">
        <x:v>2912.3</x:v>
      </x:c>
      <x:c r="M277" s="185" t="n">
        <x:v>0</x:v>
      </x:c>
      <x:c r="N277" s="185" t="n">
        <x:v>2912.3</x:v>
      </x:c>
    </x:row>
    <x:row r="278" spans="1:14">
      <x:c r="A278" s="185" t="s">
        <x:v>65</x:v>
      </x:c>
      <x:c r="B278" s="200" t="s">
        <x:v>435</x:v>
      </x:c>
      <x:c r="C278" s="185" t="s">
        <x:v>126</x:v>
      </x:c>
      <x:c r="D278" s="185" t="s">
        <x:v>141</x:v>
      </x:c>
      <x:c r="E278" s="185" t="s">
        <x:v>127</x:v>
      </x:c>
      <x:c r="F278" s="185" t="n">
        <x:v>453.689</x:v>
      </x:c>
      <x:c r="G278" s="185" t="n">
        <x:v>618.396</x:v>
      </x:c>
      <x:c r="H278" s="185" t="n">
        <x:v>763.899</x:v>
      </x:c>
      <x:c r="I278" s="185" t="n">
        <x:v>755.818</x:v>
      </x:c>
      <x:c r="J278" s="185" t="n">
        <x:v>343.555</x:v>
      </x:c>
      <x:c r="K278" s="185" t="n">
        <x:v>6.066</x:v>
      </x:c>
      <x:c r="L278" s="185" t="n">
        <x:v>2941.423</x:v>
      </x:c>
      <x:c r="M278" s="185" t="n">
        <x:v>1863.272</x:v>
      </x:c>
      <x:c r="N278" s="185" t="n">
        <x:v>1078.151</x:v>
      </x:c>
    </x:row>
    <x:row r="279" spans="1:14">
      <x:c r="A279" s="185" t="s">
        <x:v>65</x:v>
      </x:c>
      <x:c r="B279" s="200" t="s">
        <x:v>436</x:v>
      </x:c>
      <x:c r="C279" s="185" t="s">
        <x:v>126</x:v>
      </x:c>
      <x:c r="D279" s="185" t="s">
        <x:v>141</x:v>
      </x:c>
      <x:c r="E279" s="185" t="s">
        <x:v>128</x:v>
      </x:c>
      <x:c r="F279" s="185" t="n">
        <x:v>458.226</x:v>
      </x:c>
      <x:c r="G279" s="185" t="n">
        <x:v>624.582</x:v>
      </x:c>
      <x:c r="H279" s="185" t="n">
        <x:v>771.537</x:v>
      </x:c>
      <x:c r="I279" s="185" t="n">
        <x:v>763.378</x:v>
      </x:c>
      <x:c r="J279" s="185" t="n">
        <x:v>346.992</x:v>
      </x:c>
      <x:c r="K279" s="185" t="n">
        <x:v>6.126</x:v>
      </x:c>
      <x:c r="L279" s="185" t="n">
        <x:v>2970.841</x:v>
      </x:c>
      <x:c r="M279" s="185" t="n">
        <x:v>1881.907</x:v>
      </x:c>
      <x:c r="N279" s="185" t="n">
        <x:v>1088.934</x:v>
      </x:c>
    </x:row>
    <x:row r="280" spans="1:14">
      <x:c r="A280" s="185" t="s">
        <x:v>65</x:v>
      </x:c>
      <x:c r="B280" s="200" t="s">
        <x:v>437</x:v>
      </x:c>
      <x:c r="C280" s="185" t="s">
        <x:v>126</x:v>
      </x:c>
      <x:c r="D280" s="185" t="s">
        <x:v>141</x:v>
      </x:c>
      <x:c r="E280" s="185" t="s">
        <x:v>129</x:v>
      </x:c>
      <x:c r="F280" s="185" t="n">
        <x:v>462.809</x:v>
      </x:c>
      <x:c r="G280" s="185" t="n">
        <x:v>630.825</x:v>
      </x:c>
      <x:c r="H280" s="185" t="n">
        <x:v>779.255</x:v>
      </x:c>
      <x:c r="I280" s="185" t="n">
        <x:v>771.011</x:v>
      </x:c>
      <x:c r="J280" s="185" t="n">
        <x:v>350.462</x:v>
      </x:c>
      <x:c r="K280" s="185" t="n">
        <x:v>6.186</x:v>
      </x:c>
      <x:c r="L280" s="185" t="n">
        <x:v>3000.548</x:v>
      </x:c>
      <x:c r="M280" s="185" t="n">
        <x:v>1900.728</x:v>
      </x:c>
      <x:c r="N280" s="185" t="n">
        <x:v>1099.82</x:v>
      </x:c>
    </x:row>
    <x:row r="281" spans="1:14">
      <x:c r="A281" s="185" t="s">
        <x:v>65</x:v>
      </x:c>
      <x:c r="B281" s="200" t="s">
        <x:v>438</x:v>
      </x:c>
      <x:c r="C281" s="185" t="s">
        <x:v>126</x:v>
      </x:c>
      <x:c r="D281" s="185" t="s">
        <x:v>141</x:v>
      </x:c>
      <x:c r="E281" s="185" t="s">
        <x:v>130</x:v>
      </x:c>
      <x:c r="F281" s="185" t="n">
        <x:v>467.439</x:v>
      </x:c>
      <x:c r="G281" s="185" t="n">
        <x:v>637.137</x:v>
      </x:c>
      <x:c r="H281" s="185" t="n">
        <x:v>787.048</x:v>
      </x:c>
      <x:c r="I281" s="185" t="n">
        <x:v>778.723</x:v>
      </x:c>
      <x:c r="J281" s="185" t="n">
        <x:v>353.966</x:v>
      </x:c>
      <x:c r="K281" s="185" t="n">
        <x:v>6.249</x:v>
      </x:c>
      <x:c r="L281" s="185" t="n">
        <x:v>3030.562</x:v>
      </x:c>
      <x:c r="M281" s="185" t="n">
        <x:v>1919.737</x:v>
      </x:c>
      <x:c r="N281" s="185" t="n">
        <x:v>1110.825</x:v>
      </x:c>
    </x:row>
    <x:row r="282" spans="1:14">
      <x:c r="A282" s="185" t="s">
        <x:v>65</x:v>
      </x:c>
      <x:c r="B282" s="200" t="s">
        <x:v>439</x:v>
      </x:c>
      <x:c r="C282" s="185" t="s">
        <x:v>126</x:v>
      </x:c>
      <x:c r="D282" s="185" t="s">
        <x:v>141</x:v>
      </x:c>
      <x:c r="E282" s="185" t="s">
        <x:v>131</x:v>
      </x:c>
      <x:c r="F282" s="185" t="n">
        <x:v>472.113</x:v>
      </x:c>
      <x:c r="G282" s="185" t="n">
        <x:v>643.506</x:v>
      </x:c>
      <x:c r="H282" s="185" t="n">
        <x:v>794.92</x:v>
      </x:c>
      <x:c r="I282" s="185" t="n">
        <x:v>786.509</x:v>
      </x:c>
      <x:c r="J282" s="185" t="n">
        <x:v>357.506</x:v>
      </x:c>
      <x:c r="K282" s="185" t="n">
        <x:v>6.312</x:v>
      </x:c>
      <x:c r="L282" s="185" t="n">
        <x:v>3060.866</x:v>
      </x:c>
      <x:c r="M282" s="185" t="n">
        <x:v>1938.935</x:v>
      </x:c>
      <x:c r="N282" s="185" t="n">
        <x:v>1121.931</x:v>
      </x:c>
    </x:row>
    <x:row r="283" spans="1:14">
      <x:c r="A283" s="185" t="s">
        <x:v>65</x:v>
      </x:c>
      <x:c r="B283" s="200" t="s">
        <x:v>440</x:v>
      </x:c>
      <x:c r="C283" s="185" t="s">
        <x:v>126</x:v>
      </x:c>
      <x:c r="D283" s="185" t="s">
        <x:v>141</x:v>
      </x:c>
      <x:c r="E283" s="185" t="s">
        <x:v>132</x:v>
      </x:c>
      <x:c r="F283" s="185" t="n">
        <x:v>680.536</x:v>
      </x:c>
      <x:c r="G283" s="185" t="n">
        <x:v>927.598</x:v>
      </x:c>
      <x:c r="H283" s="185" t="n">
        <x:v>1145.848</x:v>
      </x:c>
      <x:c r="I283" s="185" t="n">
        <x:v>1133.725</x:v>
      </x:c>
      <x:c r="J283" s="185" t="n">
        <x:v>515.334</x:v>
      </x:c>
      <x:c r="K283" s="185" t="n">
        <x:v>9.099</x:v>
      </x:c>
      <x:c r="L283" s="185" t="n">
        <x:v>4412.14</x:v>
      </x:c>
      <x:c r="M283" s="185" t="n">
        <x:v>0</x:v>
      </x:c>
      <x:c r="N283" s="185" t="n">
        <x:v>4412.14</x:v>
      </x:c>
    </x:row>
    <x:row r="284" spans="1:14">
      <x:c r="A284" s="185" t="s">
        <x:v>65</x:v>
      </x:c>
      <x:c r="B284" s="200" t="s">
        <x:v>441</x:v>
      </x:c>
      <x:c r="C284" s="185" t="s">
        <x:v>126</x:v>
      </x:c>
      <x:c r="D284" s="185" t="s">
        <x:v>141</x:v>
      </x:c>
      <x:c r="E284" s="185" t="s">
        <x:v>133</x:v>
      </x:c>
      <x:c r="F284" s="185" t="n">
        <x:v>687.34</x:v>
      </x:c>
      <x:c r="G284" s="185" t="n">
        <x:v>936.874</x:v>
      </x:c>
      <x:c r="H284" s="185" t="n">
        <x:v>1157.31</x:v>
      </x:c>
      <x:c r="I284" s="185" t="n">
        <x:v>1145.068</x:v>
      </x:c>
      <x:c r="J284" s="185" t="n">
        <x:v>520.487</x:v>
      </x:c>
      <x:c r="K284" s="185" t="n">
        <x:v>9.189</x:v>
      </x:c>
      <x:c r="L284" s="185" t="n">
        <x:v>4456.268</x:v>
      </x:c>
      <x:c r="M284" s="185" t="n">
        <x:v>0</x:v>
      </x:c>
      <x:c r="N284" s="185" t="n">
        <x:v>4456.268</x:v>
      </x:c>
    </x:row>
    <x:row r="285" spans="1:14">
      <x:c r="A285" s="185" t="s">
        <x:v>65</x:v>
      </x:c>
      <x:c r="B285" s="200" t="s">
        <x:v>442</x:v>
      </x:c>
      <x:c r="C285" s="185" t="s">
        <x:v>126</x:v>
      </x:c>
      <x:c r="D285" s="185" t="s">
        <x:v>141</x:v>
      </x:c>
      <x:c r="E285" s="185" t="s">
        <x:v>127</x:v>
      </x:c>
      <x:c r="F285" s="185" t="n">
        <x:v>694.216</x:v>
      </x:c>
      <x:c r="G285" s="185" t="n">
        <x:v>946.24</x:v>
      </x:c>
      <x:c r="H285" s="185" t="n">
        <x:v>1168.882</x:v>
      </x:c>
      <x:c r="I285" s="185" t="n">
        <x:v>1156.516</x:v>
      </x:c>
      <x:c r="J285" s="185" t="n">
        <x:v>525.69</x:v>
      </x:c>
      <x:c r="K285" s="185" t="n">
        <x:v>9.279</x:v>
      </x:c>
      <x:c r="L285" s="185" t="n">
        <x:v>4500.823</x:v>
      </x:c>
      <x:c r="M285" s="185" t="n">
        <x:v>2851.088</x:v>
      </x:c>
      <x:c r="N285" s="185" t="n">
        <x:v>1649.735</x:v>
      </x:c>
    </x:row>
    <x:row r="286" spans="1:14">
      <x:c r="A286" s="185" t="s">
        <x:v>65</x:v>
      </x:c>
      <x:c r="B286" s="200" t="s">
        <x:v>443</x:v>
      </x:c>
      <x:c r="C286" s="185" t="s">
        <x:v>126</x:v>
      </x:c>
      <x:c r="D286" s="185" t="s">
        <x:v>141</x:v>
      </x:c>
      <x:c r="E286" s="185" t="s">
        <x:v>128</x:v>
      </x:c>
      <x:c r="F286" s="185" t="n">
        <x:v>701.159</x:v>
      </x:c>
      <x:c r="G286" s="185" t="n">
        <x:v>955.703</x:v>
      </x:c>
      <x:c r="H286" s="185" t="n">
        <x:v>1180.573</x:v>
      </x:c>
      <x:c r="I286" s="185" t="n">
        <x:v>1168.083</x:v>
      </x:c>
      <x:c r="J286" s="185" t="n">
        <x:v>530.948</x:v>
      </x:c>
      <x:c r="K286" s="185" t="n">
        <x:v>9.375</x:v>
      </x:c>
      <x:c r="L286" s="185" t="n">
        <x:v>4545.841</x:v>
      </x:c>
      <x:c r="M286" s="185" t="n">
        <x:v>2879.604</x:v>
      </x:c>
      <x:c r="N286" s="185" t="n">
        <x:v>1666.237</x:v>
      </x:c>
    </x:row>
    <x:row r="287" spans="1:14">
      <x:c r="A287" s="185" t="s">
        <x:v>65</x:v>
      </x:c>
      <x:c r="B287" s="200" t="s">
        <x:v>444</x:v>
      </x:c>
      <x:c r="C287" s="185" t="s">
        <x:v>126</x:v>
      </x:c>
      <x:c r="D287" s="185" t="s">
        <x:v>141</x:v>
      </x:c>
      <x:c r="E287" s="185" t="s">
        <x:v>129</x:v>
      </x:c>
      <x:c r="F287" s="185" t="n">
        <x:v>615.403</x:v>
      </x:c>
      <x:c r="G287" s="185" t="n">
        <x:v>838.817</x:v>
      </x:c>
      <x:c r="H287" s="185" t="n">
        <x:v>1036.185</x:v>
      </x:c>
      <x:c r="I287" s="185" t="n">
        <x:v>1025.221</x:v>
      </x:c>
      <x:c r="J287" s="185" t="n">
        <x:v>466.011</x:v>
      </x:c>
      <x:c r="K287" s="185" t="n">
        <x:v>8.229</x:v>
      </x:c>
      <x:c r="L287" s="185" t="n">
        <x:v>3989.866</x:v>
      </x:c>
      <x:c r="M287" s="185" t="n">
        <x:v>2527.417</x:v>
      </x:c>
      <x:c r="N287" s="185" t="n">
        <x:v>1462.449</x:v>
      </x:c>
    </x:row>
    <x:row r="288" spans="1:14">
      <x:c r="A288" s="185" t="s">
        <x:v>65</x:v>
      </x:c>
      <x:c r="B288" s="200" t="s">
        <x:v>445</x:v>
      </x:c>
      <x:c r="C288" s="185" t="s">
        <x:v>126</x:v>
      </x:c>
      <x:c r="D288" s="185" t="s">
        <x:v>141</x:v>
      </x:c>
      <x:c r="E288" s="185" t="s">
        <x:v>130</x:v>
      </x:c>
      <x:c r="F288" s="185" t="n">
        <x:v>621.559</x:v>
      </x:c>
      <x:c r="G288" s="185" t="n">
        <x:v>847.202</x:v>
      </x:c>
      <x:c r="H288" s="185" t="n">
        <x:v>1046.545</x:v>
      </x:c>
      <x:c r="I288" s="185" t="n">
        <x:v>1035.473</x:v>
      </x:c>
      <x:c r="J288" s="185" t="n">
        <x:v>470.673</x:v>
      </x:c>
      <x:c r="K288" s="185" t="n">
        <x:v>8.31</x:v>
      </x:c>
      <x:c r="L288" s="185" t="n">
        <x:v>4029.762</x:v>
      </x:c>
      <x:c r="M288" s="185" t="n">
        <x:v>2552.691</x:v>
      </x:c>
      <x:c r="N288" s="185" t="n">
        <x:v>1477.071</x:v>
      </x:c>
    </x:row>
    <x:row r="289" spans="1:14">
      <x:c r="A289" s="185" t="s">
        <x:v>65</x:v>
      </x:c>
      <x:c r="B289" s="200" t="s">
        <x:v>446</x:v>
      </x:c>
      <x:c r="C289" s="185" t="s">
        <x:v>126</x:v>
      </x:c>
      <x:c r="D289" s="185" t="s">
        <x:v>141</x:v>
      </x:c>
      <x:c r="E289" s="185" t="s">
        <x:v>131</x:v>
      </x:c>
      <x:c r="F289" s="185" t="n">
        <x:v>459.196</x:v>
      </x:c>
      <x:c r="G289" s="185" t="n">
        <x:v>625.903</x:v>
      </x:c>
      <x:c r="H289" s="185" t="n">
        <x:v>773.172</x:v>
      </x:c>
      <x:c r="I289" s="185" t="n">
        <x:v>764.993</x:v>
      </x:c>
      <x:c r="J289" s="185" t="n">
        <x:v>347.726</x:v>
      </x:c>
      <x:c r="K289" s="185" t="n">
        <x:v>6.141</x:v>
      </x:c>
      <x:c r="L289" s="185" t="n">
        <x:v>2977.131</x:v>
      </x:c>
      <x:c r="M289" s="185" t="n">
        <x:v>1885.891</x:v>
      </x:c>
      <x:c r="N289" s="185" t="n">
        <x:v>1091.24</x:v>
      </x:c>
    </x:row>
    <x:row r="290" spans="1:14">
      <x:c r="A290" s="185" t="s">
        <x:v>65</x:v>
      </x:c>
      <x:c r="B290" s="200" t="s">
        <x:v>447</x:v>
      </x:c>
      <x:c r="C290" s="185" t="s">
        <x:v>126</x:v>
      </x:c>
      <x:c r="D290" s="185" t="s">
        <x:v>141</x:v>
      </x:c>
      <x:c r="E290" s="185" t="s">
        <x:v>132</x:v>
      </x:c>
      <x:c r="F290" s="185" t="n">
        <x:v>463.787</x:v>
      </x:c>
      <x:c r="G290" s="185" t="n">
        <x:v>632.158</x:v>
      </x:c>
      <x:c r="H290" s="185" t="n">
        <x:v>780.901</x:v>
      </x:c>
      <x:c r="I290" s="185" t="n">
        <x:v>772.64</x:v>
      </x:c>
      <x:c r="J290" s="185" t="n">
        <x:v>351.202</x:v>
      </x:c>
      <x:c r="K290" s="185" t="n">
        <x:v>6.201</x:v>
      </x:c>
      <x:c r="L290" s="185" t="n">
        <x:v>3006.889</x:v>
      </x:c>
      <x:c r="M290" s="185" t="n">
        <x:v>0</x:v>
      </x:c>
      <x:c r="N290" s="185" t="n">
        <x:v>3006.889</x:v>
      </x:c>
    </x:row>
    <x:row r="291" spans="1:14">
      <x:c r="A291" s="185" t="s">
        <x:v>65</x:v>
      </x:c>
      <x:c r="B291" s="200" t="s">
        <x:v>448</x:v>
      </x:c>
      <x:c r="C291" s="185" t="s">
        <x:v>126</x:v>
      </x:c>
      <x:c r="D291" s="185" t="s">
        <x:v>141</x:v>
      </x:c>
      <x:c r="E291" s="185" t="s">
        <x:v>133</x:v>
      </x:c>
      <x:c r="F291" s="185" t="n">
        <x:v>468.427</x:v>
      </x:c>
      <x:c r="G291" s="185" t="n">
        <x:v>638.486</x:v>
      </x:c>
      <x:c r="H291" s="185" t="n">
        <x:v>788.713</x:v>
      </x:c>
      <x:c r="I291" s="185" t="n">
        <x:v>780.371</x:v>
      </x:c>
      <x:c r="J291" s="185" t="n">
        <x:v>354.715</x:v>
      </x:c>
      <x:c r="K291" s="185" t="n">
        <x:v>6.261</x:v>
      </x:c>
      <x:c r="L291" s="185" t="n">
        <x:v>3036.973</x:v>
      </x:c>
      <x:c r="M291" s="185" t="n">
        <x:v>0</x:v>
      </x:c>
      <x:c r="N291" s="185" t="n">
        <x:v>3036.973</x:v>
      </x:c>
    </x:row>
    <x:row r="292" spans="1:14">
      <x:c r="A292" s="185" t="s">
        <x:v>65</x:v>
      </x:c>
      <x:c r="B292" s="200" t="s">
        <x:v>449</x:v>
      </x:c>
      <x:c r="C292" s="185" t="s">
        <x:v>126</x:v>
      </x:c>
      <x:c r="D292" s="185" t="s">
        <x:v>141</x:v>
      </x:c>
      <x:c r="E292" s="185" t="s">
        <x:v>127</x:v>
      </x:c>
      <x:c r="F292" s="185" t="n">
        <x:v>473.112</x:v>
      </x:c>
      <x:c r="G292" s="185" t="n">
        <x:v>644.869</x:v>
      </x:c>
      <x:c r="H292" s="185" t="n">
        <x:v>796.603</x:v>
      </x:c>
      <x:c r="I292" s="185" t="n">
        <x:v>788.175</x:v>
      </x:c>
      <x:c r="J292" s="185" t="n">
        <x:v>358.263</x:v>
      </x:c>
      <x:c r="K292" s="185" t="n">
        <x:v>6.324</x:v>
      </x:c>
      <x:c r="L292" s="185" t="n">
        <x:v>3067.346</x:v>
      </x:c>
      <x:c r="M292" s="185" t="n">
        <x:v>1943.041</x:v>
      </x:c>
      <x:c r="N292" s="185" t="n">
        <x:v>1124.305</x:v>
      </x:c>
    </x:row>
    <x:row r="293" spans="1:14">
      <x:c r="A293" s="185" t="s">
        <x:v>65</x:v>
      </x:c>
      <x:c r="B293" s="200" t="s">
        <x:v>450</x:v>
      </x:c>
      <x:c r="C293" s="185" t="s">
        <x:v>126</x:v>
      </x:c>
      <x:c r="D293" s="185" t="s">
        <x:v>141</x:v>
      </x:c>
      <x:c r="E293" s="185" t="s">
        <x:v>128</x:v>
      </x:c>
      <x:c r="F293" s="185" t="n">
        <x:v>477.845</x:v>
      </x:c>
      <x:c r="G293" s="185" t="n">
        <x:v>651.321</x:v>
      </x:c>
      <x:c r="H293" s="185" t="n">
        <x:v>804.567</x:v>
      </x:c>
      <x:c r="I293" s="185" t="n">
        <x:v>796.058</x:v>
      </x:c>
      <x:c r="J293" s="185" t="n">
        <x:v>361.845</x:v>
      </x:c>
      <x:c r="K293" s="185" t="n">
        <x:v>6.387</x:v>
      </x:c>
      <x:c r="L293" s="185" t="n">
        <x:v>3098.023</x:v>
      </x:c>
      <x:c r="M293" s="185" t="n">
        <x:v>1962.47</x:v>
      </x:c>
      <x:c r="N293" s="185" t="n">
        <x:v>1135.553</x:v>
      </x:c>
    </x:row>
    <x:row r="294" spans="1:14">
      <x:c r="A294" s="185" t="s">
        <x:v>65</x:v>
      </x:c>
      <x:c r="B294" s="200" t="s">
        <x:v>451</x:v>
      </x:c>
      <x:c r="C294" s="185" t="s">
        <x:v>126</x:v>
      </x:c>
      <x:c r="D294" s="185" t="s">
        <x:v>141</x:v>
      </x:c>
      <x:c r="E294" s="185" t="s">
        <x:v>129</x:v>
      </x:c>
      <x:c r="F294" s="185" t="n">
        <x:v>482.623</x:v>
      </x:c>
      <x:c r="G294" s="185" t="n">
        <x:v>657.831</x:v>
      </x:c>
      <x:c r="H294" s="185" t="n">
        <x:v>812.616</x:v>
      </x:c>
      <x:c r="I294" s="185" t="n">
        <x:v>804.017</x:v>
      </x:c>
      <x:c r="J294" s="185" t="n">
        <x:v>365.464</x:v>
      </x:c>
      <x:c r="K294" s="185" t="n">
        <x:v>6.453</x:v>
      </x:c>
      <x:c r="L294" s="185" t="n">
        <x:v>3129.004</x:v>
      </x:c>
      <x:c r="M294" s="185" t="n">
        <x:v>1982.097</x:v>
      </x:c>
      <x:c r="N294" s="185" t="n">
        <x:v>1146.907</x:v>
      </x:c>
    </x:row>
    <x:row r="295" spans="1:14">
      <x:c r="A295" s="185" t="s">
        <x:v>65</x:v>
      </x:c>
      <x:c r="B295" s="200" t="s">
        <x:v>452</x:v>
      </x:c>
      <x:c r="C295" s="185" t="s">
        <x:v>126</x:v>
      </x:c>
      <x:c r="D295" s="185" t="s">
        <x:v>141</x:v>
      </x:c>
      <x:c r="E295" s="185" t="s">
        <x:v>130</x:v>
      </x:c>
      <x:c r="F295" s="185" t="n">
        <x:v>695.686</x:v>
      </x:c>
      <x:c r="G295" s="185" t="n">
        <x:v>948.247</x:v>
      </x:c>
      <x:c r="H295" s="185" t="n">
        <x:v>1171.356</x:v>
      </x:c>
      <x:c r="I295" s="185" t="n">
        <x:v>1158.961</x:v>
      </x:c>
      <x:c r="J295" s="185" t="n">
        <x:v>526.806</x:v>
      </x:c>
      <x:c r="K295" s="185" t="n">
        <x:v>9.303</x:v>
      </x:c>
      <x:c r="L295" s="185" t="n">
        <x:v>4510.359</x:v>
      </x:c>
      <x:c r="M295" s="185" t="n">
        <x:v>2857.123</x:v>
      </x:c>
      <x:c r="N295" s="185" t="n">
        <x:v>1653.236</x:v>
      </x:c>
    </x:row>
    <x:row r="296" spans="1:14">
      <x:c r="A296" s="185" t="s">
        <x:v>65</x:v>
      </x:c>
      <x:c r="B296" s="200" t="s">
        <x:v>453</x:v>
      </x:c>
      <x:c r="C296" s="185" t="s">
        <x:v>126</x:v>
      </x:c>
      <x:c r="D296" s="185" t="s">
        <x:v>141</x:v>
      </x:c>
      <x:c r="E296" s="185" t="s">
        <x:v>131</x:v>
      </x:c>
      <x:c r="F296" s="185" t="n">
        <x:v>702.64</x:v>
      </x:c>
      <x:c r="G296" s="185" t="n">
        <x:v>957.73</x:v>
      </x:c>
      <x:c r="H296" s="185" t="n">
        <x:v>1183.073</x:v>
      </x:c>
      <x:c r="I296" s="185" t="n">
        <x:v>1170.558</x:v>
      </x:c>
      <x:c r="J296" s="185" t="n">
        <x:v>532.072</x:v>
      </x:c>
      <x:c r="K296" s="185" t="n">
        <x:v>9.393</x:v>
      </x:c>
      <x:c r="L296" s="185" t="n">
        <x:v>4555.466</x:v>
      </x:c>
      <x:c r="M296" s="185" t="n">
        <x:v>2885.703</x:v>
      </x:c>
      <x:c r="N296" s="185" t="n">
        <x:v>1669.763</x:v>
      </x:c>
    </x:row>
    <x:row r="297" spans="1:14">
      <x:c r="A297" s="185" t="s">
        <x:v>65</x:v>
      </x:c>
      <x:c r="B297" s="200" t="s">
        <x:v>454</x:v>
      </x:c>
      <x:c r="C297" s="185" t="s">
        <x:v>126</x:v>
      </x:c>
      <x:c r="D297" s="185" t="s">
        <x:v>141</x:v>
      </x:c>
      <x:c r="E297" s="185" t="s">
        <x:v>132</x:v>
      </x:c>
      <x:c r="F297" s="185" t="n">
        <x:v>709.67</x:v>
      </x:c>
      <x:c r="G297" s="185" t="n">
        <x:v>967.305</x:v>
      </x:c>
      <x:c r="H297" s="185" t="n">
        <x:v>1194.902</x:v>
      </x:c>
      <x:c r="I297" s="185" t="n">
        <x:v>1182.26</x:v>
      </x:c>
      <x:c r="J297" s="185" t="n">
        <x:v>537.392</x:v>
      </x:c>
      <x:c r="K297" s="185" t="n">
        <x:v>9.486</x:v>
      </x:c>
      <x:c r="L297" s="185" t="n">
        <x:v>4601.015</x:v>
      </x:c>
      <x:c r="M297" s="185" t="n">
        <x:v>0</x:v>
      </x:c>
      <x:c r="N297" s="185" t="n">
        <x:v>4601.015</x:v>
      </x:c>
    </x:row>
    <x:row r="298" spans="1:14">
      <x:c r="A298" s="185" t="s">
        <x:v>65</x:v>
      </x:c>
      <x:c r="B298" s="200" t="s">
        <x:v>455</x:v>
      </x:c>
      <x:c r="C298" s="185" t="s">
        <x:v>126</x:v>
      </x:c>
      <x:c r="D298" s="185" t="s">
        <x:v>141</x:v>
      </x:c>
      <x:c r="E298" s="185" t="s">
        <x:v>133</x:v>
      </x:c>
      <x:c r="F298" s="185" t="n">
        <x:v>716.767</x:v>
      </x:c>
      <x:c r="G298" s="185" t="n">
        <x:v>976.976</x:v>
      </x:c>
      <x:c r="H298" s="185" t="n">
        <x:v>1206.852</x:v>
      </x:c>
      <x:c r="I298" s="185" t="n">
        <x:v>1194.086</x:v>
      </x:c>
      <x:c r="J298" s="185" t="n">
        <x:v>542.767</x:v>
      </x:c>
      <x:c r="K298" s="185" t="n">
        <x:v>9.585</x:v>
      </x:c>
      <x:c r="L298" s="185" t="n">
        <x:v>4647.033</x:v>
      </x:c>
      <x:c r="M298" s="185" t="n">
        <x:v>0</x:v>
      </x:c>
      <x:c r="N298" s="185" t="n">
        <x:v>4647.033</x:v>
      </x:c>
    </x:row>
    <x:row r="299" spans="1:14">
      <x:c r="A299" s="185" t="s">
        <x:v>65</x:v>
      </x:c>
      <x:c r="B299" s="200" t="s">
        <x:v>456</x:v>
      </x:c>
      <x:c r="C299" s="185" t="s">
        <x:v>126</x:v>
      </x:c>
      <x:c r="D299" s="185" t="s">
        <x:v>141</x:v>
      </x:c>
      <x:c r="E299" s="185" t="s">
        <x:v>127</x:v>
      </x:c>
      <x:c r="F299" s="185" t="n">
        <x:v>629.103</x:v>
      </x:c>
      <x:c r="G299" s="185" t="n">
        <x:v>857.49</x:v>
      </x:c>
      <x:c r="H299" s="185" t="n">
        <x:v>1059.25</x:v>
      </x:c>
      <x:c r="I299" s="185" t="n">
        <x:v>1048.044</x:v>
      </x:c>
      <x:c r="J299" s="185" t="n">
        <x:v>476.385</x:v>
      </x:c>
      <x:c r="K299" s="185" t="n">
        <x:v>8.412</x:v>
      </x:c>
      <x:c r="L299" s="185" t="n">
        <x:v>4078.684</x:v>
      </x:c>
      <x:c r="M299" s="185" t="n">
        <x:v>2583.679</x:v>
      </x:c>
      <x:c r="N299" s="185" t="n">
        <x:v>1495.005</x:v>
      </x:c>
    </x:row>
    <x:row r="300" spans="1:14">
      <x:c r="A300" s="185" t="s">
        <x:v>65</x:v>
      </x:c>
      <x:c r="B300" s="200" t="s">
        <x:v>457</x:v>
      </x:c>
      <x:c r="C300" s="185" t="s">
        <x:v>126</x:v>
      </x:c>
      <x:c r="D300" s="185" t="s">
        <x:v>141</x:v>
      </x:c>
      <x:c r="E300" s="185" t="s">
        <x:v>128</x:v>
      </x:c>
      <x:c r="F300" s="185" t="n">
        <x:v>635.395</x:v>
      </x:c>
      <x:c r="G300" s="185" t="n">
        <x:v>866.062</x:v>
      </x:c>
      <x:c r="H300" s="185" t="n">
        <x:v>1069.842</x:v>
      </x:c>
      <x:c r="I300" s="185" t="n">
        <x:v>1058.524</x:v>
      </x:c>
      <x:c r="J300" s="185" t="n">
        <x:v>481.15</x:v>
      </x:c>
      <x:c r="K300" s="185" t="n">
        <x:v>8.496</x:v>
      </x:c>
      <x:c r="L300" s="185" t="n">
        <x:v>4119.469</x:v>
      </x:c>
      <x:c r="M300" s="185" t="n">
        <x:v>2609.516</x:v>
      </x:c>
      <x:c r="N300" s="185" t="n">
        <x:v>1509.953</x:v>
      </x:c>
    </x:row>
    <x:row r="301" spans="1:14">
      <x:c r="A301" s="185" t="s">
        <x:v>65</x:v>
      </x:c>
      <x:c r="B301" s="200" t="s">
        <x:v>458</x:v>
      </x:c>
      <x:c r="C301" s="185" t="s">
        <x:v>126</x:v>
      </x:c>
      <x:c r="D301" s="185" t="s">
        <x:v>141</x:v>
      </x:c>
      <x:c r="E301" s="185" t="s">
        <x:v>129</x:v>
      </x:c>
      <x:c r="F301" s="185" t="n">
        <x:v>469.419</x:v>
      </x:c>
      <x:c r="G301" s="185" t="n">
        <x:v>639.837</x:v>
      </x:c>
      <x:c r="H301" s="185" t="n">
        <x:v>790.384</x:v>
      </x:c>
      <x:c r="I301" s="185" t="n">
        <x:v>782.021</x:v>
      </x:c>
      <x:c r="J301" s="185" t="n">
        <x:v>355.464</x:v>
      </x:c>
      <x:c r="K301" s="185" t="n">
        <x:v>6.276</x:v>
      </x:c>
      <x:c r="L301" s="185" t="n">
        <x:v>3043.401</x:v>
      </x:c>
      <x:c r="M301" s="185" t="n">
        <x:v>1927.869</x:v>
      </x:c>
      <x:c r="N301" s="185" t="n">
        <x:v>1115.532</x:v>
      </x:c>
    </x:row>
    <x:row r="302" spans="1:14">
      <x:c r="A302" s="185" t="s">
        <x:v>65</x:v>
      </x:c>
      <x:c r="B302" s="200" t="s">
        <x:v>459</x:v>
      </x:c>
      <x:c r="C302" s="185" t="s">
        <x:v>126</x:v>
      </x:c>
      <x:c r="D302" s="185" t="s">
        <x:v>141</x:v>
      </x:c>
      <x:c r="E302" s="185" t="s">
        <x:v>130</x:v>
      </x:c>
      <x:c r="F302" s="185" t="n">
        <x:v>474.112</x:v>
      </x:c>
      <x:c r="G302" s="185" t="n">
        <x:v>646.234</x:v>
      </x:c>
      <x:c r="H302" s="185" t="n">
        <x:v>798.289</x:v>
      </x:c>
      <x:c r="I302" s="185" t="n">
        <x:v>789.843</x:v>
      </x:c>
      <x:c r="J302" s="185" t="n">
        <x:v>359.021</x:v>
      </x:c>
      <x:c r="K302" s="185" t="n">
        <x:v>6.339</x:v>
      </x:c>
      <x:c r="L302" s="185" t="n">
        <x:v>3073.838</x:v>
      </x:c>
      <x:c r="M302" s="185" t="n">
        <x:v>1947.153</x:v>
      </x:c>
      <x:c r="N302" s="185" t="n">
        <x:v>1126.685</x:v>
      </x:c>
    </x:row>
    <x:row r="303" spans="1:14">
      <x:c r="A303" s="185" t="s">
        <x:v>65</x:v>
      </x:c>
      <x:c r="B303" s="200" t="s">
        <x:v>460</x:v>
      </x:c>
      <x:c r="C303" s="185" t="s">
        <x:v>126</x:v>
      </x:c>
      <x:c r="D303" s="185" t="s">
        <x:v>141</x:v>
      </x:c>
      <x:c r="E303" s="185" t="s">
        <x:v>131</x:v>
      </x:c>
      <x:c r="F303" s="185" t="n">
        <x:v>478.854</x:v>
      </x:c>
      <x:c r="G303" s="185" t="n">
        <x:v>652.698</x:v>
      </x:c>
      <x:c r="H303" s="185" t="n">
        <x:v>806.269</x:v>
      </x:c>
      <x:c r="I303" s="185" t="n">
        <x:v>797.741</x:v>
      </x:c>
      <x:c r="J303" s="185" t="n">
        <x:v>362.612</x:v>
      </x:c>
      <x:c r="K303" s="185" t="n">
        <x:v>6.402</x:v>
      </x:c>
      <x:c r="L303" s="185" t="n">
        <x:v>3104.576</x:v>
      </x:c>
      <x:c r="M303" s="185" t="n">
        <x:v>1966.622</x:v>
      </x:c>
      <x:c r="N303" s="185" t="n">
        <x:v>1137.954</x:v>
      </x:c>
    </x:row>
    <x:row r="304" spans="1:14">
      <x:c r="A304" s="185" t="s">
        <x:v>65</x:v>
      </x:c>
      <x:c r="B304" s="200" t="s">
        <x:v>461</x:v>
      </x:c>
      <x:c r="C304" s="185" t="s">
        <x:v>126</x:v>
      </x:c>
      <x:c r="D304" s="185" t="s">
        <x:v>141</x:v>
      </x:c>
      <x:c r="E304" s="185" t="s">
        <x:v>132</x:v>
      </x:c>
      <x:c r="F304" s="185" t="n">
        <x:v>483.643</x:v>
      </x:c>
      <x:c r="G304" s="185" t="n">
        <x:v>659.221</x:v>
      </x:c>
      <x:c r="H304" s="185" t="n">
        <x:v>814.334</x:v>
      </x:c>
      <x:c r="I304" s="185" t="n">
        <x:v>805.717</x:v>
      </x:c>
      <x:c r="J304" s="185" t="n">
        <x:v>366.238</x:v>
      </x:c>
      <x:c r="K304" s="185" t="n">
        <x:v>6.465</x:v>
      </x:c>
      <x:c r="L304" s="185" t="n">
        <x:v>3135.618</x:v>
      </x:c>
      <x:c r="M304" s="185" t="n">
        <x:v>0</x:v>
      </x:c>
      <x:c r="N304" s="185" t="n">
        <x:v>3135.618</x:v>
      </x:c>
    </x:row>
    <x:row r="305" spans="1:14">
      <x:c r="A305" s="185" t="s">
        <x:v>65</x:v>
      </x:c>
      <x:c r="B305" s="200" t="s">
        <x:v>462</x:v>
      </x:c>
      <x:c r="C305" s="185" t="s">
        <x:v>126</x:v>
      </x:c>
      <x:c r="D305" s="185" t="s">
        <x:v>141</x:v>
      </x:c>
      <x:c r="E305" s="185" t="s">
        <x:v>133</x:v>
      </x:c>
      <x:c r="F305" s="185" t="n">
        <x:v>488.48</x:v>
      </x:c>
      <x:c r="G305" s="185" t="n">
        <x:v>665.817</x:v>
      </x:c>
      <x:c r="H305" s="185" t="n">
        <x:v>822.477</x:v>
      </x:c>
      <x:c r="I305" s="185" t="n">
        <x:v>813.778</x:v>
      </x:c>
      <x:c r="J305" s="185" t="n">
        <x:v>369.901</x:v>
      </x:c>
      <x:c r="K305" s="185" t="n">
        <x:v>6.531</x:v>
      </x:c>
      <x:c r="L305" s="185" t="n">
        <x:v>3166.984</x:v>
      </x:c>
      <x:c r="M305" s="185" t="n">
        <x:v>0</x:v>
      </x:c>
      <x:c r="N305" s="185" t="n">
        <x:v>3166.984</x:v>
      </x:c>
    </x:row>
    <x:row r="306" spans="1:14">
      <x:c r="A306" s="185" t="s">
        <x:v>65</x:v>
      </x:c>
      <x:c r="B306" s="200" t="s">
        <x:v>113</x:v>
      </x:c>
      <x:c r="C306" s="185" t="s">
        <x:v>126</x:v>
      </x:c>
      <x:c r="D306" s="185" t="s">
        <x:v>142</x:v>
      </x:c>
      <x:c r="E306" s="185" t="s">
        <x:v>127</x:v>
      </x:c>
      <x:c r="F306" s="185" t="n">
        <x:v>493.365</x:v>
      </x:c>
      <x:c r="G306" s="185" t="n">
        <x:v>672.474</x:v>
      </x:c>
      <x:c r="H306" s="185" t="n">
        <x:v>830.704</x:v>
      </x:c>
      <x:c r="I306" s="185" t="n">
        <x:v>821.915</x:v>
      </x:c>
      <x:c r="J306" s="185" t="n">
        <x:v>373.599</x:v>
      </x:c>
      <x:c r="K306" s="185" t="n">
        <x:v>6.597</x:v>
      </x:c>
      <x:c r="L306" s="185" t="n">
        <x:v>3198.654</x:v>
      </x:c>
      <x:c r="M306" s="185" t="n">
        <x:v>2026.218</x:v>
      </x:c>
      <x:c r="N306" s="185" t="n">
        <x:v>1172.436</x:v>
      </x:c>
    </x:row>
    <x:row r="307" spans="1:14">
      <x:c r="A307" s="185" t="s">
        <x:v>65</x:v>
      </x:c>
      <x:c r="B307" s="200" t="s">
        <x:v>463</x:v>
      </x:c>
      <x:c r="C307" s="185" t="s">
        <x:v>126</x:v>
      </x:c>
      <x:c r="D307" s="185" t="s">
        <x:v>142</x:v>
      </x:c>
      <x:c r="E307" s="185" t="s">
        <x:v>128</x:v>
      </x:c>
      <x:c r="F307" s="185" t="n">
        <x:v>711.171</x:v>
      </x:c>
      <x:c r="G307" s="185" t="n">
        <x:v>969.356</x:v>
      </x:c>
      <x:c r="H307" s="185" t="n">
        <x:v>1197.43</x:v>
      </x:c>
      <x:c r="I307" s="185" t="n">
        <x:v>1184.761</x:v>
      </x:c>
      <x:c r="J307" s="185" t="n">
        <x:v>538.532</x:v>
      </x:c>
      <x:c r="K307" s="185" t="n">
        <x:v>9.51</x:v>
      </x:c>
      <x:c r="L307" s="185" t="n">
        <x:v>4610.76</x:v>
      </x:c>
      <x:c r="M307" s="185" t="n">
        <x:v>2920.723</x:v>
      </x:c>
      <x:c r="N307" s="185" t="n">
        <x:v>1690.037</x:v>
      </x:c>
    </x:row>
    <x:row r="308" spans="1:14">
      <x:c r="A308" s="185" t="s">
        <x:v>65</x:v>
      </x:c>
      <x:c r="B308" s="200" t="s">
        <x:v>464</x:v>
      </x:c>
      <x:c r="C308" s="185" t="s">
        <x:v>126</x:v>
      </x:c>
      <x:c r="D308" s="185" t="s">
        <x:v>142</x:v>
      </x:c>
      <x:c r="E308" s="185" t="s">
        <x:v>129</x:v>
      </x:c>
      <x:c r="F308" s="185" t="n">
        <x:v>718.282</x:v>
      </x:c>
      <x:c r="G308" s="185" t="n">
        <x:v>979.047</x:v>
      </x:c>
      <x:c r="H308" s="185" t="n">
        <x:v>1209.407</x:v>
      </x:c>
      <x:c r="I308" s="185" t="n">
        <x:v>1196.614</x:v>
      </x:c>
      <x:c r="J308" s="185" t="n">
        <x:v>543.918</x:v>
      </x:c>
      <x:c r="K308" s="185" t="n">
        <x:v>9.603</x:v>
      </x:c>
      <x:c r="L308" s="185" t="n">
        <x:v>4656.871</x:v>
      </x:c>
      <x:c r="M308" s="185" t="n">
        <x:v>2949.939</x:v>
      </x:c>
      <x:c r="N308" s="185" t="n">
        <x:v>1706.932</x:v>
      </x:c>
    </x:row>
    <x:row r="309" spans="1:14">
      <x:c r="A309" s="185" t="s">
        <x:v>65</x:v>
      </x:c>
      <x:c r="B309" s="200" t="s">
        <x:v>465</x:v>
      </x:c>
      <x:c r="C309" s="185" t="s">
        <x:v>126</x:v>
      </x:c>
      <x:c r="D309" s="185" t="s">
        <x:v>142</x:v>
      </x:c>
      <x:c r="E309" s="185" t="s">
        <x:v>130</x:v>
      </x:c>
      <x:c r="F309" s="185" t="n">
        <x:v>725.466</x:v>
      </x:c>
      <x:c r="G309" s="185" t="n">
        <x:v>988.836</x:v>
      </x:c>
      <x:c r="H309" s="185" t="n">
        <x:v>1221.499</x:v>
      </x:c>
      <x:c r="I309" s="185" t="n">
        <x:v>1208.578</x:v>
      </x:c>
      <x:c r="J309" s="185" t="n">
        <x:v>549.355</x:v>
      </x:c>
      <x:c r="K309" s="185" t="n">
        <x:v>9.696</x:v>
      </x:c>
      <x:c r="L309" s="185" t="n">
        <x:v>4703.43</x:v>
      </x:c>
      <x:c r="M309" s="185" t="n">
        <x:v>2979.432</x:v>
      </x:c>
      <x:c r="N309" s="185" t="n">
        <x:v>1723.998</x:v>
      </x:c>
    </x:row>
    <x:row r="310" spans="1:14">
      <x:c r="A310" s="185" t="s">
        <x:v>65</x:v>
      </x:c>
      <x:c r="B310" s="200" t="s">
        <x:v>466</x:v>
      </x:c>
      <x:c r="C310" s="185" t="s">
        <x:v>126</x:v>
      </x:c>
      <x:c r="D310" s="185" t="s">
        <x:v>142</x:v>
      </x:c>
      <x:c r="E310" s="185" t="s">
        <x:v>131</x:v>
      </x:c>
      <x:c r="F310" s="185" t="n">
        <x:v>732.722</x:v>
      </x:c>
      <x:c r="G310" s="185" t="n">
        <x:v>998.725</x:v>
      </x:c>
      <x:c r="H310" s="185" t="n">
        <x:v>1233.719</x:v>
      </x:c>
      <x:c r="I310" s="185" t="n">
        <x:v>1220.667</x:v>
      </x:c>
      <x:c r="J310" s="185" t="n">
        <x:v>554.85</x:v>
      </x:c>
      <x:c r="K310" s="185" t="n">
        <x:v>9.798</x:v>
      </x:c>
      <x:c r="L310" s="185" t="n">
        <x:v>4750.481</x:v>
      </x:c>
      <x:c r="M310" s="185" t="n">
        <x:v>3009.236</x:v>
      </x:c>
      <x:c r="N310" s="185" t="n">
        <x:v>1741.245</x:v>
      </x:c>
    </x:row>
    <x:row r="311" spans="1:14">
      <x:c r="A311" s="185" t="s">
        <x:v>65</x:v>
      </x:c>
      <x:c r="B311" s="200" t="s">
        <x:v>467</x:v>
      </x:c>
      <x:c r="C311" s="185" t="s">
        <x:v>126</x:v>
      </x:c>
      <x:c r="D311" s="185" t="s">
        <x:v>142</x:v>
      </x:c>
      <x:c r="E311" s="185" t="s">
        <x:v>132</x:v>
      </x:c>
      <x:c r="F311" s="185" t="n">
        <x:v>643.107</x:v>
      </x:c>
      <x:c r="G311" s="185" t="n">
        <x:v>876.577</x:v>
      </x:c>
      <x:c r="H311" s="185" t="n">
        <x:v>1082.826</x:v>
      </x:c>
      <x:c r="I311" s="185" t="n">
        <x:v>1071.371</x:v>
      </x:c>
      <x:c r="J311" s="185" t="n">
        <x:v>486.989</x:v>
      </x:c>
      <x:c r="K311" s="185" t="n">
        <x:v>8.598</x:v>
      </x:c>
      <x:c r="L311" s="185" t="n">
        <x:v>4169.468</x:v>
      </x:c>
      <x:c r="M311" s="185" t="n">
        <x:v>0</x:v>
      </x:c>
      <x:c r="N311" s="185" t="n">
        <x:v>4169.468</x:v>
      </x:c>
    </x:row>
    <x:row r="312" spans="1:14">
      <x:c r="A312" s="185" t="s">
        <x:v>65</x:v>
      </x:c>
      <x:c r="B312" s="200" t="s">
        <x:v>468</x:v>
      </x:c>
      <x:c r="C312" s="185" t="s">
        <x:v>126</x:v>
      </x:c>
      <x:c r="D312" s="185" t="s">
        <x:v>142</x:v>
      </x:c>
      <x:c r="E312" s="185" t="s">
        <x:v>133</x:v>
      </x:c>
      <x:c r="F312" s="185" t="n">
        <x:v>649.538</x:v>
      </x:c>
      <x:c r="G312" s="185" t="n">
        <x:v>885.34</x:v>
      </x:c>
      <x:c r="H312" s="185" t="n">
        <x:v>1093.656</x:v>
      </x:c>
      <x:c r="I312" s="185" t="n">
        <x:v>1082.086</x:v>
      </x:c>
      <x:c r="J312" s="185" t="n">
        <x:v>491.861</x:v>
      </x:c>
      <x:c r="K312" s="185" t="n">
        <x:v>8.685</x:v>
      </x:c>
      <x:c r="L312" s="185" t="n">
        <x:v>4211.166</x:v>
      </x:c>
      <x:c r="M312" s="185" t="n">
        <x:v>0</x:v>
      </x:c>
      <x:c r="N312" s="185" t="n">
        <x:v>4211.166</x:v>
      </x:c>
    </x:row>
    <x:row r="313" spans="1:14">
      <x:c r="A313" s="185" t="s">
        <x:v>65</x:v>
      </x:c>
      <x:c r="B313" s="200" t="s">
        <x:v>469</x:v>
      </x:c>
      <x:c r="C313" s="185" t="s">
        <x:v>126</x:v>
      </x:c>
      <x:c r="D313" s="185" t="s">
        <x:v>142</x:v>
      </x:c>
      <x:c r="E313" s="185" t="s">
        <x:v>127</x:v>
      </x:c>
      <x:c r="F313" s="185" t="n">
        <x:v>479.869</x:v>
      </x:c>
      <x:c r="G313" s="185" t="n">
        <x:v>654.077</x:v>
      </x:c>
      <x:c r="H313" s="185" t="n">
        <x:v>807.978</x:v>
      </x:c>
      <x:c r="I313" s="185" t="n">
        <x:v>799.429</x:v>
      </x:c>
      <x:c r="J313" s="185" t="n">
        <x:v>363.379</x:v>
      </x:c>
      <x:c r="K313" s="185" t="n">
        <x:v>6.417</x:v>
      </x:c>
      <x:c r="L313" s="185" t="n">
        <x:v>3111.149</x:v>
      </x:c>
      <x:c r="M313" s="185" t="n">
        <x:v>1970.786</x:v>
      </x:c>
      <x:c r="N313" s="185" t="n">
        <x:v>1140.363</x:v>
      </x:c>
    </x:row>
    <x:row r="314" spans="1:14">
      <x:c r="A314" s="185" t="s">
        <x:v>65</x:v>
      </x:c>
      <x:c r="B314" s="200" t="s">
        <x:v>470</x:v>
      </x:c>
      <x:c r="C314" s="185" t="s">
        <x:v>126</x:v>
      </x:c>
      <x:c r="D314" s="185" t="s">
        <x:v>142</x:v>
      </x:c>
      <x:c r="E314" s="185" t="s">
        <x:v>128</x:v>
      </x:c>
      <x:c r="F314" s="185" t="n">
        <x:v>484.665</x:v>
      </x:c>
      <x:c r="G314" s="185" t="n">
        <x:v>660.616</x:v>
      </x:c>
      <x:c r="H314" s="185" t="n">
        <x:v>816.055</x:v>
      </x:c>
      <x:c r="I314" s="185" t="n">
        <x:v>807.422</x:v>
      </x:c>
      <x:c r="J314" s="185" t="n">
        <x:v>367.011</x:v>
      </x:c>
      <x:c r="K314" s="185" t="n">
        <x:v>6.48</x:v>
      </x:c>
      <x:c r="L314" s="185" t="n">
        <x:v>3142.249</x:v>
      </x:c>
      <x:c r="M314" s="185" t="n">
        <x:v>1990.488</x:v>
      </x:c>
      <x:c r="N314" s="185" t="n">
        <x:v>1151.761</x:v>
      </x:c>
    </x:row>
    <x:row r="315" spans="1:14">
      <x:c r="A315" s="185" t="s">
        <x:v>65</x:v>
      </x:c>
      <x:c r="B315" s="200" t="s">
        <x:v>471</x:v>
      </x:c>
      <x:c r="C315" s="185" t="s">
        <x:v>126</x:v>
      </x:c>
      <x:c r="D315" s="185" t="s">
        <x:v>142</x:v>
      </x:c>
      <x:c r="E315" s="185" t="s">
        <x:v>129</x:v>
      </x:c>
      <x:c r="F315" s="185" t="n">
        <x:v>489.512</x:v>
      </x:c>
      <x:c r="G315" s="185" t="n">
        <x:v>667.227</x:v>
      </x:c>
      <x:c r="H315" s="185" t="n">
        <x:v>824.215</x:v>
      </x:c>
      <x:c r="I315" s="185" t="n">
        <x:v>815.5</x:v>
      </x:c>
      <x:c r="J315" s="185" t="n">
        <x:v>370.683</x:v>
      </x:c>
      <x:c r="K315" s="185" t="n">
        <x:v>6.543</x:v>
      </x:c>
      <x:c r="L315" s="185" t="n">
        <x:v>3173.68</x:v>
      </x:c>
      <x:c r="M315" s="185" t="n">
        <x:v>2010.398</x:v>
      </x:c>
      <x:c r="N315" s="185" t="n">
        <x:v>1163.282</x:v>
      </x:c>
    </x:row>
    <x:row r="316" spans="1:14">
      <x:c r="A316" s="185" t="s">
        <x:v>65</x:v>
      </x:c>
      <x:c r="B316" s="200" t="s">
        <x:v>472</x:v>
      </x:c>
      <x:c r="C316" s="185" t="s">
        <x:v>126</x:v>
      </x:c>
      <x:c r="D316" s="185" t="s">
        <x:v>142</x:v>
      </x:c>
      <x:c r="E316" s="185" t="s">
        <x:v>130</x:v>
      </x:c>
      <x:c r="F316" s="185" t="n">
        <x:v>32.703</x:v>
      </x:c>
      <x:c r="G316" s="185" t="n">
        <x:v>39.43</x:v>
      </x:c>
      <x:c r="H316" s="185" t="n">
        <x:v>40.392</x:v>
      </x:c>
      <x:c r="I316" s="185" t="n">
        <x:v>41.514</x:v>
      </x:c>
      <x:c r="J316" s="185" t="n">
        <x:v>29.172</x:v>
      </x:c>
      <x:c r="K316" s="185" t="n">
        <x:v>3.366</x:v>
      </x:c>
      <x:c r="L316" s="185" t="n">
        <x:v>186.577</x:v>
      </x:c>
      <x:c r="M316" s="185" t="n">
        <x:v>111.078</x:v>
      </x:c>
      <x:c r="N316" s="185" t="n">
        <x:v>75.499</x:v>
      </x:c>
    </x:row>
    <x:row r="317" spans="1:14">
      <x:c r="A317" s="185" t="s">
        <x:v>65</x:v>
      </x:c>
      <x:c r="B317" s="200" t="s">
        <x:v>473</x:v>
      </x:c>
      <x:c r="C317" s="185" t="s">
        <x:v>126</x:v>
      </x:c>
      <x:c r="D317" s="185" t="s">
        <x:v>142</x:v>
      </x:c>
      <x:c r="E317" s="185" t="s">
        <x:v>131</x:v>
      </x:c>
      <x:c r="F317" s="185" t="n">
        <x:v>15.708</x:v>
      </x:c>
      <x:c r="G317" s="185" t="n">
        <x:v>2.244</x:v>
      </x:c>
      <x:c r="H317" s="185" t="n">
        <x:v>122.306</x:v>
      </x:c>
      <x:c r="I317" s="185" t="n">
        <x:v>14.586</x:v>
      </x:c>
      <x:c r="J317" s="185" t="n">
        <x:v>65.079</x:v>
      </x:c>
      <x:c r="K317" s="185" t="n">
        <x:v>34.782</x:v>
      </x:c>
      <x:c r="L317" s="185" t="n">
        <x:v>254.705</x:v>
      </x:c>
      <x:c r="M317" s="185" t="n">
        <x:v>201.971</x:v>
      </x:c>
      <x:c r="N317" s="185" t="n">
        <x:v>52.734</x:v>
      </x:c>
    </x:row>
    <x:row r="318" spans="1:14">
      <x:c r="A318" s="185" t="s">
        <x:v>65</x:v>
      </x:c>
      <x:c r="B318" s="200" t="s">
        <x:v>474</x:v>
      </x:c>
      <x:c r="C318" s="185" t="s">
        <x:v>126</x:v>
      </x:c>
      <x:c r="D318" s="185" t="s">
        <x:v>142</x:v>
      </x:c>
      <x:c r="E318" s="185" t="s">
        <x:v>132</x:v>
      </x:c>
      <x:c r="F318" s="185" t="n">
        <x:v>42.671</x:v>
      </x:c>
      <x:c r="G318" s="185" t="n">
        <x:v>41.548</x:v>
      </x:c>
      <x:c r="H318" s="185" t="n">
        <x:v>104.615</x:v>
      </x:c>
      <x:c r="I318" s="185" t="n">
        <x:v>64.119</x:v>
      </x:c>
      <x:c r="J318" s="185" t="n">
        <x:v>44.996</x:v>
      </x:c>
      <x:c r="K318" s="185" t="n">
        <x:v>40.496</x:v>
      </x:c>
      <x:c r="L318" s="185" t="n">
        <x:v>338.445</x:v>
      </x:c>
      <x:c r="M318" s="185" t="n">
        <x:v>0</x:v>
      </x:c>
      <x:c r="N318" s="185" t="n">
        <x:v>338.445</x:v>
      </x:c>
    </x:row>
    <x:row r="319" spans="1:14">
      <x:c r="A319" s="185" t="s">
        <x:v>65</x:v>
      </x:c>
      <x:c r="B319" s="200" t="s">
        <x:v>475</x:v>
      </x:c>
      <x:c r="C319" s="185" t="s">
        <x:v>126</x:v>
      </x:c>
      <x:c r="D319" s="185" t="s">
        <x:v>142</x:v>
      </x:c>
      <x:c r="E319" s="185" t="s">
        <x:v>133</x:v>
      </x:c>
      <x:c r="F319" s="185" t="n">
        <x:v>43.902</x:v>
      </x:c>
      <x:c r="G319" s="185" t="n">
        <x:v>46.161</x:v>
      </x:c>
      <x:c r="H319" s="185" t="n">
        <x:v>116.157</x:v>
      </x:c>
      <x:c r="I319" s="185" t="n">
        <x:v>74.43</x:v>
      </x:c>
      <x:c r="J319" s="185" t="n">
        <x:v>46.237</x:v>
      </x:c>
      <x:c r="K319" s="185" t="n">
        <x:v>41.724</x:v>
      </x:c>
      <x:c r="L319" s="185" t="n">
        <x:v>368.611</x:v>
      </x:c>
      <x:c r="M319" s="185" t="n">
        <x:v>0</x:v>
      </x:c>
      <x:c r="N319" s="185" t="n">
        <x:v>368.611</x:v>
      </x:c>
    </x:row>
    <x:row r="320" spans="1:14">
      <x:c r="A320" s="185" t="s">
        <x:v>65</x:v>
      </x:c>
      <x:c r="B320" s="200" t="s">
        <x:v>476</x:v>
      </x:c>
      <x:c r="C320" s="185" t="s">
        <x:v>126</x:v>
      </x:c>
      <x:c r="D320" s="185" t="s">
        <x:v>142</x:v>
      </x:c>
      <x:c r="E320" s="185" t="s">
        <x:v>127</x:v>
      </x:c>
      <x:c r="F320" s="185" t="n">
        <x:v>46.236</x:v>
      </x:c>
      <x:c r="G320" s="185" t="n">
        <x:v>43.98</x:v>
      </x:c>
      <x:c r="H320" s="185" t="n">
        <x:v>125.179</x:v>
      </x:c>
      <x:c r="I320" s="185" t="n">
        <x:v>83.452</x:v>
      </x:c>
      <x:c r="J320" s="185" t="n">
        <x:v>47.364</x:v>
      </x:c>
      <x:c r="K320" s="185" t="n">
        <x:v>40.596</x:v>
      </x:c>
      <x:c r="L320" s="185" t="n">
        <x:v>386.807</x:v>
      </x:c>
      <x:c r="M320" s="185" t="n">
        <x:v>255.995</x:v>
      </x:c>
      <x:c r="N320" s="185" t="n">
        <x:v>130.812</x:v>
      </x:c>
    </x:row>
    <x:row r="321" spans="1:14">
      <x:c r="A321" s="185" t="s">
        <x:v>65</x:v>
      </x:c>
      <x:c r="B321" s="200" t="s">
        <x:v>477</x:v>
      </x:c>
      <x:c r="C321" s="185" t="s">
        <x:v>126</x:v>
      </x:c>
      <x:c r="D321" s="185" t="s">
        <x:v>142</x:v>
      </x:c>
      <x:c r="E321" s="185" t="s">
        <x:v>128</x:v>
      </x:c>
      <x:c r="F321" s="185" t="n">
        <x:v>43.912</x:v>
      </x:c>
      <x:c r="G321" s="185" t="n">
        <x:v>45.04</x:v>
      </x:c>
      <x:c r="H321" s="185" t="n">
        <x:v>107.717</x:v>
      </x:c>
      <x:c r="I321" s="185" t="n">
        <x:v>65.079</x:v>
      </x:c>
      <x:c r="J321" s="185" t="n">
        <x:v>43.758</x:v>
      </x:c>
      <x:c r="K321" s="185" t="n">
        <x:v>43.758</x:v>
      </x:c>
      <x:c r="L321" s="185" t="n">
        <x:v>349.264</x:v>
      </x:c>
      <x:c r="M321" s="185" t="n">
        <x:v>216.554</x:v>
      </x:c>
      <x:c r="N321" s="185" t="n">
        <x:v>132.71</x:v>
      </x:c>
    </x:row>
    <x:row r="322" spans="1:14">
      <x:c r="A322" s="185" t="s">
        <x:v>65</x:v>
      </x:c>
      <x:c r="B322" s="200" t="s">
        <x:v>478</x:v>
      </x:c>
      <x:c r="C322" s="185" t="s">
        <x:v>126</x:v>
      </x:c>
      <x:c r="D322" s="185" t="s">
        <x:v>142</x:v>
      </x:c>
      <x:c r="E322" s="185" t="s">
        <x:v>129</x:v>
      </x:c>
      <x:c r="F322" s="185" t="n">
        <x:v>43.674</x:v>
      </x:c>
      <x:c r="G322" s="185" t="n">
        <x:v>47.006</x:v>
      </x:c>
      <x:c r="H322" s="185" t="n">
        <x:v>40.088</x:v>
      </x:c>
      <x:c r="I322" s="185" t="n">
        <x:v>46.77</x:v>
      </x:c>
      <x:c r="J322" s="185" t="n">
        <x:v>43.429</x:v>
      </x:c>
      <x:c r="K322" s="185" t="n">
        <x:v>43.43</x:v>
      </x:c>
      <x:c r="L322" s="185" t="n">
        <x:v>264.397</x:v>
      </x:c>
      <x:c r="M322" s="185" t="n">
        <x:v>130.287</x:v>
      </x:c>
      <x:c r="N322" s="185" t="n">
        <x:v>134.11</x:v>
      </x:c>
    </x:row>
    <x:row r="323" spans="1:14">
      <x:c r="A323" s="185" t="s">
        <x:v>65</x:v>
      </x:c>
      <x:c r="B323" s="200" t="s">
        <x:v>479</x:v>
      </x:c>
      <x:c r="C323" s="185" t="s">
        <x:v>126</x:v>
      </x:c>
      <x:c r="D323" s="185" t="s">
        <x:v>142</x:v>
      </x:c>
      <x:c r="E323" s="185" t="s">
        <x:v>130</x:v>
      </x:c>
      <x:c r="F323" s="185" t="n">
        <x:v>44.563</x:v>
      </x:c>
      <x:c r="G323" s="185" t="n">
        <x:v>41.221</x:v>
      </x:c>
      <x:c r="H323" s="185" t="n">
        <x:v>49.121</x:v>
      </x:c>
      <x:c r="I323" s="185" t="n">
        <x:v>41.307</x:v>
      </x:c>
      <x:c r="J323" s="185" t="n">
        <x:v>43.541</x:v>
      </x:c>
      <x:c r="K323" s="185" t="n">
        <x:v>48.006</x:v>
      </x:c>
      <x:c r="L323" s="185" t="n">
        <x:v>267.759</x:v>
      </x:c>
      <x:c r="M323" s="185" t="n">
        <x:v>133.969</x:v>
      </x:c>
      <x:c r="N323" s="185" t="n">
        <x:v>133.79</x:v>
      </x:c>
    </x:row>
    <x:row r="324" spans="1:14">
      <x:c r="A324" s="185" t="s">
        <x:v>65</x:v>
      </x:c>
      <x:c r="B324" s="200" t="s">
        <x:v>480</x:v>
      </x:c>
      <x:c r="C324" s="185" t="s">
        <x:v>126</x:v>
      </x:c>
      <x:c r="D324" s="185" t="s">
        <x:v>142</x:v>
      </x:c>
      <x:c r="E324" s="185" t="s">
        <x:v>131</x:v>
      </x:c>
      <x:c r="F324" s="185" t="n">
        <x:v>44.679</x:v>
      </x:c>
      <x:c r="G324" s="185" t="n">
        <x:v>148.763</x:v>
      </x:c>
      <x:c r="H324" s="185" t="n">
        <x:v>95.133</x:v>
      </x:c>
      <x:c r="I324" s="185" t="n">
        <x:v>91.777</x:v>
      </x:c>
      <x:c r="J324" s="185" t="n">
        <x:v>44.769</x:v>
      </x:c>
      <x:c r="K324" s="185" t="n">
        <x:v>50.366</x:v>
      </x:c>
      <x:c r="L324" s="185" t="n">
        <x:v>475.487</x:v>
      </x:c>
      <x:c r="M324" s="185" t="n">
        <x:v>231.679</x:v>
      </x:c>
      <x:c r="N324" s="185" t="n">
        <x:v>243.808</x:v>
      </x:c>
    </x:row>
    <x:row r="325" spans="1:14">
      <x:c r="A325" s="185" t="s">
        <x:v>65</x:v>
      </x:c>
      <x:c r="B325" s="200" t="s">
        <x:v>481</x:v>
      </x:c>
      <x:c r="C325" s="185" t="s">
        <x:v>126</x:v>
      </x:c>
      <x:c r="D325" s="185" t="s">
        <x:v>142</x:v>
      </x:c>
      <x:c r="E325" s="185" t="s">
        <x:v>132</x:v>
      </x:c>
      <x:c r="F325" s="185" t="n">
        <x:v>59.32</x:v>
      </x:c>
      <x:c r="G325" s="185" t="n">
        <x:v>193.625</x:v>
      </x:c>
      <x:c r="H325" s="185" t="n">
        <x:v>106.326</x:v>
      </x:c>
      <x:c r="I325" s="185" t="n">
        <x:v>88.418</x:v>
      </x:c>
      <x:c r="J325" s="185" t="n">
        <x:v>78.346</x:v>
      </x:c>
      <x:c r="K325" s="185" t="n">
        <x:v>85.063</x:v>
      </x:c>
      <x:c r="L325" s="185" t="n">
        <x:v>611.098</x:v>
      </x:c>
      <x:c r="M325" s="185" t="n">
        <x:v>0</x:v>
      </x:c>
      <x:c r="N325" s="185" t="n">
        <x:v>611.098</x:v>
      </x:c>
    </x:row>
    <x:row r="326" spans="1:14">
      <x:c r="A326" s="185" t="s">
        <x:v>65</x:v>
      </x:c>
      <x:c r="B326" s="200" t="s">
        <x:v>482</x:v>
      </x:c>
      <x:c r="C326" s="185" t="s">
        <x:v>126</x:v>
      </x:c>
      <x:c r="D326" s="185" t="s">
        <x:v>142</x:v>
      </x:c>
      <x:c r="E326" s="185" t="s">
        <x:v>133</x:v>
      </x:c>
      <x:c r="F326" s="185" t="n">
        <x:v>292.118</x:v>
      </x:c>
      <x:c r="G326" s="185" t="n">
        <x:v>462.241</x:v>
      </x:c>
      <x:c r="H326" s="185" t="n">
        <x:v>117.518</x:v>
      </x:c>
      <x:c r="I326" s="185" t="n">
        <x:v>81.705</x:v>
      </x:c>
      <x:c r="J326" s="185" t="n">
        <x:v>50.366</x:v>
      </x:c>
      <x:c r="K326" s="185" t="n">
        <x:v>48.128</x:v>
      </x:c>
      <x:c r="L326" s="185" t="n">
        <x:v>1052.076</x:v>
      </x:c>
      <x:c r="M326" s="185" t="n">
        <x:v>0</x:v>
      </x:c>
      <x:c r="N326" s="185" t="n">
        <x:v>1052.076</x:v>
      </x:c>
    </x:row>
    <x:row r="327" spans="1:14">
      <x:c r="A327" s="185" t="s">
        <x:v>65</x:v>
      </x:c>
      <x:c r="B327" s="200" t="s">
        <x:v>483</x:v>
      </x:c>
      <x:c r="C327" s="185" t="s">
        <x:v>126</x:v>
      </x:c>
      <x:c r="D327" s="185" t="s">
        <x:v>142</x:v>
      </x:c>
      <x:c r="E327" s="185" t="s">
        <x:v>127</x:v>
      </x:c>
      <x:c r="F327" s="185" t="n">
        <x:v>73.893</x:v>
      </x:c>
      <x:c r="G327" s="185" t="n">
        <x:v>435.418</x:v>
      </x:c>
      <x:c r="H327" s="185" t="n">
        <x:v>51.615</x:v>
      </x:c>
      <x:c r="I327" s="185" t="n">
        <x:v>15.708</x:v>
      </x:c>
      <x:c r="J327" s="185" t="n">
        <x:v>65.079</x:v>
      </x:c>
      <x:c r="K327" s="185" t="n">
        <x:v>43.758</x:v>
      </x:c>
      <x:c r="L327" s="185" t="n">
        <x:v>685.471</x:v>
      </x:c>
      <x:c r="M327" s="185" t="n">
        <x:v>132.402</x:v>
      </x:c>
      <x:c r="N327" s="185" t="n">
        <x:v>553.069</x:v>
      </x:c>
    </x:row>
    <x:row r="328" spans="1:14">
      <x:c r="A328" s="185" t="s">
        <x:v>65</x:v>
      </x:c>
      <x:c r="B328" s="200" t="s">
        <x:v>484</x:v>
      </x:c>
      <x:c r="C328" s="185" t="s">
        <x:v>126</x:v>
      </x:c>
      <x:c r="D328" s="185" t="s">
        <x:v>142</x:v>
      </x:c>
      <x:c r="E328" s="185" t="s">
        <x:v>128</x:v>
      </x:c>
      <x:c r="F328" s="185" t="n">
        <x:v>47.093</x:v>
      </x:c>
      <x:c r="G328" s="185" t="n">
        <x:v>192.584</x:v>
      </x:c>
      <x:c r="H328" s="185" t="n">
        <x:v>101.85</x:v>
      </x:c>
      <x:c r="I328" s="185" t="n">
        <x:v>77.228</x:v>
      </x:c>
      <x:c r="J328" s="185" t="n">
        <x:v>50.366</x:v>
      </x:c>
      <x:c r="K328" s="185" t="n">
        <x:v>41.412</x:v>
      </x:c>
      <x:c r="L328" s="185" t="n">
        <x:v>510.533</x:v>
      </x:c>
      <x:c r="M328" s="185" t="n">
        <x:v>229.444</x:v>
      </x:c>
      <x:c r="N328" s="185" t="n">
        <x:v>281.089</x:v>
      </x:c>
    </x:row>
    <x:row r="329" spans="1:14">
      <x:c r="A329" s="185" t="s">
        <x:v>65</x:v>
      </x:c>
      <x:c r="B329" s="200" t="s">
        <x:v>485</x:v>
      </x:c>
      <x:c r="C329" s="185" t="s">
        <x:v>126</x:v>
      </x:c>
      <x:c r="D329" s="185" t="s">
        <x:v>142</x:v>
      </x:c>
      <x:c r="E329" s="185" t="s">
        <x:v>129</x:v>
      </x:c>
      <x:c r="F329" s="185" t="n">
        <x:v>44.799</x:v>
      </x:c>
      <x:c r="G329" s="185" t="n">
        <x:v>47.04</x:v>
      </x:c>
      <x:c r="H329" s="185" t="n">
        <x:v>43.758</x:v>
      </x:c>
      <x:c r="I329" s="185" t="n">
        <x:v>43.758</x:v>
      </x:c>
      <x:c r="J329" s="185" t="n">
        <x:v>46.002</x:v>
      </x:c>
      <x:c r="K329" s="185" t="n">
        <x:v>43.758</x:v>
      </x:c>
      <x:c r="L329" s="185" t="n">
        <x:v>269.115</x:v>
      </x:c>
      <x:c r="M329" s="185" t="n">
        <x:v>133.518</x:v>
      </x:c>
      <x:c r="N329" s="185" t="n">
        <x:v>135.597</x:v>
      </x:c>
    </x:row>
    <x:row r="330" spans="1:14">
      <x:c r="A330" s="185" t="s">
        <x:v>65</x:v>
      </x:c>
      <x:c r="B330" s="200" t="s">
        <x:v>486</x:v>
      </x:c>
      <x:c r="C330" s="185" t="s">
        <x:v>126</x:v>
      </x:c>
      <x:c r="D330" s="185" t="s">
        <x:v>142</x:v>
      </x:c>
      <x:c r="E330" s="185" t="s">
        <x:v>130</x:v>
      </x:c>
      <x:c r="F330" s="185" t="n">
        <x:v>43.787</x:v>
      </x:c>
      <x:c r="G330" s="185" t="n">
        <x:v>48.278</x:v>
      </x:c>
      <x:c r="H330" s="185" t="n">
        <x:v>46.12</x:v>
      </x:c>
      <x:c r="I330" s="185" t="n">
        <x:v>42.746</x:v>
      </x:c>
      <x:c r="J330" s="185" t="n">
        <x:v>46.121</x:v>
      </x:c>
      <x:c r="K330" s="185" t="n">
        <x:v>44.996</x:v>
      </x:c>
      <x:c r="L330" s="185" t="n">
        <x:v>272.048</x:v>
      </x:c>
      <x:c r="M330" s="185" t="n">
        <x:v>134.987</x:v>
      </x:c>
      <x:c r="N330" s="185" t="n">
        <x:v>137.061</x:v>
      </x:c>
    </x:row>
    <x:row r="331" spans="1:14">
      <x:c r="A331" s="185" t="s">
        <x:v>65</x:v>
      </x:c>
      <x:c r="B331" s="200" t="s">
        <x:v>487</x:v>
      </x:c>
      <x:c r="C331" s="185" t="s">
        <x:v>126</x:v>
      </x:c>
      <x:c r="D331" s="185" t="s">
        <x:v>142</x:v>
      </x:c>
      <x:c r="E331" s="185" t="s">
        <x:v>131</x:v>
      </x:c>
      <x:c r="F331" s="185" t="n">
        <x:v>341.93</x:v>
      </x:c>
      <x:c r="G331" s="185" t="n">
        <x:v>409.346</x:v>
      </x:c>
      <x:c r="H331" s="185" t="n">
        <x:v>104.352</x:v>
      </x:c>
      <x:c r="I331" s="185" t="n">
        <x:v>71.811</x:v>
      </x:c>
      <x:c r="J331" s="185" t="n">
        <x:v>52.735</x:v>
      </x:c>
      <x:c r="K331" s="185" t="n">
        <x:v>42.636</x:v>
      </x:c>
      <x:c r="L331" s="185" t="n">
        <x:v>1022.81</x:v>
      </x:c>
      <x:c r="M331" s="185" t="n">
        <x:v>228.898</x:v>
      </x:c>
      <x:c r="N331" s="185" t="n">
        <x:v>793.912</x:v>
      </x:c>
    </x:row>
    <x:row r="332" spans="1:14">
      <x:c r="A332" s="185" t="s">
        <x:v>65</x:v>
      </x:c>
      <x:c r="B332" s="200" t="s">
        <x:v>488</x:v>
      </x:c>
      <x:c r="C332" s="185" t="s">
        <x:v>126</x:v>
      </x:c>
      <x:c r="D332" s="185" t="s">
        <x:v>142</x:v>
      </x:c>
      <x:c r="E332" s="185" t="s">
        <x:v>132</x:v>
      </x:c>
      <x:c r="F332" s="185" t="n">
        <x:v>182.929</x:v>
      </x:c>
      <x:c r="G332" s="185" t="n">
        <x:v>414.157</x:v>
      </x:c>
      <x:c r="H332" s="185" t="n">
        <x:v>111.367</x:v>
      </x:c>
      <x:c r="I332" s="185" t="n">
        <x:v>62.995</x:v>
      </x:c>
      <x:c r="J332" s="185" t="n">
        <x:v>48.371</x:v>
      </x:c>
      <x:c r="K332" s="185" t="n">
        <x:v>42.746</x:v>
      </x:c>
      <x:c r="L332" s="185" t="n">
        <x:v>862.565000000001</x:v>
      </x:c>
      <x:c r="M332" s="185" t="n">
        <x:v>0</x:v>
      </x:c>
      <x:c r="N332" s="185" t="n">
        <x:v>862.565</x:v>
      </x:c>
    </x:row>
    <x:row r="333" spans="1:14">
      <x:c r="A333" s="185" t="s">
        <x:v>65</x:v>
      </x:c>
      <x:c r="B333" s="200" t="s">
        <x:v>489</x:v>
      </x:c>
      <x:c r="C333" s="185" t="s">
        <x:v>126</x:v>
      </x:c>
      <x:c r="D333" s="185" t="s">
        <x:v>142</x:v>
      </x:c>
      <x:c r="E333" s="185" t="s">
        <x:v>133</x:v>
      </x:c>
      <x:c r="F333" s="185" t="n">
        <x:v>98.992</x:v>
      </x:c>
      <x:c r="G333" s="185" t="n">
        <x:v>409.466</x:v>
      </x:c>
      <x:c r="H333" s="185" t="n">
        <x:v>110.24</x:v>
      </x:c>
      <x:c r="I333" s="185" t="n">
        <x:v>71.994</x:v>
      </x:c>
      <x:c r="J333" s="185" t="n">
        <x:v>14.623</x:v>
      </x:c>
      <x:c r="K333" s="185" t="n">
        <x:v>0</x:v>
      </x:c>
      <x:c r="L333" s="185" t="n">
        <x:v>705.315</x:v>
      </x:c>
      <x:c r="M333" s="185" t="n">
        <x:v>0</x:v>
      </x:c>
      <x:c r="N333" s="185" t="n">
        <x:v>705.315</x:v>
      </x:c>
    </x:row>
    <x:row r="334" spans="1:14">
      <x:c r="A334" s="185" t="s">
        <x:v>65</x:v>
      </x:c>
      <x:c r="B334" s="200" t="s">
        <x:v>490</x:v>
      </x:c>
      <x:c r="C334" s="185" t="s">
        <x:v>126</x:v>
      </x:c>
      <x:c r="D334" s="185" t="s">
        <x:v>142</x:v>
      </x:c>
      <x:c r="E334" s="185" t="s">
        <x:v>127</x:v>
      </x:c>
      <x:c r="F334" s="185" t="n">
        <x:v>0</x:v>
      </x:c>
      <x:c r="G334" s="185" t="n">
        <x:v>187.859</x:v>
      </x:c>
      <x:c r="H334" s="185" t="n">
        <x:v>119.241</x:v>
      </x:c>
      <x:c r="I334" s="185" t="n">
        <x:v>97.867</x:v>
      </x:c>
      <x:c r="J334" s="185" t="n">
        <x:v>31.498</x:v>
      </x:c>
      <x:c r="K334" s="185" t="n">
        <x:v>3.375</x:v>
      </x:c>
      <x:c r="L334" s="185" t="n">
        <x:v>439.84</x:v>
      </x:c>
      <x:c r="M334" s="185" t="n">
        <x:v>248.606</x:v>
      </x:c>
      <x:c r="N334" s="185" t="n">
        <x:v>191.234</x:v>
      </x:c>
    </x:row>
    <x:row r="335" spans="1:14">
      <x:c r="A335" s="185" t="s">
        <x:v>65</x:v>
      </x:c>
      <x:c r="B335" s="200" t="s">
        <x:v>491</x:v>
      </x:c>
      <x:c r="C335" s="185" t="s">
        <x:v>126</x:v>
      </x:c>
      <x:c r="D335" s="185" t="s">
        <x:v>142</x:v>
      </x:c>
      <x:c r="E335" s="185" t="s">
        <x:v>128</x:v>
      </x:c>
      <x:c r="F335" s="185" t="n">
        <x:v>31.498</x:v>
      </x:c>
      <x:c r="G335" s="185" t="n">
        <x:v>435.337</x:v>
      </x:c>
      <x:c r="H335" s="185" t="n">
        <x:v>112.492</x:v>
      </x:c>
      <x:c r="I335" s="185" t="n">
        <x:v>75.367</x:v>
      </x:c>
      <x:c r="J335" s="185" t="n">
        <x:v>16.874</x:v>
      </x:c>
      <x:c r="K335" s="185" t="n">
        <x:v>3.375</x:v>
      </x:c>
      <x:c r="L335" s="185" t="n">
        <x:v>674.943</x:v>
      </x:c>
      <x:c r="M335" s="185" t="n">
        <x:v>204.733</x:v>
      </x:c>
      <x:c r="N335" s="185" t="n">
        <x:v>470.21</x:v>
      </x:c>
    </x:row>
    <x:row r="336" spans="1:14">
      <x:c r="A336" s="185" t="s">
        <x:v>65</x:v>
      </x:c>
      <x:c r="B336" s="200" t="s">
        <x:v>492</x:v>
      </x:c>
      <x:c r="C336" s="185" t="s">
        <x:v>126</x:v>
      </x:c>
      <x:c r="D336" s="185" t="s">
        <x:v>142</x:v>
      </x:c>
      <x:c r="E336" s="185" t="s">
        <x:v>129</x:v>
      </x:c>
      <x:c r="F336" s="185" t="n">
        <x:v>3.375</x:v>
      </x:c>
      <x:c r="G336" s="185" t="n">
        <x:v>3.375</x:v>
      </x:c>
      <x:c r="H336" s="185" t="n">
        <x:v>3.375</x:v>
      </x:c>
      <x:c r="I336" s="185" t="n">
        <x:v>3.375</x:v>
      </x:c>
      <x:c r="J336" s="185" t="n">
        <x:v>3.375</x:v>
      </x:c>
      <x:c r="K336" s="185" t="n">
        <x:v>3.375</x:v>
      </x:c>
      <x:c r="L336" s="185" t="n">
        <x:v>20.25</x:v>
      </x:c>
      <x:c r="M336" s="185" t="n">
        <x:v>10.125</x:v>
      </x:c>
      <x:c r="N336" s="185" t="n">
        <x:v>10.125</x:v>
      </x:c>
    </x:row>
    <x:row r="337" spans="1:14">
      <x:c r="A337" s="185" t="s">
        <x:v>65</x:v>
      </x:c>
      <x:c r="B337" s="200" t="s">
        <x:v>114</x:v>
      </x:c>
      <x:c r="C337" s="185" t="s">
        <x:v>126</x:v>
      </x:c>
      <x:c r="D337" s="185" t="s">
        <x:v>143</x:v>
      </x:c>
      <x:c r="E337" s="185" t="s">
        <x:v>130</x:v>
      </x:c>
      <x:c r="F337" s="185" t="n">
        <x:v>3.372</x:v>
      </x:c>
      <x:c r="G337" s="185" t="n">
        <x:v>3.372</x:v>
      </x:c>
      <x:c r="H337" s="185" t="n">
        <x:v>3.366</x:v>
      </x:c>
      <x:c r="I337" s="185" t="n">
        <x:v>3.366</x:v>
      </x:c>
      <x:c r="J337" s="185" t="n">
        <x:v>3.366</x:v>
      </x:c>
      <x:c r="K337" s="185" t="n">
        <x:v>3.366</x:v>
      </x:c>
      <x:c r="L337" s="185" t="n">
        <x:v>20.208</x:v>
      </x:c>
      <x:c r="M337" s="185" t="n">
        <x:v>10.098</x:v>
      </x:c>
      <x:c r="N337" s="185" t="n">
        <x:v>10.11</x:v>
      </x:c>
    </x:row>
    <x:row r="338" spans="1:14">
      <x:c r="A338" s="185" t="s">
        <x:v>65</x:v>
      </x:c>
      <x:c r="B338" s="200" t="s">
        <x:v>493</x:v>
      </x:c>
      <x:c r="C338" s="185" t="s">
        <x:v>126</x:v>
      </x:c>
      <x:c r="D338" s="185" t="s">
        <x:v>143</x:v>
      </x:c>
      <x:c r="E338" s="185" t="s">
        <x:v>131</x:v>
      </x:c>
      <x:c r="F338" s="185" t="n">
        <x:v>136.898</x:v>
      </x:c>
      <x:c r="G338" s="185" t="n">
        <x:v>378.333</x:v>
      </x:c>
      <x:c r="H338" s="185" t="n">
        <x:v>104.88</x:v>
      </x:c>
      <x:c r="I338" s="185" t="n">
        <x:v>67.665</x:v>
      </x:c>
      <x:c r="J338" s="185" t="n">
        <x:v>20.299</x:v>
      </x:c>
      <x:c r="K338" s="185" t="n">
        <x:v>3.384</x:v>
      </x:c>
      <x:c r="L338" s="185" t="n">
        <x:v>711.459000000001</x:v>
      </x:c>
      <x:c r="M338" s="185" t="n">
        <x:v>192.844</x:v>
      </x:c>
      <x:c r="N338" s="185" t="n">
        <x:v>518.615</x:v>
      </x:c>
    </x:row>
    <x:row r="339" spans="1:14">
      <x:c r="A339" s="185" t="s">
        <x:v>65</x:v>
      </x:c>
      <x:c r="B339" s="200" t="s">
        <x:v>494</x:v>
      </x:c>
      <x:c r="C339" s="185" t="s">
        <x:v>126</x:v>
      </x:c>
      <x:c r="D339" s="185" t="s">
        <x:v>143</x:v>
      </x:c>
      <x:c r="E339" s="185" t="s">
        <x:v>132</x:v>
      </x:c>
      <x:c r="F339" s="185" t="n">
        <x:v>3.384</x:v>
      </x:c>
      <x:c r="G339" s="185" t="n">
        <x:v>451.098</x:v>
      </x:c>
      <x:c r="H339" s="185" t="n">
        <x:v>110.519</x:v>
      </x:c>
      <x:c r="I339" s="185" t="n">
        <x:v>71.048</x:v>
      </x:c>
      <x:c r="J339" s="185" t="n">
        <x:v>18.044</x:v>
      </x:c>
      <x:c r="K339" s="185" t="n">
        <x:v>3.384</x:v>
      </x:c>
      <x:c r="L339" s="185" t="n">
        <x:v>657.477</x:v>
      </x:c>
      <x:c r="M339" s="185" t="n">
        <x:v>0</x:v>
      </x:c>
      <x:c r="N339" s="185" t="n">
        <x:v>657.477</x:v>
      </x:c>
    </x:row>
    <x:row r="340" spans="1:14">
      <x:c r="A340" s="185" t="s">
        <x:v>65</x:v>
      </x:c>
      <x:c r="B340" s="200" t="s">
        <x:v>495</x:v>
      </x:c>
      <x:c r="C340" s="185" t="s">
        <x:v>126</x:v>
      </x:c>
      <x:c r="D340" s="185" t="s">
        <x:v>143</x:v>
      </x:c>
      <x:c r="E340" s="185" t="s">
        <x:v>133</x:v>
      </x:c>
      <x:c r="F340" s="185" t="n">
        <x:v>208.631</x:v>
      </x:c>
      <x:c r="G340" s="185" t="n">
        <x:v>377.678</x:v>
      </x:c>
      <x:c r="H340" s="185" t="n">
        <x:v>110.241</x:v>
      </x:c>
      <x:c r="I340" s="185" t="n">
        <x:v>70.869</x:v>
      </x:c>
      <x:c r="J340" s="185" t="n">
        <x:v>14.624</x:v>
      </x:c>
      <x:c r="K340" s="185" t="n">
        <x:v>3.375</x:v>
      </x:c>
      <x:c r="L340" s="185" t="n">
        <x:v>785.418</x:v>
      </x:c>
      <x:c r="M340" s="185" t="n">
        <x:v>0</x:v>
      </x:c>
      <x:c r="N340" s="185" t="n">
        <x:v>785.418</x:v>
      </x:c>
    </x:row>
    <x:row r="341" spans="1:14">
      <x:c r="A341" s="185" t="s">
        <x:v>65</x:v>
      </x:c>
      <x:c r="B341" s="200" t="s">
        <x:v>496</x:v>
      </x:c>
      <x:c r="C341" s="185" t="s">
        <x:v>126</x:v>
      </x:c>
      <x:c r="D341" s="185" t="s">
        <x:v>143</x:v>
      </x:c>
      <x:c r="E341" s="185" t="s">
        <x:v>127</x:v>
      </x:c>
      <x:c r="F341" s="185" t="n">
        <x:v>158.608</x:v>
      </x:c>
      <x:c r="G341" s="185" t="n">
        <x:v>354.289</x:v>
      </x:c>
      <x:c r="H341" s="185" t="n">
        <x:v>52.736</x:v>
      </x:c>
      <x:c r="I341" s="185" t="n">
        <x:v>58.346</x:v>
      </x:c>
      <x:c r="J341" s="185" t="n">
        <x:v>15.708</x:v>
      </x:c>
      <x:c r="K341" s="185" t="n">
        <x:v>2.244</x:v>
      </x:c>
      <x:c r="L341" s="185" t="n">
        <x:v>641.931</x:v>
      </x:c>
      <x:c r="M341" s="185" t="n">
        <x:v>126.79</x:v>
      </x:c>
      <x:c r="N341" s="185" t="n">
        <x:v>515.141</x:v>
      </x:c>
    </x:row>
    <x:row r="342" spans="1:14">
      <x:c r="A342" s="185" t="s">
        <x:v>65</x:v>
      </x:c>
      <x:c r="B342" s="200" t="s">
        <x:v>497</x:v>
      </x:c>
      <x:c r="C342" s="185" t="s">
        <x:v>126</x:v>
      </x:c>
      <x:c r="D342" s="185" t="s">
        <x:v>143</x:v>
      </x:c>
      <x:c r="E342" s="185" t="s">
        <x:v>128</x:v>
      </x:c>
      <x:c r="F342" s="185" t="n">
        <x:v>3.366</x:v>
      </x:c>
      <x:c r="G342" s="185" t="n">
        <x:v>328.764</x:v>
      </x:c>
      <x:c r="H342" s="185" t="n">
        <x:v>71.811</x:v>
      </x:c>
      <x:c r="I342" s="185" t="n">
        <x:v>59.468</x:v>
      </x:c>
      <x:c r="J342" s="185" t="n">
        <x:v>26.929</x:v>
      </x:c>
      <x:c r="K342" s="185" t="n">
        <x:v>3.366</x:v>
      </x:c>
      <x:c r="L342" s="185" t="n">
        <x:v>493.704</x:v>
      </x:c>
      <x:c r="M342" s="185" t="n">
        <x:v>158.208</x:v>
      </x:c>
      <x:c r="N342" s="185" t="n">
        <x:v>335.496</x:v>
      </x:c>
    </x:row>
    <x:row r="343" spans="1:14">
      <x:c r="A343" s="185" t="s">
        <x:v>65</x:v>
      </x:c>
      <x:c r="B343" s="200" t="s">
        <x:v>498</x:v>
      </x:c>
      <x:c r="C343" s="185" t="s">
        <x:v>126</x:v>
      </x:c>
      <x:c r="D343" s="185" t="s">
        <x:v>143</x:v>
      </x:c>
      <x:c r="E343" s="185" t="s">
        <x:v>129</x:v>
      </x:c>
      <x:c r="F343" s="185" t="n">
        <x:v>2.244</x:v>
      </x:c>
      <x:c r="G343" s="185" t="n">
        <x:v>3.366</x:v>
      </x:c>
      <x:c r="H343" s="185" t="n">
        <x:v>3.366</x:v>
      </x:c>
      <x:c r="I343" s="185" t="n">
        <x:v>3.366</x:v>
      </x:c>
      <x:c r="J343" s="185" t="n">
        <x:v>3.366</x:v>
      </x:c>
      <x:c r="K343" s="185" t="n">
        <x:v>3.366</x:v>
      </x:c>
      <x:c r="L343" s="185" t="n">
        <x:v>19.074</x:v>
      </x:c>
      <x:c r="M343" s="185" t="n">
        <x:v>10.098</x:v>
      </x:c>
      <x:c r="N343" s="185" t="n">
        <x:v>8.976</x:v>
      </x:c>
    </x:row>
    <x:row r="344" spans="1:14">
      <x:c r="A344" s="185" t="s">
        <x:v>65</x:v>
      </x:c>
      <x:c r="B344" s="200" t="s">
        <x:v>499</x:v>
      </x:c>
      <x:c r="C344" s="185" t="s">
        <x:v>126</x:v>
      </x:c>
      <x:c r="D344" s="185" t="s">
        <x:v>143</x:v>
      </x:c>
      <x:c r="E344" s="185" t="s">
        <x:v>130</x:v>
      </x:c>
      <x:c r="F344" s="185" t="n">
        <x:v>4.482</x:v>
      </x:c>
      <x:c r="G344" s="185" t="n">
        <x:v>3.36</x:v>
      </x:c>
      <x:c r="H344" s="185" t="n">
        <x:v>3.348</x:v>
      </x:c>
      <x:c r="I344" s="185" t="n">
        <x:v>3.348</x:v>
      </x:c>
      <x:c r="J344" s="185" t="n">
        <x:v>2.232</x:v>
      </x:c>
      <x:c r="K344" s="185" t="n">
        <x:v>3.348</x:v>
      </x:c>
      <x:c r="L344" s="185" t="n">
        <x:v>20.118</x:v>
      </x:c>
      <x:c r="M344" s="185" t="n">
        <x:v>8.928</x:v>
      </x:c>
      <x:c r="N344" s="185" t="n">
        <x:v>11.19</x:v>
      </x:c>
    </x:row>
    <x:row r="345" spans="1:14">
      <x:c r="A345" s="185" t="s">
        <x:v>65</x:v>
      </x:c>
      <x:c r="B345" s="200" t="s">
        <x:v>500</x:v>
      </x:c>
      <x:c r="C345" s="185" t="s">
        <x:v>126</x:v>
      </x:c>
      <x:c r="D345" s="185" t="s">
        <x:v>143</x:v>
      </x:c>
      <x:c r="E345" s="185" t="s">
        <x:v>131</x:v>
      </x:c>
      <x:c r="F345" s="185" t="n">
        <x:v>2.232</x:v>
      </x:c>
      <x:c r="G345" s="185" t="n">
        <x:v>3.348</x:v>
      </x:c>
      <x:c r="H345" s="185" t="n">
        <x:v>72.566</x:v>
      </x:c>
      <x:c r="I345" s="185" t="n">
        <x:v>51.354</x:v>
      </x:c>
      <x:c r="J345" s="185" t="n">
        <x:v>27.909</x:v>
      </x:c>
      <x:c r="K345" s="185" t="n">
        <x:v>3.348</x:v>
      </x:c>
      <x:c r="L345" s="185" t="n">
        <x:v>160.757</x:v>
      </x:c>
      <x:c r="M345" s="185" t="n">
        <x:v>151.829</x:v>
      </x:c>
      <x:c r="N345" s="185" t="n">
        <x:v>8.928</x:v>
      </x:c>
    </x:row>
    <x:row r="346" spans="1:14">
      <x:c r="A346" s="185" t="s">
        <x:v>65</x:v>
      </x:c>
      <x:c r="B346" s="200" t="s">
        <x:v>501</x:v>
      </x:c>
      <x:c r="C346" s="185" t="s">
        <x:v>126</x:v>
      </x:c>
      <x:c r="D346" s="185" t="s">
        <x:v>143</x:v>
      </x:c>
      <x:c r="E346" s="185" t="s">
        <x:v>132</x:v>
      </x:c>
      <x:c r="F346" s="185" t="n">
        <x:v>4.464</x:v>
      </x:c>
      <x:c r="G346" s="185" t="n">
        <x:v>3.348</x:v>
      </x:c>
      <x:c r="H346" s="185" t="n">
        <x:v>72.566</x:v>
      </x:c>
      <x:c r="I346" s="185" t="n">
        <x:v>48.006</x:v>
      </x:c>
      <x:c r="J346" s="185" t="n">
        <x:v>24.56</x:v>
      </x:c>
      <x:c r="K346" s="185" t="n">
        <x:v>3.348</x:v>
      </x:c>
      <x:c r="L346" s="185" t="n">
        <x:v>156.292</x:v>
      </x:c>
      <x:c r="M346" s="185" t="n">
        <x:v>0</x:v>
      </x:c>
      <x:c r="N346" s="185" t="n">
        <x:v>156.292</x:v>
      </x:c>
    </x:row>
    <x:row r="347" spans="1:14">
      <x:c r="A347" s="185" t="s">
        <x:v>65</x:v>
      </x:c>
      <x:c r="B347" s="200" t="s">
        <x:v>502</x:v>
      </x:c>
      <x:c r="C347" s="185" t="s">
        <x:v>126</x:v>
      </x:c>
      <x:c r="D347" s="185" t="s">
        <x:v>143</x:v>
      </x:c>
      <x:c r="E347" s="185" t="s">
        <x:v>133</x:v>
      </x:c>
      <x:c r="F347" s="185" t="n">
        <x:v>3.348</x:v>
      </x:c>
      <x:c r="G347" s="185" t="n">
        <x:v>3.348</x:v>
      </x:c>
      <x:c r="H347" s="185" t="n">
        <x:v>237.791</x:v>
      </x:c>
      <x:c r="I347" s="185" t="n">
        <x:v>361.707</x:v>
      </x:c>
      <x:c r="J347" s="185" t="n">
        <x:v>141.781</x:v>
      </x:c>
      <x:c r="K347" s="185" t="n">
        <x:v>3.348</x:v>
      </x:c>
      <x:c r="L347" s="185" t="n">
        <x:v>751.323</x:v>
      </x:c>
      <x:c r="M347" s="185" t="n">
        <x:v>0</x:v>
      </x:c>
      <x:c r="N347" s="185" t="n">
        <x:v>751.323</x:v>
      </x:c>
    </x:row>
    <x:row r="348" spans="1:14">
      <x:c r="A348" s="185" t="s">
        <x:v>65</x:v>
      </x:c>
      <x:c r="B348" s="200" t="s">
        <x:v>503</x:v>
      </x:c>
      <x:c r="C348" s="185" t="s">
        <x:v>126</x:v>
      </x:c>
      <x:c r="D348" s="185" t="s">
        <x:v>143</x:v>
      </x:c>
      <x:c r="E348" s="185" t="s">
        <x:v>127</x:v>
      </x:c>
      <x:c r="F348" s="185" t="n">
        <x:v>3.346</x:v>
      </x:c>
      <x:c r="G348" s="185" t="n">
        <x:v>3.346</x:v>
      </x:c>
      <x:c r="H348" s="185" t="n">
        <x:v>69.039</x:v>
      </x:c>
      <x:c r="I348" s="185" t="n">
        <x:v>45.657</x:v>
      </x:c>
      <x:c r="J348" s="185" t="n">
        <x:v>24.499</x:v>
      </x:c>
      <x:c r="K348" s="185" t="n">
        <x:v>3.342</x:v>
      </x:c>
      <x:c r="L348" s="185" t="n">
        <x:v>149.229</x:v>
      </x:c>
      <x:c r="M348" s="185" t="n">
        <x:v>139.195</x:v>
      </x:c>
      <x:c r="N348" s="185" t="n">
        <x:v>10.034</x:v>
      </x:c>
    </x:row>
    <x:row r="349" spans="1:14">
      <x:c r="A349" s="185" t="s">
        <x:v>65</x:v>
      </x:c>
      <x:c r="B349" s="200" t="s">
        <x:v>504</x:v>
      </x:c>
      <x:c r="C349" s="185" t="s">
        <x:v>126</x:v>
      </x:c>
      <x:c r="D349" s="185" t="s">
        <x:v>143</x:v>
      </x:c>
      <x:c r="E349" s="185" t="s">
        <x:v>128</x:v>
      </x:c>
      <x:c r="F349" s="185" t="n">
        <x:v>3.344</x:v>
      </x:c>
      <x:c r="G349" s="185" t="n">
        <x:v>3.342</x:v>
      </x:c>
      <x:c r="H349" s="185" t="n">
        <x:v>70.332</x:v>
      </x:c>
      <x:c r="I349" s="185" t="n">
        <x:v>49.122</x:v>
      </x:c>
      <x:c r="J349" s="185" t="n">
        <x:v>24.56</x:v>
      </x:c>
      <x:c r="K349" s="185" t="n">
        <x:v>3.348</x:v>
      </x:c>
      <x:c r="L349" s="185" t="n">
        <x:v>154.048</x:v>
      </x:c>
      <x:c r="M349" s="185" t="n">
        <x:v>144.014</x:v>
      </x:c>
      <x:c r="N349" s="185" t="n">
        <x:v>10.034</x:v>
      </x:c>
    </x:row>
    <x:row r="350" spans="1:14">
      <x:c r="A350" s="185" t="s">
        <x:v>65</x:v>
      </x:c>
      <x:c r="B350" s="200" t="s">
        <x:v>505</x:v>
      </x:c>
      <x:c r="C350" s="185" t="s">
        <x:v>126</x:v>
      </x:c>
      <x:c r="D350" s="185" t="s">
        <x:v>143</x:v>
      </x:c>
      <x:c r="E350" s="185" t="s">
        <x:v>129</x:v>
      </x:c>
      <x:c r="F350" s="185" t="n">
        <x:v>3.351</x:v>
      </x:c>
      <x:c r="G350" s="185" t="n">
        <x:v>3.348</x:v>
      </x:c>
      <x:c r="H350" s="185" t="n">
        <x:v>3.357</x:v>
      </x:c>
      <x:c r="I350" s="185" t="n">
        <x:v>3.357</x:v>
      </x:c>
      <x:c r="J350" s="185" t="n">
        <x:v>3.357</x:v>
      </x:c>
      <x:c r="K350" s="185" t="n">
        <x:v>3.357</x:v>
      </x:c>
      <x:c r="L350" s="185" t="n">
        <x:v>20.127</x:v>
      </x:c>
      <x:c r="M350" s="185" t="n">
        <x:v>10.071</x:v>
      </x:c>
      <x:c r="N350" s="185" t="n">
        <x:v>10.056</x:v>
      </x:c>
    </x:row>
    <x:row r="351" spans="1:14">
      <x:c r="A351" s="185" t="s">
        <x:v>65</x:v>
      </x:c>
      <x:c r="B351" s="200" t="s">
        <x:v>506</x:v>
      </x:c>
      <x:c r="C351" s="185" t="s">
        <x:v>126</x:v>
      </x:c>
      <x:c r="D351" s="185" t="s">
        <x:v>143</x:v>
      </x:c>
      <x:c r="E351" s="185" t="s">
        <x:v>130</x:v>
      </x:c>
      <x:c r="F351" s="185" t="n">
        <x:v>3.357</x:v>
      </x:c>
      <x:c r="G351" s="185" t="n">
        <x:v>3.357</x:v>
      </x:c>
      <x:c r="H351" s="185" t="n">
        <x:v>3.357</x:v>
      </x:c>
      <x:c r="I351" s="185" t="n">
        <x:v>3.357</x:v>
      </x:c>
      <x:c r="J351" s="185" t="n">
        <x:v>3.357</x:v>
      </x:c>
      <x:c r="K351" s="185" t="n">
        <x:v>3.357</x:v>
      </x:c>
      <x:c r="L351" s="185" t="n">
        <x:v>20.142</x:v>
      </x:c>
      <x:c r="M351" s="185" t="n">
        <x:v>10.071</x:v>
      </x:c>
      <x:c r="N351" s="185" t="n">
        <x:v>10.071</x:v>
      </x:c>
    </x:row>
    <x:row r="352" spans="1:14">
      <x:c r="A352" s="185" t="s">
        <x:v>65</x:v>
      </x:c>
      <x:c r="B352" s="200" t="s">
        <x:v>507</x:v>
      </x:c>
      <x:c r="C352" s="185" t="s">
        <x:v>126</x:v>
      </x:c>
      <x:c r="D352" s="185" t="s">
        <x:v>143</x:v>
      </x:c>
      <x:c r="E352" s="185" t="s">
        <x:v>131</x:v>
      </x:c>
      <x:c r="F352" s="185" t="n">
        <x:v>2.238</x:v>
      </x:c>
      <x:c r="G352" s="185" t="n">
        <x:v>3.357</x:v>
      </x:c>
      <x:c r="H352" s="185" t="n">
        <x:v>277.566</x:v>
      </x:c>
      <x:c r="I352" s="185" t="n">
        <x:v>110.804</x:v>
      </x:c>
      <x:c r="J352" s="185" t="n">
        <x:v>43.649</x:v>
      </x:c>
      <x:c r="K352" s="185" t="n">
        <x:v>3.357</x:v>
      </x:c>
      <x:c r="L352" s="185" t="n">
        <x:v>440.971</x:v>
      </x:c>
      <x:c r="M352" s="185" t="n">
        <x:v>432.019</x:v>
      </x:c>
      <x:c r="N352" s="185" t="n">
        <x:v>8.952</x:v>
      </x:c>
    </x:row>
    <x:row r="353" spans="1:14">
      <x:c r="A353" s="185" t="s">
        <x:v>65</x:v>
      </x:c>
      <x:c r="B353" s="200" t="s">
        <x:v>508</x:v>
      </x:c>
      <x:c r="C353" s="185" t="s">
        <x:v>126</x:v>
      </x:c>
      <x:c r="D353" s="185" t="s">
        <x:v>143</x:v>
      </x:c>
      <x:c r="E353" s="185" t="s">
        <x:v>132</x:v>
      </x:c>
      <x:c r="F353" s="185" t="n">
        <x:v>304.425</x:v>
      </x:c>
      <x:c r="G353" s="185" t="n">
        <x:v>448.523</x:v>
      </x:c>
      <x:c r="H353" s="185" t="n">
        <x:v>190.901</x:v>
      </x:c>
      <x:c r="I353" s="185" t="n">
        <x:v>99.359</x:v>
      </x:c>
      <x:c r="J353" s="185" t="n">
        <x:v>34.607</x:v>
      </x:c>
      <x:c r="K353" s="185" t="n">
        <x:v>2.232</x:v>
      </x:c>
      <x:c r="L353" s="185" t="n">
        <x:v>1080.047</x:v>
      </x:c>
      <x:c r="M353" s="185" t="n">
        <x:v>0</x:v>
      </x:c>
      <x:c r="N353" s="185" t="n">
        <x:v>1080.047</x:v>
      </x:c>
    </x:row>
    <x:row r="354" spans="1:14">
      <x:c r="A354" s="185" t="s">
        <x:v>65</x:v>
      </x:c>
      <x:c r="B354" s="200" t="s">
        <x:v>509</x:v>
      </x:c>
      <x:c r="C354" s="185" t="s">
        <x:v>126</x:v>
      </x:c>
      <x:c r="D354" s="185" t="s">
        <x:v>143</x:v>
      </x:c>
      <x:c r="E354" s="185" t="s">
        <x:v>133</x:v>
      </x:c>
      <x:c r="F354" s="185" t="n">
        <x:v>303.653</x:v>
      </x:c>
      <x:c r="G354" s="185" t="n">
        <x:v>441.81</x:v>
      </x:c>
      <x:c r="H354" s="185" t="n">
        <x:v>131.398</x:v>
      </x:c>
      <x:c r="I354" s="185" t="n">
        <x:v>101.331</x:v>
      </x:c>
      <x:c r="J354" s="185" t="n">
        <x:v>28.952</x:v>
      </x:c>
      <x:c r="K354" s="185" t="n">
        <x:v>3.342</x:v>
      </x:c>
      <x:c r="L354" s="185" t="n">
        <x:v>1010.486</x:v>
      </x:c>
      <x:c r="M354" s="185" t="n">
        <x:v>0</x:v>
      </x:c>
      <x:c r="N354" s="185" t="n">
        <x:v>1010.486</x:v>
      </x:c>
    </x:row>
    <x:row r="355" spans="1:14">
      <x:c r="A355" s="185" t="s">
        <x:v>65</x:v>
      </x:c>
      <x:c r="B355" s="200" t="s">
        <x:v>510</x:v>
      </x:c>
      <x:c r="C355" s="185" t="s">
        <x:v>126</x:v>
      </x:c>
      <x:c r="D355" s="185" t="s">
        <x:v>143</x:v>
      </x:c>
      <x:c r="E355" s="185" t="s">
        <x:v>127</x:v>
      </x:c>
      <x:c r="F355" s="185" t="n">
        <x:v>301.77</x:v>
      </x:c>
      <x:c r="G355" s="185" t="n">
        <x:v>440.964</x:v>
      </x:c>
      <x:c r="H355" s="185" t="n">
        <x:v>158.123</x:v>
      </x:c>
      <x:c r="I355" s="185" t="n">
        <x:v>108.013</x:v>
      </x:c>
      <x:c r="J355" s="185" t="n">
        <x:v>32.293</x:v>
      </x:c>
      <x:c r="K355" s="185" t="n">
        <x:v>3.342</x:v>
      </x:c>
      <x:c r="L355" s="185" t="n">
        <x:v>1044.505</x:v>
      </x:c>
      <x:c r="M355" s="185" t="n">
        <x:v>298.429</x:v>
      </x:c>
      <x:c r="N355" s="185" t="n">
        <x:v>746.076</x:v>
      </x:c>
    </x:row>
    <x:row r="356" spans="1:14">
      <x:c r="A356" s="185" t="s">
        <x:v>65</x:v>
      </x:c>
      <x:c r="B356" s="200" t="s">
        <x:v>511</x:v>
      </x:c>
      <x:c r="C356" s="185" t="s">
        <x:v>126</x:v>
      </x:c>
      <x:c r="D356" s="185" t="s">
        <x:v>143</x:v>
      </x:c>
      <x:c r="E356" s="185" t="s">
        <x:v>128</x:v>
      </x:c>
      <x:c r="F356" s="185" t="n">
        <x:v>301.773</x:v>
      </x:c>
      <x:c r="G356" s="185" t="n">
        <x:v>444.587</x:v>
      </x:c>
      <x:c r="H356" s="185" t="n">
        <x:v>123.918</x:v>
      </x:c>
      <x:c r="I356" s="185" t="n">
        <x:v>127.268</x:v>
      </x:c>
      <x:c r="J356" s="185" t="n">
        <x:v>35.724</x:v>
      </x:c>
      <x:c r="K356" s="185" t="n">
        <x:v>3.348</x:v>
      </x:c>
      <x:c r="L356" s="185" t="n">
        <x:v>1036.618</x:v>
      </x:c>
      <x:c r="M356" s="185" t="n">
        <x:v>286.91</x:v>
      </x:c>
      <x:c r="N356" s="185" t="n">
        <x:v>749.708</x:v>
      </x:c>
    </x:row>
    <x:row r="357" spans="1:14">
      <x:c r="A357" s="185" t="s">
        <x:v>65</x:v>
      </x:c>
      <x:c r="B357" s="200" t="s">
        <x:v>512</x:v>
      </x:c>
      <x:c r="C357" s="185" t="s">
        <x:v>126</x:v>
      </x:c>
      <x:c r="D357" s="185" t="s">
        <x:v>143</x:v>
      </x:c>
      <x:c r="E357" s="185" t="s">
        <x:v>129</x:v>
      </x:c>
      <x:c r="F357" s="185" t="n">
        <x:v>2.232</x:v>
      </x:c>
      <x:c r="G357" s="185" t="n">
        <x:v>3.346</x:v>
      </x:c>
      <x:c r="H357" s="185" t="n">
        <x:v>3.342</x:v>
      </x:c>
      <x:c r="I357" s="185" t="n">
        <x:v>3.342</x:v>
      </x:c>
      <x:c r="J357" s="185" t="n">
        <x:v>3.342</x:v>
      </x:c>
      <x:c r="K357" s="185" t="n">
        <x:v>3.342</x:v>
      </x:c>
      <x:c r="L357" s="185" t="n">
        <x:v>18.946</x:v>
      </x:c>
      <x:c r="M357" s="185" t="n">
        <x:v>10.026</x:v>
      </x:c>
      <x:c r="N357" s="185" t="n">
        <x:v>8.92</x:v>
      </x:c>
    </x:row>
    <x:row r="358" spans="1:14">
      <x:c r="A358" s="185" t="s">
        <x:v>65</x:v>
      </x:c>
      <x:c r="B358" s="200" t="s">
        <x:v>513</x:v>
      </x:c>
      <x:c r="C358" s="185" t="s">
        <x:v>126</x:v>
      </x:c>
      <x:c r="D358" s="185" t="s">
        <x:v>143</x:v>
      </x:c>
      <x:c r="E358" s="185" t="s">
        <x:v>130</x:v>
      </x:c>
      <x:c r="F358" s="185" t="n">
        <x:v>301.77</x:v>
      </x:c>
      <x:c r="G358" s="185" t="n">
        <x:v>440.964</x:v>
      </x:c>
      <x:c r="H358" s="185" t="n">
        <x:v>158.123</x:v>
      </x:c>
      <x:c r="I358" s="185" t="n">
        <x:v>108.013</x:v>
      </x:c>
      <x:c r="J358" s="185" t="n">
        <x:v>32.293</x:v>
      </x:c>
      <x:c r="K358" s="185" t="n">
        <x:v>3.342</x:v>
      </x:c>
      <x:c r="L358" s="185" t="n">
        <x:v>1044.505</x:v>
      </x:c>
      <x:c r="M358" s="185" t="n">
        <x:v>298.429</x:v>
      </x:c>
      <x:c r="N358" s="185" t="n">
        <x:v>746.076</x:v>
      </x:c>
    </x:row>
    <x:row r="359" spans="1:14">
      <x:c r="A359" s="185" t="s">
        <x:v>65</x:v>
      </x:c>
      <x:c r="B359" s="200" t="s">
        <x:v>514</x:v>
      </x:c>
      <x:c r="C359" s="185" t="s">
        <x:v>126</x:v>
      </x:c>
      <x:c r="D359" s="185" t="s">
        <x:v>143</x:v>
      </x:c>
      <x:c r="E359" s="185" t="s">
        <x:v>131</x:v>
      </x:c>
      <x:c r="F359" s="185" t="n">
        <x:v>301.773</x:v>
      </x:c>
      <x:c r="G359" s="185" t="n">
        <x:v>444.587</x:v>
      </x:c>
      <x:c r="H359" s="185" t="n">
        <x:v>123.918</x:v>
      </x:c>
      <x:c r="I359" s="185" t="n">
        <x:v>127.268</x:v>
      </x:c>
      <x:c r="J359" s="185" t="n">
        <x:v>35.724</x:v>
      </x:c>
      <x:c r="K359" s="185" t="n">
        <x:v>3.348</x:v>
      </x:c>
      <x:c r="L359" s="185" t="n">
        <x:v>1036.618</x:v>
      </x:c>
      <x:c r="M359" s="185" t="n">
        <x:v>286.91</x:v>
      </x:c>
      <x:c r="N359" s="185" t="n">
        <x:v>749.708</x:v>
      </x:c>
    </x:row>
    <x:row r="360" spans="1:14">
      <x:c r="A360" s="185" t="s">
        <x:v>65</x:v>
      </x:c>
      <x:c r="B360" s="200" t="s">
        <x:v>515</x:v>
      </x:c>
      <x:c r="C360" s="185" t="s">
        <x:v>126</x:v>
      </x:c>
      <x:c r="D360" s="185" t="s">
        <x:v>143</x:v>
      </x:c>
      <x:c r="E360" s="185" t="s">
        <x:v>132</x:v>
      </x:c>
      <x:c r="F360" s="185" t="n">
        <x:v>2.232</x:v>
      </x:c>
      <x:c r="G360" s="185" t="n">
        <x:v>3.346</x:v>
      </x:c>
      <x:c r="H360" s="185" t="n">
        <x:v>3.342</x:v>
      </x:c>
      <x:c r="I360" s="185" t="n">
        <x:v>3.342</x:v>
      </x:c>
      <x:c r="J360" s="185" t="n">
        <x:v>3.342</x:v>
      </x:c>
      <x:c r="K360" s="185" t="n">
        <x:v>3.342</x:v>
      </x:c>
      <x:c r="L360" s="185" t="n">
        <x:v>18.946</x:v>
      </x:c>
      <x:c r="M360" s="185" t="n">
        <x:v>0</x:v>
      </x:c>
      <x:c r="N360" s="185" t="n">
        <x:v>18.946</x:v>
      </x:c>
    </x:row>
    <x:row r="361" spans="1:14">
      <x:c r="A361" s="185" t="s">
        <x:v>65</x:v>
      </x:c>
      <x:c r="B361" s="200" t="s">
        <x:v>516</x:v>
      </x:c>
      <x:c r="C361" s="185" t="s">
        <x:v>126</x:v>
      </x:c>
      <x:c r="D361" s="185" t="s">
        <x:v>143</x:v>
      </x:c>
      <x:c r="E361" s="185" t="s">
        <x:v>133</x:v>
      </x:c>
      <x:c r="F361" s="185" t="n">
        <x:v>301.77</x:v>
      </x:c>
      <x:c r="G361" s="185" t="n">
        <x:v>440.964</x:v>
      </x:c>
      <x:c r="H361" s="185" t="n">
        <x:v>158.123</x:v>
      </x:c>
      <x:c r="I361" s="185" t="n">
        <x:v>108.013</x:v>
      </x:c>
      <x:c r="J361" s="185" t="n">
        <x:v>32.293</x:v>
      </x:c>
      <x:c r="K361" s="185" t="n">
        <x:v>3.342</x:v>
      </x:c>
      <x:c r="L361" s="185" t="n">
        <x:v>1044.505</x:v>
      </x:c>
      <x:c r="M361" s="185" t="n">
        <x:v>0</x:v>
      </x:c>
      <x:c r="N361" s="185" t="n">
        <x:v>1044.505</x:v>
      </x:c>
    </x:row>
    <x:row r="362" spans="1:14">
      <x:c r="A362" s="185" t="s">
        <x:v>65</x:v>
      </x:c>
      <x:c r="B362" s="200" t="s">
        <x:v>517</x:v>
      </x:c>
      <x:c r="C362" s="185" t="s">
        <x:v>126</x:v>
      </x:c>
      <x:c r="D362" s="185" t="s">
        <x:v>143</x:v>
      </x:c>
      <x:c r="E362" s="185" t="s">
        <x:v>127</x:v>
      </x:c>
      <x:c r="F362" s="185" t="n">
        <x:v>301.773</x:v>
      </x:c>
      <x:c r="G362" s="185" t="n">
        <x:v>444.587</x:v>
      </x:c>
      <x:c r="H362" s="185" t="n">
        <x:v>123.918</x:v>
      </x:c>
      <x:c r="I362" s="185" t="n">
        <x:v>127.268</x:v>
      </x:c>
      <x:c r="J362" s="185" t="n">
        <x:v>35.724</x:v>
      </x:c>
      <x:c r="K362" s="185" t="n">
        <x:v>3.348</x:v>
      </x:c>
      <x:c r="L362" s="185" t="n">
        <x:v>1036.618</x:v>
      </x:c>
      <x:c r="M362" s="185" t="n">
        <x:v>286.91</x:v>
      </x:c>
      <x:c r="N362" s="185" t="n">
        <x:v>749.708</x:v>
      </x:c>
    </x:row>
    <x:row r="363" spans="1:14">
      <x:c r="A363" s="185" t="s">
        <x:v>65</x:v>
      </x:c>
      <x:c r="B363" s="200" t="s">
        <x:v>518</x:v>
      </x:c>
      <x:c r="C363" s="185" t="s">
        <x:v>126</x:v>
      </x:c>
      <x:c r="D363" s="185" t="s">
        <x:v>143</x:v>
      </x:c>
      <x:c r="E363" s="185" t="s">
        <x:v>128</x:v>
      </x:c>
      <x:c r="F363" s="185" t="n">
        <x:v>2.232</x:v>
      </x:c>
      <x:c r="G363" s="185" t="n">
        <x:v>3.346</x:v>
      </x:c>
      <x:c r="H363" s="185" t="n">
        <x:v>3.342</x:v>
      </x:c>
      <x:c r="I363" s="185" t="n">
        <x:v>3.342</x:v>
      </x:c>
      <x:c r="J363" s="185" t="n">
        <x:v>3.342</x:v>
      </x:c>
      <x:c r="K363" s="185" t="n">
        <x:v>3.342</x:v>
      </x:c>
      <x:c r="L363" s="185" t="n">
        <x:v>18.946</x:v>
      </x:c>
      <x:c r="M363" s="185" t="n">
        <x:v>10.026</x:v>
      </x:c>
      <x:c r="N363" s="185" t="n">
        <x:v>8.92</x:v>
      </x:c>
    </x:row>
    <x:row r="364" spans="1:14">
      <x:c r="A364" s="185" t="s">
        <x:v>65</x:v>
      </x:c>
      <x:c r="B364" s="200" t="s">
        <x:v>519</x:v>
      </x:c>
      <x:c r="C364" s="185" t="s">
        <x:v>126</x:v>
      </x:c>
      <x:c r="D364" s="185" t="s">
        <x:v>143</x:v>
      </x:c>
      <x:c r="E364" s="185" t="s">
        <x:v>129</x:v>
      </x:c>
      <x:c r="F364" s="185" t="n">
        <x:v>301.77</x:v>
      </x:c>
      <x:c r="G364" s="185" t="n">
        <x:v>440.964</x:v>
      </x:c>
      <x:c r="H364" s="185" t="n">
        <x:v>158.123</x:v>
      </x:c>
      <x:c r="I364" s="185" t="n">
        <x:v>108.013</x:v>
      </x:c>
      <x:c r="J364" s="185" t="n">
        <x:v>32.293</x:v>
      </x:c>
      <x:c r="K364" s="185" t="n">
        <x:v>3.342</x:v>
      </x:c>
      <x:c r="L364" s="185" t="n">
        <x:v>1044.505</x:v>
      </x:c>
      <x:c r="M364" s="185" t="n">
        <x:v>298.429</x:v>
      </x:c>
      <x:c r="N364" s="185" t="n">
        <x:v>746.076</x:v>
      </x:c>
    </x:row>
    <x:row r="365" spans="1:14">
      <x:c r="A365" s="185" t="s">
        <x:v>65</x:v>
      </x:c>
      <x:c r="B365" s="200" t="s">
        <x:v>520</x:v>
      </x:c>
      <x:c r="C365" s="185" t="s">
        <x:v>126</x:v>
      </x:c>
      <x:c r="D365" s="185" t="s">
        <x:v>143</x:v>
      </x:c>
      <x:c r="E365" s="185" t="s">
        <x:v>130</x:v>
      </x:c>
      <x:c r="F365" s="185" t="n">
        <x:v>301.773</x:v>
      </x:c>
      <x:c r="G365" s="185" t="n">
        <x:v>444.587</x:v>
      </x:c>
      <x:c r="H365" s="185" t="n">
        <x:v>123.918</x:v>
      </x:c>
      <x:c r="I365" s="185" t="n">
        <x:v>127.268</x:v>
      </x:c>
      <x:c r="J365" s="185" t="n">
        <x:v>35.724</x:v>
      </x:c>
      <x:c r="K365" s="185" t="n">
        <x:v>3.348</x:v>
      </x:c>
      <x:c r="L365" s="185" t="n">
        <x:v>1036.618</x:v>
      </x:c>
      <x:c r="M365" s="185" t="n">
        <x:v>286.91</x:v>
      </x:c>
      <x:c r="N365" s="185" t="n">
        <x:v>749.708</x:v>
      </x:c>
    </x:row>
    <x:row r="366" spans="1:14">
      <x:c r="A366" s="185" t="s">
        <x:v>65</x:v>
      </x:c>
      <x:c r="B366" s="200" t="s">
        <x:v>521</x:v>
      </x:c>
      <x:c r="C366" s="185" t="s">
        <x:v>126</x:v>
      </x:c>
      <x:c r="D366" s="185" t="s">
        <x:v>143</x:v>
      </x:c>
      <x:c r="E366" s="185" t="s">
        <x:v>131</x:v>
      </x:c>
      <x:c r="F366" s="185" t="n">
        <x:v>2.232</x:v>
      </x:c>
      <x:c r="G366" s="185" t="n">
        <x:v>3.346</x:v>
      </x:c>
      <x:c r="H366" s="185" t="n">
        <x:v>3.342</x:v>
      </x:c>
      <x:c r="I366" s="185" t="n">
        <x:v>3.342</x:v>
      </x:c>
      <x:c r="J366" s="185" t="n">
        <x:v>3.342</x:v>
      </x:c>
      <x:c r="K366" s="185" t="n">
        <x:v>3.342</x:v>
      </x:c>
      <x:c r="L366" s="185" t="n">
        <x:v>18.946</x:v>
      </x:c>
      <x:c r="M366" s="185" t="n">
        <x:v>10.026</x:v>
      </x:c>
      <x:c r="N366" s="185" t="n">
        <x:v>8.92</x:v>
      </x:c>
    </x:row>
    <x:row r="367" spans="1:14">
      <x:c r="A367" s="185" t="s">
        <x:v>65</x:v>
      </x:c>
      <x:c r="B367" s="200" t="s">
        <x:v>522</x:v>
      </x:c>
      <x:c r="C367" s="185" t="s">
        <x:v>126</x:v>
      </x:c>
      <x:c r="D367" s="185" t="s">
        <x:v>143</x:v>
      </x:c>
      <x:c r="E367" s="185" t="s">
        <x:v>132</x:v>
      </x:c>
      <x:c r="F367" s="185" t="n">
        <x:v>301.77</x:v>
      </x:c>
      <x:c r="G367" s="185" t="n">
        <x:v>440.964</x:v>
      </x:c>
      <x:c r="H367" s="185" t="n">
        <x:v>158.123</x:v>
      </x:c>
      <x:c r="I367" s="185" t="n">
        <x:v>108.013</x:v>
      </x:c>
      <x:c r="J367" s="185" t="n">
        <x:v>32.293</x:v>
      </x:c>
      <x:c r="K367" s="185" t="n">
        <x:v>3.342</x:v>
      </x:c>
      <x:c r="L367" s="185" t="n">
        <x:v>1044.505</x:v>
      </x:c>
      <x:c r="M367" s="185" t="n">
        <x:v>0</x:v>
      </x:c>
      <x:c r="N367" s="185" t="n">
        <x:v>1044.505</x:v>
      </x:c>
    </x:row>
    <x:row r="368" spans="1:14">
      <x:c r="A368" s="185" t="s">
        <x:v>65</x:v>
      </x:c>
      <x:c r="B368" s="200" t="s">
        <x:v>523</x:v>
      </x:c>
      <x:c r="C368" s="185" t="s">
        <x:v>126</x:v>
      </x:c>
      <x:c r="D368" s="185" t="s">
        <x:v>144</x:v>
      </x:c>
      <x:c r="E368" s="185" t="s">
        <x:v>133</x:v>
      </x:c>
      <x:c r="F368" s="185" t="n">
        <x:v>301.773</x:v>
      </x:c>
      <x:c r="G368" s="185" t="n">
        <x:v>444.587</x:v>
      </x:c>
      <x:c r="H368" s="185" t="n">
        <x:v>123.918</x:v>
      </x:c>
      <x:c r="I368" s="185" t="n">
        <x:v>127.268</x:v>
      </x:c>
      <x:c r="J368" s="185" t="n">
        <x:v>35.724</x:v>
      </x:c>
      <x:c r="K368" s="185" t="n">
        <x:v>3.348</x:v>
      </x:c>
      <x:c r="L368" s="185" t="n">
        <x:v>1036.618</x:v>
      </x:c>
      <x:c r="M368" s="185" t="n">
        <x:v>0</x:v>
      </x:c>
      <x:c r="N368" s="185" t="n">
        <x:v>1036.618</x:v>
      </x:c>
    </x:row>
    <x:row r="369" spans="1:14">
      <x:c r="A369" s="185" t="s">
        <x:v>66</x:v>
      </x:c>
      <x:c r="B369" s="200" t="s">
        <x:v>103</x:v>
      </x:c>
      <x:c r="C369" s="185" t="s">
        <x:v>126</x:v>
      </x:c>
      <x:c r="D369" s="185" t="s">
        <x:v>144</x:v>
      </x:c>
      <x:c r="E369" s="185" t="s">
        <x:v>132</x:v>
      </x:c>
      <x:c r="F369" s="185" t="n">
        <x:v>0</x:v>
      </x:c>
      <x:c r="G369" s="185" t="n">
        <x:v>1317.952</x:v>
      </x:c>
      <x:c r="H369" s="185" t="n">
        <x:v>1680.484</x:v>
      </x:c>
      <x:c r="I369" s="185" t="n">
        <x:v>1200.348</x:v>
      </x:c>
      <x:c r="J369" s="185" t="n">
        <x:v>360.105</x:v>
      </x:c>
      <x:c r="K369" s="185" t="n">
        <x:v>0</x:v>
      </x:c>
      <x:c r="L369" s="185" t="n">
        <x:v>4558.889</x:v>
      </x:c>
      <x:c r="M369" s="185" t="n">
        <x:v>0</x:v>
      </x:c>
      <x:c r="N369" s="185" t="n">
        <x:v>4558.889</x:v>
      </x:c>
    </x:row>
    <x:row r="370" spans="1:14">
      <x:c r="A370" s="185" t="s">
        <x:v>66</x:v>
      </x:c>
      <x:c r="B370" s="200" t="s">
        <x:v>170</x:v>
      </x:c>
      <x:c r="C370" s="185" t="s">
        <x:v>126</x:v>
      </x:c>
      <x:c r="D370" s="185" t="s">
        <x:v>144</x:v>
      </x:c>
      <x:c r="E370" s="185" t="s">
        <x:v>133</x:v>
      </x:c>
      <x:c r="F370" s="185" t="n">
        <x:v>0</x:v>
      </x:c>
      <x:c r="G370" s="185" t="n">
        <x:v>1319.467</x:v>
      </x:c>
      <x:c r="H370" s="185" t="n">
        <x:v>1676.216</x:v>
      </x:c>
      <x:c r="I370" s="185" t="n">
        <x:v>1317.038</x:v>
      </x:c>
      <x:c r="J370" s="185" t="n">
        <x:v>478.936</x:v>
      </x:c>
      <x:c r="K370" s="185" t="n">
        <x:v>0</x:v>
      </x:c>
      <x:c r="L370" s="185" t="n">
        <x:v>4791.657</x:v>
      </x:c>
      <x:c r="M370" s="185" t="n">
        <x:v>0</x:v>
      </x:c>
      <x:c r="N370" s="185" t="n">
        <x:v>4791.657</x:v>
      </x:c>
    </x:row>
    <x:row r="371" spans="1:14">
      <x:c r="A371" s="185" t="s">
        <x:v>66</x:v>
      </x:c>
      <x:c r="B371" s="200" t="s">
        <x:v>171</x:v>
      </x:c>
      <x:c r="C371" s="185" t="s">
        <x:v>126</x:v>
      </x:c>
      <x:c r="D371" s="185" t="s">
        <x:v>144</x:v>
      </x:c>
      <x:c r="E371" s="185" t="s">
        <x:v>127</x:v>
      </x:c>
      <x:c r="F371" s="185" t="n">
        <x:v>0</x:v>
      </x:c>
      <x:c r="G371" s="185" t="n">
        <x:v>0</x:v>
      </x:c>
      <x:c r="H371" s="185" t="n">
        <x:v>0</x:v>
      </x:c>
      <x:c r="I371" s="185" t="n">
        <x:v>0</x:v>
      </x:c>
      <x:c r="J371" s="185" t="n">
        <x:v>0</x:v>
      </x:c>
      <x:c r="K371" s="185" t="n">
        <x:v>0</x:v>
      </x:c>
      <x:c r="L371" s="185" t="n">
        <x:v>0</x:v>
      </x:c>
      <x:c r="M371" s="185" t="n">
        <x:v>0</x:v>
      </x:c>
      <x:c r="N371" s="185" t="n">
        <x:v>0</x:v>
      </x:c>
    </x:row>
    <x:row r="372" spans="1:14">
      <x:c r="A372" s="185" t="s">
        <x:v>66</x:v>
      </x:c>
      <x:c r="B372" s="200" t="s">
        <x:v>172</x:v>
      </x:c>
      <x:c r="C372" s="185" t="s">
        <x:v>126</x:v>
      </x:c>
      <x:c r="D372" s="185" t="s">
        <x:v>144</x:v>
      </x:c>
      <x:c r="E372" s="185" t="s">
        <x:v>128</x:v>
      </x:c>
      <x:c r="F372" s="185" t="n">
        <x:v>0</x:v>
      </x:c>
      <x:c r="G372" s="185" t="n">
        <x:v>0</x:v>
      </x:c>
      <x:c r="H372" s="185" t="n">
        <x:v>0</x:v>
      </x:c>
      <x:c r="I372" s="185" t="n">
        <x:v>0</x:v>
      </x:c>
      <x:c r="J372" s="185" t="n">
        <x:v>0</x:v>
      </x:c>
      <x:c r="K372" s="185" t="n">
        <x:v>0</x:v>
      </x:c>
      <x:c r="L372" s="185" t="n">
        <x:v>0</x:v>
      </x:c>
      <x:c r="M372" s="185" t="n">
        <x:v>0</x:v>
      </x:c>
      <x:c r="N372" s="185" t="n">
        <x:v>0</x:v>
      </x:c>
    </x:row>
    <x:row r="373" spans="1:14">
      <x:c r="A373" s="185" t="s">
        <x:v>66</x:v>
      </x:c>
      <x:c r="B373" s="200" t="s">
        <x:v>173</x:v>
      </x:c>
      <x:c r="C373" s="185" t="s">
        <x:v>126</x:v>
      </x:c>
      <x:c r="D373" s="185" t="s">
        <x:v>144</x:v>
      </x:c>
      <x:c r="E373" s="185" t="s">
        <x:v>129</x:v>
      </x:c>
      <x:c r="F373" s="185" t="n">
        <x:v>0</x:v>
      </x:c>
      <x:c r="G373" s="185" t="n">
        <x:v>1325.239</x:v>
      </x:c>
      <x:c r="H373" s="185" t="n">
        <x:v>1676.204</x:v>
      </x:c>
      <x:c r="I373" s="185" t="n">
        <x:v>1197.304</x:v>
      </x:c>
      <x:c r="J373" s="185" t="n">
        <x:v>478.936</x:v>
      </x:c>
      <x:c r="K373" s="185" t="n">
        <x:v>0</x:v>
      </x:c>
      <x:c r="L373" s="185" t="n">
        <x:v>4677.683</x:v>
      </x:c>
      <x:c r="M373" s="185" t="n">
        <x:v>3352.444</x:v>
      </x:c>
      <x:c r="N373" s="185" t="n">
        <x:v>1325.239</x:v>
      </x:c>
    </x:row>
    <x:row r="374" spans="1:14">
      <x:c r="A374" s="185" t="s">
        <x:v>66</x:v>
      </x:c>
      <x:c r="B374" s="200" t="s">
        <x:v>174</x:v>
      </x:c>
      <x:c r="C374" s="185" t="s">
        <x:v>126</x:v>
      </x:c>
      <x:c r="D374" s="185" t="s">
        <x:v>144</x:v>
      </x:c>
      <x:c r="E374" s="185" t="s">
        <x:v>130</x:v>
      </x:c>
      <x:c r="F374" s="185" t="n">
        <x:v>0</x:v>
      </x:c>
      <x:c r="G374" s="185" t="n">
        <x:v>1317.94</x:v>
      </x:c>
      <x:c r="H374" s="185" t="n">
        <x:v>1680.484</x:v>
      </x:c>
      <x:c r="I374" s="185" t="n">
        <x:v>1200.347</x:v>
      </x:c>
      <x:c r="J374" s="185" t="n">
        <x:v>480.14</x:v>
      </x:c>
      <x:c r="K374" s="185" t="n">
        <x:v>0</x:v>
      </x:c>
      <x:c r="L374" s="185" t="n">
        <x:v>4678.911</x:v>
      </x:c>
      <x:c r="M374" s="185" t="n">
        <x:v>3360.971</x:v>
      </x:c>
      <x:c r="N374" s="185" t="n">
        <x:v>1317.94</x:v>
      </x:c>
    </x:row>
    <x:row r="375" spans="1:14">
      <x:c r="A375" s="185" t="s">
        <x:v>66</x:v>
      </x:c>
      <x:c r="B375" s="200" t="s">
        <x:v>175</x:v>
      </x:c>
      <x:c r="C375" s="185" t="s">
        <x:v>126</x:v>
      </x:c>
      <x:c r="D375" s="185" t="s">
        <x:v>144</x:v>
      </x:c>
      <x:c r="E375" s="185" t="s">
        <x:v>131</x:v>
      </x:c>
      <x:c r="F375" s="185" t="n">
        <x:v>0</x:v>
      </x:c>
      <x:c r="G375" s="185" t="n">
        <x:v>1320.381</x:v>
      </x:c>
      <x:c r="H375" s="185" t="n">
        <x:v>1680.484</x:v>
      </x:c>
      <x:c r="I375" s="185" t="n">
        <x:v>1200.348</x:v>
      </x:c>
      <x:c r="J375" s="185" t="n">
        <x:v>480.14</x:v>
      </x:c>
      <x:c r="K375" s="185" t="n">
        <x:v>0</x:v>
      </x:c>
      <x:c r="L375" s="185" t="n">
        <x:v>4681.353</x:v>
      </x:c>
      <x:c r="M375" s="185" t="n">
        <x:v>3360.972</x:v>
      </x:c>
      <x:c r="N375" s="185" t="n">
        <x:v>1320.381</x:v>
      </x:c>
    </x:row>
    <x:row r="376" spans="1:14">
      <x:c r="A376" s="185" t="s">
        <x:v>66</x:v>
      </x:c>
      <x:c r="B376" s="200" t="s">
        <x:v>176</x:v>
      </x:c>
      <x:c r="C376" s="185" t="s">
        <x:v>126</x:v>
      </x:c>
      <x:c r="D376" s="185" t="s">
        <x:v>144</x:v>
      </x:c>
      <x:c r="E376" s="185" t="s">
        <x:v>132</x:v>
      </x:c>
      <x:c r="F376" s="185" t="n">
        <x:v>0</x:v>
      </x:c>
      <x:c r="G376" s="185" t="n">
        <x:v>1320.382</x:v>
      </x:c>
      <x:c r="H376" s="185" t="n">
        <x:v>1680.484</x:v>
      </x:c>
      <x:c r="I376" s="185" t="n">
        <x:v>1200.347</x:v>
      </x:c>
      <x:c r="J376" s="185" t="n">
        <x:v>480.14</x:v>
      </x:c>
      <x:c r="K376" s="185" t="n">
        <x:v>0</x:v>
      </x:c>
      <x:c r="L376" s="185" t="n">
        <x:v>4681.353</x:v>
      </x:c>
      <x:c r="M376" s="185" t="n">
        <x:v>0</x:v>
      </x:c>
      <x:c r="N376" s="185" t="n">
        <x:v>4681.353</x:v>
      </x:c>
    </x:row>
    <x:row r="377" spans="1:14">
      <x:c r="A377" s="185" t="s">
        <x:v>66</x:v>
      </x:c>
      <x:c r="B377" s="200" t="s">
        <x:v>177</x:v>
      </x:c>
      <x:c r="C377" s="185" t="s">
        <x:v>126</x:v>
      </x:c>
      <x:c r="D377" s="185" t="s">
        <x:v>144</x:v>
      </x:c>
      <x:c r="E377" s="185" t="s">
        <x:v>133</x:v>
      </x:c>
      <x:c r="F377" s="185" t="n">
        <x:v>0</x:v>
      </x:c>
      <x:c r="G377" s="185" t="n">
        <x:v>1322.209</x:v>
      </x:c>
      <x:c r="H377" s="185" t="n">
        <x:v>1568.361</x:v>
      </x:c>
      <x:c r="I377" s="185" t="n">
        <x:v>1447.734</x:v>
      </x:c>
      <x:c r="J377" s="185" t="n">
        <x:v>482.588</x:v>
      </x:c>
      <x:c r="K377" s="185" t="n">
        <x:v>0</x:v>
      </x:c>
      <x:c r="L377" s="185" t="n">
        <x:v>4820.892</x:v>
      </x:c>
      <x:c r="M377" s="185" t="n">
        <x:v>0</x:v>
      </x:c>
      <x:c r="N377" s="185" t="n">
        <x:v>4820.892</x:v>
      </x:c>
    </x:row>
    <x:row r="378" spans="1:14">
      <x:c r="A378" s="185" t="s">
        <x:v>66</x:v>
      </x:c>
      <x:c r="B378" s="200" t="s">
        <x:v>178</x:v>
      </x:c>
      <x:c r="C378" s="185" t="s">
        <x:v>126</x:v>
      </x:c>
      <x:c r="D378" s="185" t="s">
        <x:v>144</x:v>
      </x:c>
      <x:c r="E378" s="185" t="s">
        <x:v>127</x:v>
      </x:c>
      <x:c r="F378" s="185" t="n">
        <x:v>0</x:v>
      </x:c>
      <x:c r="G378" s="185" t="n">
        <x:v>0</x:v>
      </x:c>
      <x:c r="H378" s="185" t="n">
        <x:v>0</x:v>
      </x:c>
      <x:c r="I378" s="185" t="n">
        <x:v>0</x:v>
      </x:c>
      <x:c r="J378" s="185" t="n">
        <x:v>0</x:v>
      </x:c>
      <x:c r="K378" s="185" t="n">
        <x:v>0</x:v>
      </x:c>
      <x:c r="L378" s="185" t="n">
        <x:v>0</x:v>
      </x:c>
      <x:c r="M378" s="185" t="n">
        <x:v>0</x:v>
      </x:c>
      <x:c r="N378" s="185" t="n">
        <x:v>0</x:v>
      </x:c>
    </x:row>
    <x:row r="379" spans="1:14">
      <x:c r="A379" s="185" t="s">
        <x:v>66</x:v>
      </x:c>
      <x:c r="B379" s="200" t="s">
        <x:v>179</x:v>
      </x:c>
      <x:c r="C379" s="185" t="s">
        <x:v>126</x:v>
      </x:c>
      <x:c r="D379" s="185" t="s">
        <x:v>144</x:v>
      </x:c>
      <x:c r="E379" s="185" t="s">
        <x:v>128</x:v>
      </x:c>
      <x:c r="F379" s="185" t="n">
        <x:v>0</x:v>
      </x:c>
      <x:c r="G379" s="185" t="n">
        <x:v>0</x:v>
      </x:c>
      <x:c r="H379" s="185" t="n">
        <x:v>0</x:v>
      </x:c>
      <x:c r="I379" s="185" t="n">
        <x:v>0</x:v>
      </x:c>
      <x:c r="J379" s="185" t="n">
        <x:v>0</x:v>
      </x:c>
      <x:c r="K379" s="185" t="n">
        <x:v>0</x:v>
      </x:c>
      <x:c r="L379" s="185" t="n">
        <x:v>0</x:v>
      </x:c>
      <x:c r="M379" s="185" t="n">
        <x:v>0</x:v>
      </x:c>
      <x:c r="N379" s="185" t="n">
        <x:v>0</x:v>
      </x:c>
    </x:row>
    <x:row r="380" spans="1:14">
      <x:c r="A380" s="185" t="s">
        <x:v>66</x:v>
      </x:c>
      <x:c r="B380" s="200" t="s">
        <x:v>180</x:v>
      </x:c>
      <x:c r="C380" s="185" t="s">
        <x:v>126</x:v>
      </x:c>
      <x:c r="D380" s="185" t="s">
        <x:v>144</x:v>
      </x:c>
      <x:c r="E380" s="185" t="s">
        <x:v>129</x:v>
      </x:c>
      <x:c r="F380" s="185" t="n">
        <x:v>0</x:v>
      </x:c>
      <x:c r="G380" s="185" t="n">
        <x:v>1333.772</x:v>
      </x:c>
      <x:c r="H380" s="185" t="n">
        <x:v>1697.552</x:v>
      </x:c>
      <x:c r="I380" s="185" t="n">
        <x:v>1333.762</x:v>
      </x:c>
      <x:c r="J380" s="185" t="n">
        <x:v>484.996</x:v>
      </x:c>
      <x:c r="K380" s="185" t="n">
        <x:v>0</x:v>
      </x:c>
      <x:c r="L380" s="185" t="n">
        <x:v>4850.082</x:v>
      </x:c>
      <x:c r="M380" s="185" t="n">
        <x:v>3516.31</x:v>
      </x:c>
      <x:c r="N380" s="185" t="n">
        <x:v>1333.772</x:v>
      </x:c>
    </x:row>
    <x:row r="381" spans="1:14">
      <x:c r="A381" s="185" t="s">
        <x:v>66</x:v>
      </x:c>
      <x:c r="B381" s="200" t="s">
        <x:v>181</x:v>
      </x:c>
      <x:c r="C381" s="185" t="s">
        <x:v>126</x:v>
      </x:c>
      <x:c r="D381" s="185" t="s">
        <x:v>144</x:v>
      </x:c>
      <x:c r="E381" s="185" t="s">
        <x:v>130</x:v>
      </x:c>
      <x:c r="F381" s="185" t="n">
        <x:v>0</x:v>
      </x:c>
      <x:c r="G381" s="185" t="n">
        <x:v>1331.945</x:v>
      </x:c>
      <x:c r="H381" s="185" t="n">
        <x:v>1688.998</x:v>
      </x:c>
      <x:c r="I381" s="185" t="n">
        <x:v>1327.097</x:v>
      </x:c>
      <x:c r="J381" s="185" t="n">
        <x:v>361.941</x:v>
      </x:c>
      <x:c r="K381" s="185" t="n">
        <x:v>0</x:v>
      </x:c>
      <x:c r="L381" s="185" t="n">
        <x:v>4709.981</x:v>
      </x:c>
      <x:c r="M381" s="185" t="n">
        <x:v>3378.036</x:v>
      </x:c>
      <x:c r="N381" s="185" t="n">
        <x:v>1331.945</x:v>
      </x:c>
    </x:row>
    <x:row r="382" spans="1:14">
      <x:c r="A382" s="185" t="s">
        <x:v>66</x:v>
      </x:c>
      <x:c r="B382" s="200" t="s">
        <x:v>182</x:v>
      </x:c>
      <x:c r="C382" s="185" t="s">
        <x:v>126</x:v>
      </x:c>
      <x:c r="D382" s="185" t="s">
        <x:v>144</x:v>
      </x:c>
      <x:c r="E382" s="185" t="s">
        <x:v>131</x:v>
      </x:c>
      <x:c r="F382" s="185" t="n">
        <x:v>0</x:v>
      </x:c>
      <x:c r="G382" s="185" t="n">
        <x:v>1327.087</x:v>
      </x:c>
      <x:c r="H382" s="185" t="n">
        <x:v>1809.635</x:v>
      </x:c>
      <x:c r="I382" s="185" t="n">
        <x:v>1327.097</x:v>
      </x:c>
      <x:c r="J382" s="185" t="n">
        <x:v>482.588</x:v>
      </x:c>
      <x:c r="K382" s="185" t="n">
        <x:v>0</x:v>
      </x:c>
      <x:c r="L382" s="185" t="n">
        <x:v>4946.407</x:v>
      </x:c>
      <x:c r="M382" s="185" t="n">
        <x:v>3619.32</x:v>
      </x:c>
      <x:c r="N382" s="185" t="n">
        <x:v>1327.087</x:v>
      </x:c>
    </x:row>
    <x:row r="383" spans="1:14">
      <x:c r="A383" s="185" t="s">
        <x:v>66</x:v>
      </x:c>
      <x:c r="B383" s="200" t="s">
        <x:v>183</x:v>
      </x:c>
      <x:c r="C383" s="185" t="s">
        <x:v>126</x:v>
      </x:c>
      <x:c r="D383" s="185" t="s">
        <x:v>144</x:v>
      </x:c>
      <x:c r="E383" s="185" t="s">
        <x:v>132</x:v>
      </x:c>
      <x:c r="F383" s="185" t="n">
        <x:v>0</x:v>
      </x:c>
      <x:c r="G383" s="185" t="n">
        <x:v>1450.465</x:v>
      </x:c>
      <x:c r="H383" s="185" t="n">
        <x:v>1823.36</x:v>
      </x:c>
      <x:c r="I383" s="185" t="n">
        <x:v>1337.138</x:v>
      </x:c>
      <x:c r="J383" s="185" t="n">
        <x:v>486.244</x:v>
      </x:c>
      <x:c r="K383" s="185" t="n">
        <x:v>0</x:v>
      </x:c>
      <x:c r="L383" s="185" t="n">
        <x:v>5097.207</x:v>
      </x:c>
      <x:c r="M383" s="185" t="n">
        <x:v>0</x:v>
      </x:c>
      <x:c r="N383" s="185" t="n">
        <x:v>5097.207</x:v>
      </x:c>
    </x:row>
    <x:row r="384" spans="1:14">
      <x:c r="A384" s="185" t="s">
        <x:v>66</x:v>
      </x:c>
      <x:c r="B384" s="200" t="s">
        <x:v>184</x:v>
      </x:c>
      <x:c r="C384" s="185" t="s">
        <x:v>126</x:v>
      </x:c>
      <x:c r="D384" s="185" t="s">
        <x:v>144</x:v>
      </x:c>
      <x:c r="E384" s="185" t="s">
        <x:v>133</x:v>
      </x:c>
      <x:c r="F384" s="185" t="n">
        <x:v>0</x:v>
      </x:c>
      <x:c r="G384" s="185" t="n">
        <x:v>1336.224</x:v>
      </x:c>
      <x:c r="H384" s="185" t="n">
        <x:v>1697.542</x:v>
      </x:c>
      <x:c r="I384" s="185" t="n">
        <x:v>1455.043</x:v>
      </x:c>
      <x:c r="J384" s="185" t="n">
        <x:v>363.747</x:v>
      </x:c>
      <x:c r="K384" s="185" t="n">
        <x:v>0</x:v>
      </x:c>
      <x:c r="L384" s="185" t="n">
        <x:v>4852.556</x:v>
      </x:c>
      <x:c r="M384" s="185" t="n">
        <x:v>0</x:v>
      </x:c>
      <x:c r="N384" s="185" t="n">
        <x:v>4852.556</x:v>
      </x:c>
    </x:row>
    <x:row r="385" spans="1:14">
      <x:c r="A385" s="185" t="s">
        <x:v>66</x:v>
      </x:c>
      <x:c r="B385" s="200" t="s">
        <x:v>185</x:v>
      </x:c>
      <x:c r="C385" s="185" t="s">
        <x:v>126</x:v>
      </x:c>
      <x:c r="D385" s="185" t="s">
        <x:v>144</x:v>
      </x:c>
      <x:c r="E385" s="185" t="s">
        <x:v>127</x:v>
      </x:c>
      <x:c r="F385" s="185" t="n">
        <x:v>0</x:v>
      </x:c>
      <x:c r="G385" s="185" t="n">
        <x:v>0</x:v>
      </x:c>
      <x:c r="H385" s="185" t="n">
        <x:v>0</x:v>
      </x:c>
      <x:c r="I385" s="185" t="n">
        <x:v>0</x:v>
      </x:c>
      <x:c r="J385" s="185" t="n">
        <x:v>0</x:v>
      </x:c>
      <x:c r="K385" s="185" t="n">
        <x:v>0</x:v>
      </x:c>
      <x:c r="L385" s="185" t="n">
        <x:v>0</x:v>
      </x:c>
      <x:c r="M385" s="185" t="n">
        <x:v>0</x:v>
      </x:c>
      <x:c r="N385" s="185" t="n">
        <x:v>0</x:v>
      </x:c>
    </x:row>
    <x:row r="386" spans="1:14">
      <x:c r="A386" s="185" t="s">
        <x:v>66</x:v>
      </x:c>
      <x:c r="B386" s="200" t="s">
        <x:v>186</x:v>
      </x:c>
      <x:c r="C386" s="185" t="s">
        <x:v>126</x:v>
      </x:c>
      <x:c r="D386" s="185" t="s">
        <x:v>144</x:v>
      </x:c>
      <x:c r="E386" s="185" t="s">
        <x:v>128</x:v>
      </x:c>
      <x:c r="F386" s="185" t="n">
        <x:v>0</x:v>
      </x:c>
      <x:c r="G386" s="185" t="n">
        <x:v>0</x:v>
      </x:c>
      <x:c r="H386" s="185" t="n">
        <x:v>0</x:v>
      </x:c>
      <x:c r="I386" s="185" t="n">
        <x:v>0</x:v>
      </x:c>
      <x:c r="J386" s="185" t="n">
        <x:v>0</x:v>
      </x:c>
      <x:c r="K386" s="185" t="n">
        <x:v>0</x:v>
      </x:c>
      <x:c r="L386" s="185" t="n">
        <x:v>0</x:v>
      </x:c>
      <x:c r="M386" s="185" t="n">
        <x:v>0</x:v>
      </x:c>
      <x:c r="N386" s="185" t="n">
        <x:v>0</x:v>
      </x:c>
    </x:row>
    <x:row r="387" spans="1:14">
      <x:c r="A387" s="185" t="s">
        <x:v>66</x:v>
      </x:c>
      <x:c r="B387" s="200" t="s">
        <x:v>187</x:v>
      </x:c>
      <x:c r="C387" s="185" t="s">
        <x:v>126</x:v>
      </x:c>
      <x:c r="D387" s="185" t="s">
        <x:v>144</x:v>
      </x:c>
      <x:c r="E387" s="185" t="s">
        <x:v>129</x:v>
      </x:c>
      <x:c r="F387" s="185" t="n">
        <x:v>0</x:v>
      </x:c>
      <x:c r="G387" s="185" t="n">
        <x:v>1453.205</x:v>
      </x:c>
      <x:c r="H387" s="185" t="n">
        <x:v>5067.025</x:v>
      </x:c>
      <x:c r="I387" s="185" t="n">
        <x:v>1447.734</x:v>
      </x:c>
      <x:c r="J387" s="185" t="n">
        <x:v>482.588</x:v>
      </x:c>
      <x:c r="K387" s="185" t="n">
        <x:v>0</x:v>
      </x:c>
      <x:c r="L387" s="185" t="n">
        <x:v>8450.552</x:v>
      </x:c>
      <x:c r="M387" s="185" t="n">
        <x:v>6997.347</x:v>
      </x:c>
      <x:c r="N387" s="185" t="n">
        <x:v>1453.205</x:v>
      </x:c>
    </x:row>
    <x:row r="388" spans="1:14">
      <x:c r="A388" s="185" t="s">
        <x:v>66</x:v>
      </x:c>
      <x:c r="B388" s="200" t="s">
        <x:v>188</x:v>
      </x:c>
      <x:c r="C388" s="185" t="s">
        <x:v>126</x:v>
      </x:c>
      <x:c r="D388" s="185" t="s">
        <x:v>144</x:v>
      </x:c>
      <x:c r="E388" s="185" t="s">
        <x:v>130</x:v>
      </x:c>
      <x:c r="F388" s="185" t="n">
        <x:v>0</x:v>
      </x:c>
      <x:c r="G388" s="185" t="n">
        <x:v>1326.174</x:v>
      </x:c>
      <x:c r="H388" s="185" t="n">
        <x:v>1805.11</x:v>
      </x:c>
      <x:c r="I388" s="185" t="n">
        <x:v>1203.38</x:v>
      </x:c>
      <x:c r="J388" s="185" t="n">
        <x:v>481.344</x:v>
      </x:c>
      <x:c r="K388" s="185" t="n">
        <x:v>0</x:v>
      </x:c>
      <x:c r="L388" s="185" t="n">
        <x:v>4816.008</x:v>
      </x:c>
      <x:c r="M388" s="185" t="n">
        <x:v>3489.834</x:v>
      </x:c>
      <x:c r="N388" s="185" t="n">
        <x:v>1326.174</x:v>
      </x:c>
    </x:row>
    <x:row r="389" spans="1:14">
      <x:c r="A389" s="185" t="s">
        <x:v>66</x:v>
      </x:c>
      <x:c r="B389" s="200" t="s">
        <x:v>189</x:v>
      </x:c>
      <x:c r="C389" s="185" t="s">
        <x:v>126</x:v>
      </x:c>
      <x:c r="D389" s="185" t="s">
        <x:v>144</x:v>
      </x:c>
      <x:c r="E389" s="185" t="s">
        <x:v>131</x:v>
      </x:c>
      <x:c r="F389" s="185" t="n">
        <x:v>0</x:v>
      </x:c>
      <x:c r="G389" s="185" t="n">
        <x:v>1324.649</x:v>
      </x:c>
      <x:c r="H389" s="185" t="n">
        <x:v>1930.282</x:v>
      </x:c>
      <x:c r="I389" s="185" t="n">
        <x:v>1327.087</x:v>
      </x:c>
      <x:c r="J389" s="185" t="n">
        <x:v>482.588</x:v>
      </x:c>
      <x:c r="K389" s="185" t="n">
        <x:v>0</x:v>
      </x:c>
      <x:c r="L389" s="185" t="n">
        <x:v>5064.606</x:v>
      </x:c>
      <x:c r="M389" s="185" t="n">
        <x:v>3739.957</x:v>
      </x:c>
      <x:c r="N389" s="185" t="n">
        <x:v>1324.649</x:v>
      </x:c>
    </x:row>
    <x:row r="390" spans="1:14">
      <x:c r="A390" s="185" t="s">
        <x:v>66</x:v>
      </x:c>
      <x:c r="B390" s="200" t="s">
        <x:v>190</x:v>
      </x:c>
      <x:c r="C390" s="185" t="s">
        <x:v>126</x:v>
      </x:c>
      <x:c r="D390" s="185" t="s">
        <x:v>144</x:v>
      </x:c>
      <x:c r="E390" s="185" t="s">
        <x:v>132</x:v>
      </x:c>
      <x:c r="F390" s="185" t="n">
        <x:v>0</x:v>
      </x:c>
      <x:c r="G390" s="185" t="n">
        <x:v>1327.077</x:v>
      </x:c>
      <x:c r="H390" s="185" t="n">
        <x:v>1568.361</x:v>
      </x:c>
      <x:c r="I390" s="185" t="n">
        <x:v>844.519</x:v>
      </x:c>
      <x:c r="J390" s="185" t="n">
        <x:v>603.235</x:v>
      </x:c>
      <x:c r="K390" s="185" t="n">
        <x:v>0</x:v>
      </x:c>
      <x:c r="L390" s="185" t="n">
        <x:v>4343.192</x:v>
      </x:c>
      <x:c r="M390" s="185" t="n">
        <x:v>0</x:v>
      </x:c>
      <x:c r="N390" s="185" t="n">
        <x:v>4343.192</x:v>
      </x:c>
    </x:row>
    <x:row r="391" spans="1:14">
      <x:c r="A391" s="185" t="s">
        <x:v>66</x:v>
      </x:c>
      <x:c r="B391" s="200" t="s">
        <x:v>191</x:v>
      </x:c>
      <x:c r="C391" s="185" t="s">
        <x:v>126</x:v>
      </x:c>
      <x:c r="D391" s="185" t="s">
        <x:v>144</x:v>
      </x:c>
      <x:c r="E391" s="185" t="s">
        <x:v>133</x:v>
      </x:c>
      <x:c r="F391" s="185" t="n">
        <x:v>0</x:v>
      </x:c>
      <x:c r="G391" s="185" t="n">
        <x:v>1327.087</x:v>
      </x:c>
      <x:c r="H391" s="185" t="n">
        <x:v>1809.645</x:v>
      </x:c>
      <x:c r="I391" s="185" t="n">
        <x:v>1568.371</x:v>
      </x:c>
      <x:c r="J391" s="185" t="n">
        <x:v>482.588</x:v>
      </x:c>
      <x:c r="K391" s="185" t="n">
        <x:v>0</x:v>
      </x:c>
      <x:c r="L391" s="185" t="n">
        <x:v>5187.691</x:v>
      </x:c>
      <x:c r="M391" s="185" t="n">
        <x:v>0</x:v>
      </x:c>
      <x:c r="N391" s="185" t="n">
        <x:v>5187.691</x:v>
      </x:c>
    </x:row>
    <x:row r="392" spans="1:14">
      <x:c r="A392" s="185" t="s">
        <x:v>66</x:v>
      </x:c>
      <x:c r="B392" s="200" t="s">
        <x:v>192</x:v>
      </x:c>
      <x:c r="C392" s="185" t="s">
        <x:v>126</x:v>
      </x:c>
      <x:c r="D392" s="185" t="s">
        <x:v>144</x:v>
      </x:c>
      <x:c r="E392" s="185" t="s">
        <x:v>127</x:v>
      </x:c>
      <x:c r="F392" s="185" t="n">
        <x:v>0</x:v>
      </x:c>
      <x:c r="G392" s="185" t="n">
        <x:v>0</x:v>
      </x:c>
      <x:c r="H392" s="185" t="n">
        <x:v>0</x:v>
      </x:c>
      <x:c r="I392" s="185" t="n">
        <x:v>0</x:v>
      </x:c>
      <x:c r="J392" s="185" t="n">
        <x:v>0</x:v>
      </x:c>
      <x:c r="K392" s="185" t="n">
        <x:v>0</x:v>
      </x:c>
      <x:c r="L392" s="185" t="n">
        <x:v>0</x:v>
      </x:c>
      <x:c r="M392" s="185" t="n">
        <x:v>0</x:v>
      </x:c>
      <x:c r="N392" s="185" t="n">
        <x:v>0</x:v>
      </x:c>
    </x:row>
    <x:row r="393" spans="1:14">
      <x:c r="A393" s="185" t="s">
        <x:v>66</x:v>
      </x:c>
      <x:c r="B393" s="200" t="s">
        <x:v>193</x:v>
      </x:c>
      <x:c r="C393" s="185" t="s">
        <x:v>126</x:v>
      </x:c>
      <x:c r="D393" s="185" t="s">
        <x:v>144</x:v>
      </x:c>
      <x:c r="E393" s="185" t="s">
        <x:v>128</x:v>
      </x:c>
      <x:c r="F393" s="185" t="n">
        <x:v>0</x:v>
      </x:c>
      <x:c r="G393" s="185" t="n">
        <x:v>0</x:v>
      </x:c>
      <x:c r="H393" s="185" t="n">
        <x:v>0</x:v>
      </x:c>
      <x:c r="I393" s="185" t="n">
        <x:v>0</x:v>
      </x:c>
      <x:c r="J393" s="185" t="n">
        <x:v>0</x:v>
      </x:c>
      <x:c r="K393" s="185" t="n">
        <x:v>0</x:v>
      </x:c>
      <x:c r="L393" s="185" t="n">
        <x:v>0</x:v>
      </x:c>
      <x:c r="M393" s="185" t="n">
        <x:v>0</x:v>
      </x:c>
      <x:c r="N393" s="185" t="n">
        <x:v>0</x:v>
      </x:c>
    </x:row>
    <x:row r="394" spans="1:14">
      <x:c r="A394" s="185" t="s">
        <x:v>66</x:v>
      </x:c>
      <x:c r="B394" s="200" t="s">
        <x:v>194</x:v>
      </x:c>
      <x:c r="C394" s="185" t="s">
        <x:v>126</x:v>
      </x:c>
      <x:c r="D394" s="185" t="s">
        <x:v>144</x:v>
      </x:c>
      <x:c r="E394" s="185" t="s">
        <x:v>129</x:v>
      </x:c>
      <x:c r="F394" s="185" t="n">
        <x:v>0</x:v>
      </x:c>
      <x:c r="G394" s="185" t="n">
        <x:v>1329.517</x:v>
      </x:c>
      <x:c r="H394" s="185" t="n">
        <x:v>1809.645</x:v>
      </x:c>
      <x:c r="I394" s="185" t="n">
        <x:v>1327.097</x:v>
      </x:c>
      <x:c r="J394" s="185" t="n">
        <x:v>603.225</x:v>
      </x:c>
      <x:c r="K394" s="185" t="n">
        <x:v>0</x:v>
      </x:c>
      <x:c r="L394" s="185" t="n">
        <x:v>5069.484</x:v>
      </x:c>
      <x:c r="M394" s="185" t="n">
        <x:v>3739.967</x:v>
      </x:c>
      <x:c r="N394" s="185" t="n">
        <x:v>1329.517</x:v>
      </x:c>
    </x:row>
    <x:row r="395" spans="1:14">
      <x:c r="A395" s="185" t="s">
        <x:v>66</x:v>
      </x:c>
      <x:c r="B395" s="200" t="s">
        <x:v>195</x:v>
      </x:c>
      <x:c r="C395" s="185" t="s">
        <x:v>126</x:v>
      </x:c>
      <x:c r="D395" s="185" t="s">
        <x:v>144</x:v>
      </x:c>
      <x:c r="E395" s="185" t="s">
        <x:v>130</x:v>
      </x:c>
      <x:c r="F395" s="185" t="n">
        <x:v>0</x:v>
      </x:c>
      <x:c r="G395" s="185" t="n">
        <x:v>1327.087</x:v>
      </x:c>
      <x:c r="H395" s="185" t="n">
        <x:v>1688.998</x:v>
      </x:c>
      <x:c r="I395" s="185" t="n">
        <x:v>1206.44</x:v>
      </x:c>
      <x:c r="J395" s="185" t="n">
        <x:v>482.588</x:v>
      </x:c>
      <x:c r="K395" s="185" t="n">
        <x:v>0</x:v>
      </x:c>
      <x:c r="L395" s="185" t="n">
        <x:v>4705.113</x:v>
      </x:c>
      <x:c r="M395" s="185" t="n">
        <x:v>3378.026</x:v>
      </x:c>
      <x:c r="N395" s="185" t="n">
        <x:v>1327.087</x:v>
      </x:c>
    </x:row>
    <x:row r="396" spans="1:14">
      <x:c r="A396" s="185" t="s">
        <x:v>66</x:v>
      </x:c>
      <x:c r="B396" s="200" t="s">
        <x:v>196</x:v>
      </x:c>
      <x:c r="C396" s="185" t="s">
        <x:v>126</x:v>
      </x:c>
      <x:c r="D396" s="185" t="s">
        <x:v>144</x:v>
      </x:c>
      <x:c r="E396" s="185" t="s">
        <x:v>131</x:v>
      </x:c>
      <x:c r="F396" s="185" t="n">
        <x:v>0</x:v>
      </x:c>
      <x:c r="G396" s="185" t="n">
        <x:v>1327.087</x:v>
      </x:c>
      <x:c r="H396" s="185" t="n">
        <x:v>1688.998</x:v>
      </x:c>
      <x:c r="I396" s="185" t="n">
        <x:v>1447.724</x:v>
      </x:c>
      <x:c r="J396" s="185" t="n">
        <x:v>482.588</x:v>
      </x:c>
      <x:c r="K396" s="185" t="n">
        <x:v>0</x:v>
      </x:c>
      <x:c r="L396" s="185" t="n">
        <x:v>4946.397</x:v>
      </x:c>
      <x:c r="M396" s="185" t="n">
        <x:v>3619.31</x:v>
      </x:c>
      <x:c r="N396" s="185" t="n">
        <x:v>1327.087</x:v>
      </x:c>
    </x:row>
    <x:row r="397" spans="1:14">
      <x:c r="A397" s="185" t="s">
        <x:v>66</x:v>
      </x:c>
      <x:c r="B397" s="200" t="s">
        <x:v>197</x:v>
      </x:c>
      <x:c r="C397" s="185" t="s">
        <x:v>126</x:v>
      </x:c>
      <x:c r="D397" s="185" t="s">
        <x:v>144</x:v>
      </x:c>
      <x:c r="E397" s="185" t="s">
        <x:v>132</x:v>
      </x:c>
      <x:c r="F397" s="185" t="n">
        <x:v>0</x:v>
      </x:c>
      <x:c r="G397" s="185" t="n">
        <x:v>1326.465</x:v>
      </x:c>
      <x:c r="H397" s="185" t="n">
        <x:v>1805.11</x:v>
      </x:c>
      <x:c r="I397" s="185" t="n">
        <x:v>1323.726</x:v>
      </x:c>
      <x:c r="J397" s="185" t="n">
        <x:v>361.008</x:v>
      </x:c>
      <x:c r="K397" s="185" t="n">
        <x:v>0</x:v>
      </x:c>
      <x:c r="L397" s="185" t="n">
        <x:v>4816.309</x:v>
      </x:c>
      <x:c r="M397" s="185" t="n">
        <x:v>0</x:v>
      </x:c>
      <x:c r="N397" s="185" t="n">
        <x:v>4816.309</x:v>
      </x:c>
    </x:row>
    <x:row r="398" spans="1:14">
      <x:c r="A398" s="185" t="s">
        <x:v>66</x:v>
      </x:c>
      <x:c r="B398" s="200" t="s">
        <x:v>198</x:v>
      </x:c>
      <x:c r="C398" s="185" t="s">
        <x:v>126</x:v>
      </x:c>
      <x:c r="D398" s="185" t="s">
        <x:v>144</x:v>
      </x:c>
      <x:c r="E398" s="185" t="s">
        <x:v>133</x:v>
      </x:c>
      <x:c r="F398" s="185" t="n">
        <x:v>0</x:v>
      </x:c>
      <x:c r="G398" s="185" t="n">
        <x:v>1443.158</x:v>
      </x:c>
      <x:c r="H398" s="185" t="n">
        <x:v>1680.485</x:v>
      </x:c>
      <x:c r="I398" s="185" t="n">
        <x:v>1440.417</x:v>
      </x:c>
      <x:c r="J398" s="185" t="n">
        <x:v>360.105</x:v>
      </x:c>
      <x:c r="K398" s="185" t="n">
        <x:v>0</x:v>
      </x:c>
      <x:c r="L398" s="185" t="n">
        <x:v>4924.165</x:v>
      </x:c>
      <x:c r="M398" s="185" t="n">
        <x:v>0</x:v>
      </x:c>
      <x:c r="N398" s="185" t="n">
        <x:v>4924.165</x:v>
      </x:c>
    </x:row>
    <x:row r="399" spans="1:14">
      <x:c r="A399" s="185" t="s">
        <x:v>66</x:v>
      </x:c>
      <x:c r="B399" s="200" t="s">
        <x:v>104</x:v>
      </x:c>
      <x:c r="C399" s="185" t="s">
        <x:v>126</x:v>
      </x:c>
      <x:c r="D399" s="185" t="s">
        <x:v>151</x:v>
      </x:c>
      <x:c r="E399" s="185" t="s">
        <x:v>127</x:v>
      </x:c>
      <x:c r="F399" s="185" t="n">
        <x:v>0</x:v>
      </x:c>
      <x:c r="G399" s="185" t="n">
        <x:v>0</x:v>
      </x:c>
      <x:c r="H399" s="185" t="n">
        <x:v>0</x:v>
      </x:c>
      <x:c r="I399" s="185" t="n">
        <x:v>0</x:v>
      </x:c>
      <x:c r="J399" s="185" t="n">
        <x:v>0</x:v>
      </x:c>
      <x:c r="K399" s="185" t="n">
        <x:v>0</x:v>
      </x:c>
      <x:c r="L399" s="185" t="n">
        <x:v>0</x:v>
      </x:c>
      <x:c r="M399" s="185" t="n">
        <x:v>0</x:v>
      </x:c>
      <x:c r="N399" s="185" t="n">
        <x:v>0</x:v>
      </x:c>
    </x:row>
    <x:row r="400" spans="1:14">
      <x:c r="A400" s="185" t="s">
        <x:v>66</x:v>
      </x:c>
      <x:c r="B400" s="200" t="s">
        <x:v>199</x:v>
      </x:c>
      <x:c r="C400" s="185" t="s">
        <x:v>126</x:v>
      </x:c>
      <x:c r="D400" s="185" t="s">
        <x:v>151</x:v>
      </x:c>
      <x:c r="E400" s="185" t="s">
        <x:v>128</x:v>
      </x:c>
      <x:c r="F400" s="185" t="n">
        <x:v>0</x:v>
      </x:c>
      <x:c r="G400" s="185" t="n">
        <x:v>0</x:v>
      </x:c>
      <x:c r="H400" s="185" t="n">
        <x:v>0</x:v>
      </x:c>
      <x:c r="I400" s="185" t="n">
        <x:v>0</x:v>
      </x:c>
      <x:c r="J400" s="185" t="n">
        <x:v>0</x:v>
      </x:c>
      <x:c r="K400" s="185" t="n">
        <x:v>0</x:v>
      </x:c>
      <x:c r="L400" s="185" t="n">
        <x:v>0</x:v>
      </x:c>
      <x:c r="M400" s="185" t="n">
        <x:v>0</x:v>
      </x:c>
      <x:c r="N400" s="185" t="n">
        <x:v>0</x:v>
      </x:c>
    </x:row>
    <x:row r="401" spans="1:14">
      <x:c r="A401" s="185" t="s">
        <x:v>66</x:v>
      </x:c>
      <x:c r="B401" s="200" t="s">
        <x:v>200</x:v>
      </x:c>
      <x:c r="C401" s="185" t="s">
        <x:v>126</x:v>
      </x:c>
      <x:c r="D401" s="185" t="s">
        <x:v>151</x:v>
      </x:c>
      <x:c r="E401" s="185" t="s">
        <x:v>129</x:v>
      </x:c>
      <x:c r="F401" s="185" t="n">
        <x:v>0</x:v>
      </x:c>
      <x:c r="G401" s="185" t="n">
        <x:v>1551.312</x:v>
      </x:c>
      <x:c r="H401" s="185" t="n">
        <x:v>31686.12</x:v>
      </x:c>
      <x:c r="I401" s="185" t="n">
        <x:v>1667.693</x:v>
      </x:c>
      <x:c r="J401" s="185" t="n">
        <x:v>476.484</x:v>
      </x:c>
      <x:c r="K401" s="185" t="n">
        <x:v>0</x:v>
      </x:c>
      <x:c r="L401" s="185" t="n">
        <x:v>35381.609</x:v>
      </x:c>
      <x:c r="M401" s="185" t="n">
        <x:v>33830.297</x:v>
      </x:c>
      <x:c r="N401" s="185" t="n">
        <x:v>1551.312</x:v>
      </x:c>
    </x:row>
    <x:row r="402" spans="1:14">
      <x:c r="A402" s="185" t="s">
        <x:v>66</x:v>
      </x:c>
      <x:c r="B402" s="200" t="s">
        <x:v>201</x:v>
      </x:c>
      <x:c r="C402" s="185" t="s">
        <x:v>126</x:v>
      </x:c>
      <x:c r="D402" s="185" t="s">
        <x:v>151</x:v>
      </x:c>
      <x:c r="E402" s="185" t="s">
        <x:v>130</x:v>
      </x:c>
      <x:c r="F402" s="185" t="n">
        <x:v>0</x:v>
      </x:c>
      <x:c r="G402" s="185" t="n">
        <x:v>1312.159</x:v>
      </x:c>
      <x:c r="H402" s="185" t="n">
        <x:v>10923.162</x:v>
      </x:c>
      <x:c r="I402" s="185" t="n">
        <x:v>1320.381</x:v>
      </x:c>
      <x:c r="J402" s="185" t="n">
        <x:v>480.14</x:v>
      </x:c>
      <x:c r="K402" s="185" t="n">
        <x:v>0</x:v>
      </x:c>
      <x:c r="L402" s="185" t="n">
        <x:v>14035.842</x:v>
      </x:c>
      <x:c r="M402" s="185" t="n">
        <x:v>12723.683</x:v>
      </x:c>
      <x:c r="N402" s="185" t="n">
        <x:v>1312.159</x:v>
      </x:c>
    </x:row>
    <x:row r="403" spans="1:14">
      <x:c r="A403" s="185" t="s">
        <x:v>66</x:v>
      </x:c>
      <x:c r="B403" s="200" t="s">
        <x:v>202</x:v>
      </x:c>
      <x:c r="C403" s="185" t="s">
        <x:v>126</x:v>
      </x:c>
      <x:c r="D403" s="185" t="s">
        <x:v>151</x:v>
      </x:c>
      <x:c r="E403" s="185" t="s">
        <x:v>131</x:v>
      </x:c>
      <x:c r="F403" s="185" t="n">
        <x:v>0</x:v>
      </x:c>
      <x:c r="G403" s="185" t="n">
        <x:v>1441.33</x:v>
      </x:c>
      <x:c r="H403" s="185" t="n">
        <x:v>1925.445</x:v>
      </x:c>
      <x:c r="I403" s="185" t="n">
        <x:v>1564.418</x:v>
      </x:c>
      <x:c r="J403" s="185" t="n">
        <x:v>481.344</x:v>
      </x:c>
      <x:c r="K403" s="185" t="n">
        <x:v>0</x:v>
      </x:c>
      <x:c r="L403" s="185" t="n">
        <x:v>5412.537</x:v>
      </x:c>
      <x:c r="M403" s="185" t="n">
        <x:v>3971.207</x:v>
      </x:c>
      <x:c r="N403" s="185" t="n">
        <x:v>1441.33</x:v>
      </x:c>
    </x:row>
    <x:row r="404" spans="1:14">
      <x:c r="A404" s="185" t="s">
        <x:v>66</x:v>
      </x:c>
      <x:c r="B404" s="200" t="s">
        <x:v>203</x:v>
      </x:c>
      <x:c r="C404" s="185" t="s">
        <x:v>126</x:v>
      </x:c>
      <x:c r="D404" s="185" t="s">
        <x:v>151</x:v>
      </x:c>
      <x:c r="E404" s="185" t="s">
        <x:v>132</x:v>
      </x:c>
      <x:c r="F404" s="185" t="n">
        <x:v>0</x:v>
      </x:c>
      <x:c r="G404" s="185" t="n">
        <x:v>1444.072</x:v>
      </x:c>
      <x:c r="H404" s="185" t="n">
        <x:v>14801.761</x:v>
      </x:c>
      <x:c r="I404" s="185" t="n">
        <x:v>3008.466</x:v>
      </x:c>
      <x:c r="J404" s="185" t="n">
        <x:v>481.344</x:v>
      </x:c>
      <x:c r="K404" s="185" t="n">
        <x:v>0</x:v>
      </x:c>
      <x:c r="L404" s="185" t="n">
        <x:v>19735.643</x:v>
      </x:c>
      <x:c r="M404" s="185" t="n">
        <x:v>0</x:v>
      </x:c>
      <x:c r="N404" s="185" t="n">
        <x:v>19735.643</x:v>
      </x:c>
    </x:row>
    <x:row r="405" spans="1:14">
      <x:c r="A405" s="185" t="s">
        <x:v>66</x:v>
      </x:c>
      <x:c r="B405" s="200" t="s">
        <x:v>204</x:v>
      </x:c>
      <x:c r="C405" s="185" t="s">
        <x:v>126</x:v>
      </x:c>
      <x:c r="D405" s="185" t="s">
        <x:v>151</x:v>
      </x:c>
      <x:c r="E405" s="185" t="s">
        <x:v>133</x:v>
      </x:c>
      <x:c r="F405" s="185" t="n">
        <x:v>0</x:v>
      </x:c>
      <x:c r="G405" s="185" t="n">
        <x:v>1323.726</x:v>
      </x:c>
      <x:c r="H405" s="185" t="n">
        <x:v>18532.291</x:v>
      </x:c>
      <x:c r="I405" s="185" t="n">
        <x:v>1323.726</x:v>
      </x:c>
      <x:c r="J405" s="185" t="n">
        <x:v>481.344</x:v>
      </x:c>
      <x:c r="K405" s="185" t="n">
        <x:v>0</x:v>
      </x:c>
      <x:c r="L405" s="185" t="n">
        <x:v>21661.087</x:v>
      </x:c>
      <x:c r="M405" s="185" t="n">
        <x:v>0</x:v>
      </x:c>
      <x:c r="N405" s="185" t="n">
        <x:v>21661.087</x:v>
      </x:c>
    </x:row>
    <x:row r="406" spans="1:14">
      <x:c r="A406" s="185" t="s">
        <x:v>66</x:v>
      </x:c>
      <x:c r="B406" s="200" t="s">
        <x:v>205</x:v>
      </x:c>
      <x:c r="C406" s="185" t="s">
        <x:v>126</x:v>
      </x:c>
      <x:c r="D406" s="185" t="s">
        <x:v>151</x:v>
      </x:c>
      <x:c r="E406" s="185" t="s">
        <x:v>127</x:v>
      </x:c>
      <x:c r="F406" s="185" t="n">
        <x:v>0</x:v>
      </x:c>
      <x:c r="G406" s="185" t="n">
        <x:v>0</x:v>
      </x:c>
      <x:c r="H406" s="185" t="n">
        <x:v>0</x:v>
      </x:c>
      <x:c r="I406" s="185" t="n">
        <x:v>0</x:v>
      </x:c>
      <x:c r="J406" s="185" t="n">
        <x:v>0</x:v>
      </x:c>
      <x:c r="K406" s="185" t="n">
        <x:v>0</x:v>
      </x:c>
      <x:c r="L406" s="185" t="n">
        <x:v>0</x:v>
      </x:c>
      <x:c r="M406" s="185" t="n">
        <x:v>0</x:v>
      </x:c>
      <x:c r="N406" s="185" t="n">
        <x:v>0</x:v>
      </x:c>
    </x:row>
    <x:row r="407" spans="1:14">
      <x:c r="A407" s="185" t="s">
        <x:v>66</x:v>
      </x:c>
      <x:c r="B407" s="200" t="s">
        <x:v>206</x:v>
      </x:c>
      <x:c r="C407" s="185" t="s">
        <x:v>126</x:v>
      </x:c>
      <x:c r="D407" s="185" t="s">
        <x:v>151</x:v>
      </x:c>
      <x:c r="E407" s="185" t="s">
        <x:v>128</x:v>
      </x:c>
      <x:c r="F407" s="185" t="n">
        <x:v>0</x:v>
      </x:c>
      <x:c r="G407" s="185" t="n">
        <x:v>0</x:v>
      </x:c>
      <x:c r="H407" s="185" t="n">
        <x:v>0</x:v>
      </x:c>
      <x:c r="I407" s="185" t="n">
        <x:v>0</x:v>
      </x:c>
      <x:c r="J407" s="185" t="n">
        <x:v>0</x:v>
      </x:c>
      <x:c r="K407" s="185" t="n">
        <x:v>0</x:v>
      </x:c>
      <x:c r="L407" s="185" t="n">
        <x:v>0</x:v>
      </x:c>
      <x:c r="M407" s="185" t="n">
        <x:v>0</x:v>
      </x:c>
      <x:c r="N407" s="185" t="n">
        <x:v>0</x:v>
      </x:c>
    </x:row>
    <x:row r="408" spans="1:14">
      <x:c r="A408" s="185" t="s">
        <x:v>66</x:v>
      </x:c>
      <x:c r="B408" s="200" t="s">
        <x:v>207</x:v>
      </x:c>
      <x:c r="C408" s="185" t="s">
        <x:v>126</x:v>
      </x:c>
      <x:c r="D408" s="185" t="s">
        <x:v>151</x:v>
      </x:c>
      <x:c r="E408" s="185" t="s">
        <x:v>129</x:v>
      </x:c>
      <x:c r="F408" s="185" t="n">
        <x:v>0</x:v>
      </x:c>
      <x:c r="G408" s="185" t="n">
        <x:v>14950.112</x:v>
      </x:c>
      <x:c r="H408" s="185" t="n">
        <x:v>29122.137</x:v>
      </x:c>
      <x:c r="I408" s="185" t="n">
        <x:v>17088.19</x:v>
      </x:c>
      <x:c r="J408" s="185" t="n">
        <x:v>481.344</x:v>
      </x:c>
      <x:c r="K408" s="185" t="n">
        <x:v>0</x:v>
      </x:c>
      <x:c r="L408" s="185" t="n">
        <x:v>61641.783</x:v>
      </x:c>
      <x:c r="M408" s="185" t="n">
        <x:v>46691.671</x:v>
      </x:c>
      <x:c r="N408" s="185" t="n">
        <x:v>14950.112</x:v>
      </x:c>
    </x:row>
    <x:row r="409" spans="1:14">
      <x:c r="A409" s="185" t="s">
        <x:v>66</x:v>
      </x:c>
      <x:c r="B409" s="200" t="s">
        <x:v>208</x:v>
      </x:c>
      <x:c r="C409" s="185" t="s">
        <x:v>126</x:v>
      </x:c>
      <x:c r="D409" s="185" t="s">
        <x:v>151</x:v>
      </x:c>
      <x:c r="E409" s="185" t="s">
        <x:v>130</x:v>
      </x:c>
      <x:c r="F409" s="185" t="n">
        <x:v>0</x:v>
      </x:c>
      <x:c r="G409" s="185" t="n">
        <x:v>4452.567</x:v>
      </x:c>
      <x:c r="H409" s="185" t="n">
        <x:v>3971.191</x:v>
      </x:c>
      <x:c r="I409" s="185" t="n">
        <x:v>1323.715</x:v>
      </x:c>
      <x:c r="J409" s="185" t="n">
        <x:v>601.69</x:v>
      </x:c>
      <x:c r="K409" s="185" t="n">
        <x:v>0</x:v>
      </x:c>
      <x:c r="L409" s="185" t="n">
        <x:v>10349.163</x:v>
      </x:c>
      <x:c r="M409" s="185" t="n">
        <x:v>5896.596</x:v>
      </x:c>
      <x:c r="N409" s="185" t="n">
        <x:v>4452.567</x:v>
      </x:c>
    </x:row>
    <x:row r="410" spans="1:14">
      <x:c r="A410" s="185" t="s">
        <x:v>66</x:v>
      </x:c>
      <x:c r="B410" s="200" t="s">
        <x:v>209</x:v>
      </x:c>
      <x:c r="C410" s="185" t="s">
        <x:v>126</x:v>
      </x:c>
      <x:c r="D410" s="185" t="s">
        <x:v>151</x:v>
      </x:c>
      <x:c r="E410" s="185" t="s">
        <x:v>131</x:v>
      </x:c>
      <x:c r="F410" s="185" t="n">
        <x:v>0</x:v>
      </x:c>
      <x:c r="G410" s="185" t="n">
        <x:v>6871.542</x:v>
      </x:c>
      <x:c r="H410" s="185" t="n">
        <x:v>3619.321</x:v>
      </x:c>
      <x:c r="I410" s="185" t="n">
        <x:v>1447.734</x:v>
      </x:c>
      <x:c r="J410" s="185" t="n">
        <x:v>482.588</x:v>
      </x:c>
      <x:c r="K410" s="185" t="n">
        <x:v>0</x:v>
      </x:c>
      <x:c r="L410" s="185" t="n">
        <x:v>12421.185</x:v>
      </x:c>
      <x:c r="M410" s="185" t="n">
        <x:v>5549.643</x:v>
      </x:c>
      <x:c r="N410" s="185" t="n">
        <x:v>6871.542</x:v>
      </x:c>
    </x:row>
    <x:row r="411" spans="1:14">
      <x:c r="A411" s="185" t="s">
        <x:v>66</x:v>
      </x:c>
      <x:c r="B411" s="200" t="s">
        <x:v>210</x:v>
      </x:c>
      <x:c r="C411" s="185" t="s">
        <x:v>126</x:v>
      </x:c>
      <x:c r="D411" s="185" t="s">
        <x:v>151</x:v>
      </x:c>
      <x:c r="E411" s="185" t="s">
        <x:v>132</x:v>
      </x:c>
      <x:c r="F411" s="185" t="n">
        <x:v>0</x:v>
      </x:c>
      <x:c r="G411" s="185" t="n">
        <x:v>3011.226</x:v>
      </x:c>
      <x:c r="H411" s="185" t="n">
        <x:v>3369.513</x:v>
      </x:c>
      <x:c r="I411" s="185" t="n">
        <x:v>1203.38</x:v>
      </x:c>
      <x:c r="J411" s="185" t="n">
        <x:v>601.69</x:v>
      </x:c>
      <x:c r="K411" s="185" t="n">
        <x:v>0</x:v>
      </x:c>
      <x:c r="L411" s="185" t="n">
        <x:v>8185.809</x:v>
      </x:c>
      <x:c r="M411" s="185" t="n">
        <x:v>0</x:v>
      </x:c>
      <x:c r="N411" s="185" t="n">
        <x:v>8185.809</x:v>
      </x:c>
    </x:row>
    <x:row r="412" spans="1:14">
      <x:c r="A412" s="185" t="s">
        <x:v>66</x:v>
      </x:c>
      <x:c r="B412" s="200" t="s">
        <x:v>211</x:v>
      </x:c>
      <x:c r="C412" s="185" t="s">
        <x:v>126</x:v>
      </x:c>
      <x:c r="D412" s="185" t="s">
        <x:v>151</x:v>
      </x:c>
      <x:c r="E412" s="185" t="s">
        <x:v>133</x:v>
      </x:c>
      <x:c r="F412" s="185" t="n">
        <x:v>0</x:v>
      </x:c>
      <x:c r="G412" s="185" t="n">
        <x:v>3008.476</x:v>
      </x:c>
      <x:c r="H412" s="185" t="n">
        <x:v>4091.547</x:v>
      </x:c>
      <x:c r="I412" s="185" t="n">
        <x:v>1684.742</x:v>
      </x:c>
      <x:c r="J412" s="185" t="n">
        <x:v>361.018</x:v>
      </x:c>
      <x:c r="K412" s="185" t="n">
        <x:v>0</x:v>
      </x:c>
      <x:c r="L412" s="185" t="n">
        <x:v>9145.783</x:v>
      </x:c>
      <x:c r="M412" s="185" t="n">
        <x:v>0</x:v>
      </x:c>
      <x:c r="N412" s="185" t="n">
        <x:v>9145.783</x:v>
      </x:c>
    </x:row>
    <x:row r="413" spans="1:14">
      <x:c r="A413" s="185" t="s">
        <x:v>66</x:v>
      </x:c>
      <x:c r="B413" s="200" t="s">
        <x:v>212</x:v>
      </x:c>
      <x:c r="C413" s="185" t="s">
        <x:v>126</x:v>
      </x:c>
      <x:c r="D413" s="185" t="s">
        <x:v>151</x:v>
      </x:c>
      <x:c r="E413" s="185" t="s">
        <x:v>127</x:v>
      </x:c>
      <x:c r="F413" s="185" t="n">
        <x:v>0</x:v>
      </x:c>
      <x:c r="G413" s="185" t="n">
        <x:v>0</x:v>
      </x:c>
      <x:c r="H413" s="185" t="n">
        <x:v>0</x:v>
      </x:c>
      <x:c r="I413" s="185" t="n">
        <x:v>0</x:v>
      </x:c>
      <x:c r="J413" s="185" t="n">
        <x:v>0</x:v>
      </x:c>
      <x:c r="K413" s="185" t="n">
        <x:v>0</x:v>
      </x:c>
      <x:c r="L413" s="185" t="n">
        <x:v>0</x:v>
      </x:c>
      <x:c r="M413" s="185" t="n">
        <x:v>0</x:v>
      </x:c>
      <x:c r="N413" s="185" t="n">
        <x:v>0</x:v>
      </x:c>
    </x:row>
    <x:row r="414" spans="1:14">
      <x:c r="A414" s="185" t="s">
        <x:v>66</x:v>
      </x:c>
      <x:c r="B414" s="200" t="s">
        <x:v>213</x:v>
      </x:c>
      <x:c r="C414" s="185" t="s">
        <x:v>126</x:v>
      </x:c>
      <x:c r="D414" s="185" t="s">
        <x:v>151</x:v>
      </x:c>
      <x:c r="E414" s="185" t="s">
        <x:v>128</x:v>
      </x:c>
      <x:c r="F414" s="185" t="n">
        <x:v>0</x:v>
      </x:c>
      <x:c r="G414" s="185" t="n">
        <x:v>0</x:v>
      </x:c>
      <x:c r="H414" s="185" t="n">
        <x:v>0</x:v>
      </x:c>
      <x:c r="I414" s="185" t="n">
        <x:v>0</x:v>
      </x:c>
      <x:c r="J414" s="185" t="n">
        <x:v>0</x:v>
      </x:c>
      <x:c r="K414" s="185" t="n">
        <x:v>0</x:v>
      </x:c>
      <x:c r="L414" s="185" t="n">
        <x:v>0</x:v>
      </x:c>
      <x:c r="M414" s="185" t="n">
        <x:v>0</x:v>
      </x:c>
      <x:c r="N414" s="185" t="n">
        <x:v>0</x:v>
      </x:c>
    </x:row>
    <x:row r="415" spans="1:14">
      <x:c r="A415" s="185" t="s">
        <x:v>66</x:v>
      </x:c>
      <x:c r="B415" s="200" t="s">
        <x:v>214</x:v>
      </x:c>
      <x:c r="C415" s="185" t="s">
        <x:v>126</x:v>
      </x:c>
      <x:c r="D415" s="185" t="s">
        <x:v>151</x:v>
      </x:c>
      <x:c r="E415" s="185" t="s">
        <x:v>129</x:v>
      </x:c>
      <x:c r="F415" s="185" t="n">
        <x:v>0</x:v>
      </x:c>
      <x:c r="G415" s="185" t="n">
        <x:v>3737.218</x:v>
      </x:c>
      <x:c r="H415" s="185" t="n">
        <x:v>4946.419</x:v>
      </x:c>
      <x:c r="I415" s="185" t="n">
        <x:v>1447.734</x:v>
      </x:c>
      <x:c r="J415" s="185" t="n">
        <x:v>482.588</x:v>
      </x:c>
      <x:c r="K415" s="185" t="n">
        <x:v>0</x:v>
      </x:c>
      <x:c r="L415" s="185" t="n">
        <x:v>10613.959</x:v>
      </x:c>
      <x:c r="M415" s="185" t="n">
        <x:v>6876.741</x:v>
      </x:c>
      <x:c r="N415" s="185" t="n">
        <x:v>3737.218</x:v>
      </x:c>
    </x:row>
    <x:row r="416" spans="1:14">
      <x:c r="A416" s="185" t="s">
        <x:v>66</x:v>
      </x:c>
      <x:c r="B416" s="200" t="s">
        <x:v>215</x:v>
      </x:c>
      <x:c r="C416" s="185" t="s">
        <x:v>126</x:v>
      </x:c>
      <x:c r="D416" s="185" t="s">
        <x:v>151</x:v>
      </x:c>
      <x:c r="E416" s="185" t="s">
        <x:v>130</x:v>
      </x:c>
      <x:c r="F416" s="185" t="n">
        <x:v>7238.641</x:v>
      </x:c>
      <x:c r="G416" s="185" t="n">
        <x:v>9530.886</x:v>
      </x:c>
      <x:c r="H416" s="185" t="n">
        <x:v>3860.628</x:v>
      </x:c>
      <x:c r="I416" s="185" t="n">
        <x:v>1206.45</x:v>
      </x:c>
      <x:c r="J416" s="185" t="n">
        <x:v>482.578</x:v>
      </x:c>
      <x:c r="K416" s="185" t="n">
        <x:v>0</x:v>
      </x:c>
      <x:c r="L416" s="185" t="n">
        <x:v>22319.183</x:v>
      </x:c>
      <x:c r="M416" s="185" t="n">
        <x:v>5549.656</x:v>
      </x:c>
      <x:c r="N416" s="185" t="n">
        <x:v>16769.527</x:v>
      </x:c>
    </x:row>
    <x:row r="417" spans="1:14">
      <x:c r="A417" s="185" t="s">
        <x:v>66</x:v>
      </x:c>
      <x:c r="B417" s="200" t="s">
        <x:v>216</x:v>
      </x:c>
      <x:c r="C417" s="185" t="s">
        <x:v>126</x:v>
      </x:c>
      <x:c r="D417" s="185" t="s">
        <x:v>151</x:v>
      </x:c>
      <x:c r="E417" s="185" t="s">
        <x:v>131</x:v>
      </x:c>
      <x:c r="F417" s="185" t="n">
        <x:v>0</x:v>
      </x:c>
      <x:c r="G417" s="185" t="n">
        <x:v>19303.056</x:v>
      </x:c>
      <x:c r="H417" s="185" t="n">
        <x:v>20871.428</x:v>
      </x:c>
      <x:c r="I417" s="185" t="n">
        <x:v>2654.174</x:v>
      </x:c>
      <x:c r="J417" s="185" t="n">
        <x:v>482.588</x:v>
      </x:c>
      <x:c r="K417" s="185" t="n">
        <x:v>0</x:v>
      </x:c>
      <x:c r="L417" s="185" t="n">
        <x:v>43311.246</x:v>
      </x:c>
      <x:c r="M417" s="185" t="n">
        <x:v>24008.19</x:v>
      </x:c>
      <x:c r="N417" s="185" t="n">
        <x:v>19303.056</x:v>
      </x:c>
    </x:row>
    <x:row r="418" spans="1:14">
      <x:c r="A418" s="185" t="s">
        <x:v>66</x:v>
      </x:c>
      <x:c r="B418" s="200" t="s">
        <x:v>217</x:v>
      </x:c>
      <x:c r="C418" s="185" t="s">
        <x:v>126</x:v>
      </x:c>
      <x:c r="D418" s="185" t="s">
        <x:v>151</x:v>
      </x:c>
      <x:c r="E418" s="185" t="s">
        <x:v>132</x:v>
      </x:c>
      <x:c r="F418" s="185" t="n">
        <x:v>0</x:v>
      </x:c>
      <x:c r="G418" s="185" t="n">
        <x:v>12051.299</x:v>
      </x:c>
      <x:c r="H418" s="185" t="n">
        <x:v>14079.717</x:v>
      </x:c>
      <x:c r="I418" s="185" t="n">
        <x:v>1444.072</x:v>
      </x:c>
      <x:c r="J418" s="185" t="n">
        <x:v>481.344</x:v>
      </x:c>
      <x:c r="K418" s="185" t="n">
        <x:v>0</x:v>
      </x:c>
      <x:c r="L418" s="185" t="n">
        <x:v>28056.432</x:v>
      </x:c>
      <x:c r="M418" s="185" t="n">
        <x:v>0</x:v>
      </x:c>
      <x:c r="N418" s="185" t="n">
        <x:v>28056.432</x:v>
      </x:c>
    </x:row>
    <x:row r="419" spans="1:14">
      <x:c r="A419" s="185" t="s">
        <x:v>66</x:v>
      </x:c>
      <x:c r="B419" s="200" t="s">
        <x:v>218</x:v>
      </x:c>
      <x:c r="C419" s="185" t="s">
        <x:v>126</x:v>
      </x:c>
      <x:c r="D419" s="185" t="s">
        <x:v>151</x:v>
      </x:c>
      <x:c r="E419" s="185" t="s">
        <x:v>133</x:v>
      </x:c>
      <x:c r="F419" s="185" t="n">
        <x:v>0</x:v>
      </x:c>
      <x:c r="G419" s="185" t="n">
        <x:v>2647.459</x:v>
      </x:c>
      <x:c r="H419" s="185" t="n">
        <x:v>13357.67</x:v>
      </x:c>
      <x:c r="I419" s="185" t="n">
        <x:v>1323.736</x:v>
      </x:c>
      <x:c r="J419" s="185" t="n">
        <x:v>481.344</x:v>
      </x:c>
      <x:c r="K419" s="185" t="n">
        <x:v>0</x:v>
      </x:c>
      <x:c r="L419" s="185" t="n">
        <x:v>17810.209</x:v>
      </x:c>
      <x:c r="M419" s="185" t="n">
        <x:v>0</x:v>
      </x:c>
      <x:c r="N419" s="185" t="n">
        <x:v>17810.209</x:v>
      </x:c>
    </x:row>
    <x:row r="420" spans="1:14">
      <x:c r="A420" s="185" t="s">
        <x:v>66</x:v>
      </x:c>
      <x:c r="B420" s="200" t="s">
        <x:v>219</x:v>
      </x:c>
      <x:c r="C420" s="185" t="s">
        <x:v>126</x:v>
      </x:c>
      <x:c r="D420" s="185" t="s">
        <x:v>151</x:v>
      </x:c>
      <x:c r="E420" s="185" t="s">
        <x:v>127</x:v>
      </x:c>
      <x:c r="F420" s="185" t="n">
        <x:v>0</x:v>
      </x:c>
      <x:c r="G420" s="185" t="n">
        <x:v>0</x:v>
      </x:c>
      <x:c r="H420" s="185" t="n">
        <x:v>0</x:v>
      </x:c>
      <x:c r="I420" s="185" t="n">
        <x:v>0</x:v>
      </x:c>
      <x:c r="J420" s="185" t="n">
        <x:v>0</x:v>
      </x:c>
      <x:c r="K420" s="185" t="n">
        <x:v>0</x:v>
      </x:c>
      <x:c r="L420" s="185" t="n">
        <x:v>0</x:v>
      </x:c>
      <x:c r="M420" s="185" t="n">
        <x:v>0</x:v>
      </x:c>
      <x:c r="N420" s="185" t="n">
        <x:v>0</x:v>
      </x:c>
    </x:row>
    <x:row r="421" spans="1:14">
      <x:c r="A421" s="185" t="s">
        <x:v>66</x:v>
      </x:c>
      <x:c r="B421" s="200" t="s">
        <x:v>220</x:v>
      </x:c>
      <x:c r="C421" s="185" t="s">
        <x:v>126</x:v>
      </x:c>
      <x:c r="D421" s="185" t="s">
        <x:v>151</x:v>
      </x:c>
      <x:c r="E421" s="185" t="s">
        <x:v>128</x:v>
      </x:c>
      <x:c r="F421" s="185" t="n">
        <x:v>0</x:v>
      </x:c>
      <x:c r="G421" s="185" t="n">
        <x:v>0</x:v>
      </x:c>
      <x:c r="H421" s="185" t="n">
        <x:v>0</x:v>
      </x:c>
      <x:c r="I421" s="185" t="n">
        <x:v>0</x:v>
      </x:c>
      <x:c r="J421" s="185" t="n">
        <x:v>0</x:v>
      </x:c>
      <x:c r="K421" s="185" t="n">
        <x:v>0</x:v>
      </x:c>
      <x:c r="L421" s="185" t="n">
        <x:v>0</x:v>
      </x:c>
      <x:c r="M421" s="185" t="n">
        <x:v>0</x:v>
      </x:c>
      <x:c r="N421" s="185" t="n">
        <x:v>0</x:v>
      </x:c>
    </x:row>
    <x:row r="422" spans="1:14">
      <x:c r="A422" s="185" t="s">
        <x:v>66</x:v>
      </x:c>
      <x:c r="B422" s="200" t="s">
        <x:v>221</x:v>
      </x:c>
      <x:c r="C422" s="185" t="s">
        <x:v>126</x:v>
      </x:c>
      <x:c r="D422" s="185" t="s">
        <x:v>151</x:v>
      </x:c>
      <x:c r="E422" s="185" t="s">
        <x:v>129</x:v>
      </x:c>
      <x:c r="F422" s="185" t="n">
        <x:v>0</x:v>
      </x:c>
      <x:c r="G422" s="185" t="n">
        <x:v>0</x:v>
      </x:c>
      <x:c r="H422" s="185" t="n">
        <x:v>0</x:v>
      </x:c>
      <x:c r="I422" s="185" t="n">
        <x:v>0</x:v>
      </x:c>
      <x:c r="J422" s="185" t="n">
        <x:v>0</x:v>
      </x:c>
      <x:c r="K422" s="185" t="n">
        <x:v>0</x:v>
      </x:c>
      <x:c r="L422" s="185" t="n">
        <x:v>0</x:v>
      </x:c>
      <x:c r="M422" s="185" t="n">
        <x:v>0</x:v>
      </x:c>
      <x:c r="N422" s="185" t="n">
        <x:v>0</x:v>
      </x:c>
    </x:row>
    <x:row r="423" spans="1:14">
      <x:c r="A423" s="185" t="s">
        <x:v>66</x:v>
      </x:c>
      <x:c r="B423" s="200" t="s">
        <x:v>222</x:v>
      </x:c>
      <x:c r="C423" s="185" t="s">
        <x:v>126</x:v>
      </x:c>
      <x:c r="D423" s="185" t="s">
        <x:v>151</x:v>
      </x:c>
      <x:c r="E423" s="185" t="s">
        <x:v>130</x:v>
      </x:c>
      <x:c r="F423" s="185" t="n">
        <x:v>0</x:v>
      </x:c>
      <x:c r="G423" s="185" t="n">
        <x:v>0</x:v>
      </x:c>
      <x:c r="H423" s="185" t="n">
        <x:v>0</x:v>
      </x:c>
      <x:c r="I423" s="185" t="n">
        <x:v>0</x:v>
      </x:c>
      <x:c r="J423" s="185" t="n">
        <x:v>0</x:v>
      </x:c>
      <x:c r="K423" s="185" t="n">
        <x:v>0</x:v>
      </x:c>
      <x:c r="L423" s="185" t="n">
        <x:v>0</x:v>
      </x:c>
      <x:c r="M423" s="185" t="n">
        <x:v>0</x:v>
      </x:c>
      <x:c r="N423" s="185" t="n">
        <x:v>0</x:v>
      </x:c>
    </x:row>
    <x:row r="424" spans="1:14">
      <x:c r="A424" s="185" t="s">
        <x:v>66</x:v>
      </x:c>
      <x:c r="B424" s="200" t="s">
        <x:v>223</x:v>
      </x:c>
      <x:c r="C424" s="185" t="s">
        <x:v>126</x:v>
      </x:c>
      <x:c r="D424" s="185" t="s">
        <x:v>151</x:v>
      </x:c>
      <x:c r="E424" s="185" t="s">
        <x:v>131</x:v>
      </x:c>
      <x:c r="F424" s="185" t="n">
        <x:v>0</x:v>
      </x:c>
      <x:c r="G424" s="185" t="n">
        <x:v>0</x:v>
      </x:c>
      <x:c r="H424" s="185" t="n">
        <x:v>0</x:v>
      </x:c>
      <x:c r="I424" s="185" t="n">
        <x:v>0</x:v>
      </x:c>
      <x:c r="J424" s="185" t="n">
        <x:v>0</x:v>
      </x:c>
      <x:c r="K424" s="185" t="n">
        <x:v>0</x:v>
      </x:c>
      <x:c r="L424" s="185" t="n">
        <x:v>0</x:v>
      </x:c>
      <x:c r="M424" s="185" t="n">
        <x:v>0</x:v>
      </x:c>
      <x:c r="N424" s="185" t="n">
        <x:v>0</x:v>
      </x:c>
    </x:row>
    <x:row r="425" spans="1:14">
      <x:c r="A425" s="185" t="s">
        <x:v>66</x:v>
      </x:c>
      <x:c r="B425" s="200" t="s">
        <x:v>224</x:v>
      </x:c>
      <x:c r="C425" s="185" t="s">
        <x:v>126</x:v>
      </x:c>
      <x:c r="D425" s="185" t="s">
        <x:v>151</x:v>
      </x:c>
      <x:c r="E425" s="185" t="s">
        <x:v>132</x:v>
      </x:c>
      <x:c r="F425" s="185" t="n">
        <x:v>0</x:v>
      </x:c>
      <x:c r="G425" s="185" t="n">
        <x:v>0</x:v>
      </x:c>
      <x:c r="H425" s="185" t="n">
        <x:v>0</x:v>
      </x:c>
      <x:c r="I425" s="185" t="n">
        <x:v>0</x:v>
      </x:c>
      <x:c r="J425" s="185" t="n">
        <x:v>0</x:v>
      </x:c>
      <x:c r="K425" s="185" t="n">
        <x:v>0</x:v>
      </x:c>
      <x:c r="L425" s="185" t="n">
        <x:v>0</x:v>
      </x:c>
      <x:c r="M425" s="185" t="n">
        <x:v>0</x:v>
      </x:c>
      <x:c r="N425" s="185" t="n">
        <x:v>0</x:v>
      </x:c>
    </x:row>
    <x:row r="426" spans="1:14">
      <x:c r="A426" s="185" t="s">
        <x:v>66</x:v>
      </x:c>
      <x:c r="B426" s="200" t="s">
        <x:v>225</x:v>
      </x:c>
      <x:c r="C426" s="185" t="s">
        <x:v>126</x:v>
      </x:c>
      <x:c r="D426" s="185" t="s">
        <x:v>151</x:v>
      </x:c>
      <x:c r="E426" s="185" t="s">
        <x:v>133</x:v>
      </x:c>
      <x:c r="F426" s="185" t="n">
        <x:v>0</x:v>
      </x:c>
      <x:c r="G426" s="185" t="n">
        <x:v>0</x:v>
      </x:c>
      <x:c r="H426" s="185" t="n">
        <x:v>0</x:v>
      </x:c>
      <x:c r="I426" s="185" t="n">
        <x:v>0</x:v>
      </x:c>
      <x:c r="J426" s="185" t="n">
        <x:v>0</x:v>
      </x:c>
      <x:c r="K426" s="185" t="n">
        <x:v>0</x:v>
      </x:c>
      <x:c r="L426" s="185" t="n">
        <x:v>0</x:v>
      </x:c>
      <x:c r="M426" s="185" t="n">
        <x:v>0</x:v>
      </x:c>
      <x:c r="N426" s="185" t="n">
        <x:v>0</x:v>
      </x:c>
    </x:row>
    <x:row r="427" spans="1:14">
      <x:c r="A427" s="185" t="s">
        <x:v>66</x:v>
      </x:c>
      <x:c r="B427" s="200" t="s">
        <x:v>226</x:v>
      </x:c>
      <x:c r="C427" s="185" t="s">
        <x:v>126</x:v>
      </x:c>
      <x:c r="D427" s="185" t="s">
        <x:v>151</x:v>
      </x:c>
      <x:c r="E427" s="185" t="s">
        <x:v>127</x:v>
      </x:c>
      <x:c r="F427" s="185" t="n">
        <x:v>0</x:v>
      </x:c>
      <x:c r="G427" s="185" t="n">
        <x:v>0</x:v>
      </x:c>
      <x:c r="H427" s="185" t="n">
        <x:v>0</x:v>
      </x:c>
      <x:c r="I427" s="185" t="n">
        <x:v>0</x:v>
      </x:c>
      <x:c r="J427" s="185" t="n">
        <x:v>0</x:v>
      </x:c>
      <x:c r="K427" s="185" t="n">
        <x:v>0</x:v>
      </x:c>
      <x:c r="L427" s="185" t="n">
        <x:v>0</x:v>
      </x:c>
      <x:c r="M427" s="185" t="n">
        <x:v>0</x:v>
      </x:c>
      <x:c r="N427" s="185" t="n">
        <x:v>0</x:v>
      </x:c>
    </x:row>
    <x:row r="428" spans="1:14">
      <x:c r="A428" s="185" t="s">
        <x:v>66</x:v>
      </x:c>
      <x:c r="B428" s="200" t="s">
        <x:v>227</x:v>
      </x:c>
      <x:c r="C428" s="185" t="s">
        <x:v>126</x:v>
      </x:c>
      <x:c r="D428" s="185" t="s">
        <x:v>151</x:v>
      </x:c>
      <x:c r="E428" s="185" t="s">
        <x:v>128</x:v>
      </x:c>
      <x:c r="F428" s="185" t="n">
        <x:v>0</x:v>
      </x:c>
      <x:c r="G428" s="185" t="n">
        <x:v>0</x:v>
      </x:c>
      <x:c r="H428" s="185" t="n">
        <x:v>0</x:v>
      </x:c>
      <x:c r="I428" s="185" t="n">
        <x:v>0</x:v>
      </x:c>
      <x:c r="J428" s="185" t="n">
        <x:v>0</x:v>
      </x:c>
      <x:c r="K428" s="185" t="n">
        <x:v>0</x:v>
      </x:c>
      <x:c r="L428" s="185" t="n">
        <x:v>0</x:v>
      </x:c>
      <x:c r="M428" s="185" t="n">
        <x:v>0</x:v>
      </x:c>
      <x:c r="N428" s="185" t="n">
        <x:v>0</x:v>
      </x:c>
    </x:row>
    <x:row r="429" spans="1:14">
      <x:c r="A429" s="185" t="s">
        <x:v>66</x:v>
      </x:c>
      <x:c r="B429" s="200" t="s">
        <x:v>228</x:v>
      </x:c>
      <x:c r="C429" s="185" t="s">
        <x:v>126</x:v>
      </x:c>
      <x:c r="D429" s="185" t="s">
        <x:v>151</x:v>
      </x:c>
      <x:c r="E429" s="185" t="s">
        <x:v>129</x:v>
      </x:c>
      <x:c r="F429" s="185" t="n">
        <x:v>1802.294</x:v>
      </x:c>
      <x:c r="G429" s="185" t="n">
        <x:v>3685.18</x:v>
      </x:c>
      <x:c r="H429" s="185" t="n">
        <x:v>3790.471</x:v>
      </x:c>
      <x:c r="I429" s="185" t="n">
        <x:v>274.957</x:v>
      </x:c>
      <x:c r="J429" s="185" t="n">
        <x:v>117.839</x:v>
      </x:c>
      <x:c r="K429" s="185" t="n">
        <x:v>0</x:v>
      </x:c>
      <x:c r="L429" s="185" t="n">
        <x:v>9670.74099999999</x:v>
      </x:c>
      <x:c r="M429" s="185" t="n">
        <x:v>4183.267</x:v>
      </x:c>
      <x:c r="N429" s="185" t="n">
        <x:v>5487.474</x:v>
      </x:c>
    </x:row>
    <x:row r="430" spans="1:14">
      <x:c r="A430" s="185" t="s">
        <x:v>66</x:v>
      </x:c>
      <x:c r="B430" s="200" t="s">
        <x:v>105</x:v>
      </x:c>
      <x:c r="C430" s="185" t="s">
        <x:v>126</x:v>
      </x:c>
      <x:c r="D430" s="185" t="s">
        <x:v>145</x:v>
      </x:c>
      <x:c r="E430" s="185" t="s">
        <x:v>130</x:v>
      </x:c>
      <x:c r="F430" s="185" t="n">
        <x:v>0</x:v>
      </x:c>
      <x:c r="G430" s="185" t="n">
        <x:v>1469.905</x:v>
      </x:c>
      <x:c r="H430" s="185" t="n">
        <x:v>2794.297</x:v>
      </x:c>
      <x:c r="I430" s="185" t="n">
        <x:v>1993.133</x:v>
      </x:c>
      <x:c r="J430" s="185" t="n">
        <x:v>97.704</x:v>
      </x:c>
      <x:c r="K430" s="185" t="n">
        <x:v>0</x:v>
      </x:c>
      <x:c r="L430" s="185" t="n">
        <x:v>6355.039</x:v>
      </x:c>
      <x:c r="M430" s="185" t="n">
        <x:v>4885.134</x:v>
      </x:c>
      <x:c r="N430" s="185" t="n">
        <x:v>1469.905</x:v>
      </x:c>
    </x:row>
    <x:row r="431" spans="1:14">
      <x:c r="A431" s="185" t="s">
        <x:v>66</x:v>
      </x:c>
      <x:c r="B431" s="200" t="s">
        <x:v>229</x:v>
      </x:c>
      <x:c r="C431" s="185" t="s">
        <x:v>126</x:v>
      </x:c>
      <x:c r="D431" s="185" t="s">
        <x:v>145</x:v>
      </x:c>
      <x:c r="E431" s="185" t="s">
        <x:v>131</x:v>
      </x:c>
      <x:c r="F431" s="185" t="n">
        <x:v>0</x:v>
      </x:c>
      <x:c r="G431" s="185" t="n">
        <x:v>1090.798</x:v>
      </x:c>
      <x:c r="H431" s="185" t="n">
        <x:v>3596.651</x:v>
      </x:c>
      <x:c r="I431" s="185" t="n">
        <x:v>233.295</x:v>
      </x:c>
      <x:c r="J431" s="185" t="n">
        <x:v>116.648</x:v>
      </x:c>
      <x:c r="K431" s="185" t="n">
        <x:v>0</x:v>
      </x:c>
      <x:c r="L431" s="185" t="n">
        <x:v>5037.392</x:v>
      </x:c>
      <x:c r="M431" s="185" t="n">
        <x:v>3946.594</x:v>
      </x:c>
      <x:c r="N431" s="185" t="n">
        <x:v>1090.798</x:v>
      </x:c>
    </x:row>
    <x:row r="432" spans="1:14">
      <x:c r="A432" s="185" t="s">
        <x:v>66</x:v>
      </x:c>
      <x:c r="B432" s="200" t="s">
        <x:v>230</x:v>
      </x:c>
      <x:c r="C432" s="185" t="s">
        <x:v>126</x:v>
      </x:c>
      <x:c r="D432" s="185" t="s">
        <x:v>145</x:v>
      </x:c>
      <x:c r="E432" s="185" t="s">
        <x:v>132</x:v>
      </x:c>
      <x:c r="F432" s="185" t="n">
        <x:v>291.62</x:v>
      </x:c>
      <x:c r="G432" s="185" t="n">
        <x:v>2235.756</x:v>
      </x:c>
      <x:c r="H432" s="185" t="n">
        <x:v>4160.449</x:v>
      </x:c>
      <x:c r="I432" s="185" t="n">
        <x:v>1516.423</x:v>
      </x:c>
      <x:c r="J432" s="185" t="n">
        <x:v>116.647</x:v>
      </x:c>
      <x:c r="K432" s="185" t="n">
        <x:v>0</x:v>
      </x:c>
      <x:c r="L432" s="185" t="n">
        <x:v>8320.895</x:v>
      </x:c>
      <x:c r="M432" s="185" t="n">
        <x:v>0</x:v>
      </x:c>
      <x:c r="N432" s="185" t="n">
        <x:v>8320.895</x:v>
      </x:c>
    </x:row>
    <x:row r="433" spans="1:14">
      <x:c r="A433" s="185" t="s">
        <x:v>66</x:v>
      </x:c>
      <x:c r="B433" s="200" t="s">
        <x:v>231</x:v>
      </x:c>
      <x:c r="C433" s="185" t="s">
        <x:v>126</x:v>
      </x:c>
      <x:c r="D433" s="185" t="s">
        <x:v>145</x:v>
      </x:c>
      <x:c r="E433" s="185" t="s">
        <x:v>133</x:v>
      </x:c>
      <x:c r="F433" s="185" t="n">
        <x:v>1555.31</x:v>
      </x:c>
      <x:c r="G433" s="185" t="n">
        <x:v>1712.227</x:v>
      </x:c>
      <x:c r="H433" s="185" t="n">
        <x:v>3449.898</x:v>
      </x:c>
      <x:c r="I433" s="185" t="n">
        <x:v>409.31</x:v>
      </x:c>
      <x:c r="J433" s="185" t="n">
        <x:v>136.441</x:v>
      </x:c>
      <x:c r="K433" s="185" t="n">
        <x:v>0</x:v>
      </x:c>
      <x:c r="L433" s="185" t="n">
        <x:v>7263.186</x:v>
      </x:c>
      <x:c r="M433" s="185" t="n">
        <x:v>0</x:v>
      </x:c>
      <x:c r="N433" s="185" t="n">
        <x:v>7263.186</x:v>
      </x:c>
    </x:row>
    <x:row r="434" spans="1:14">
      <x:c r="A434" s="185" t="s">
        <x:v>66</x:v>
      </x:c>
      <x:c r="B434" s="200" t="s">
        <x:v>232</x:v>
      </x:c>
      <x:c r="C434" s="185" t="s">
        <x:v>126</x:v>
      </x:c>
      <x:c r="D434" s="185" t="s">
        <x:v>145</x:v>
      </x:c>
      <x:c r="E434" s="185" t="s">
        <x:v>127</x:v>
      </x:c>
      <x:c r="F434" s="185" t="n">
        <x:v>0</x:v>
      </x:c>
      <x:c r="G434" s="185" t="n">
        <x:v>0</x:v>
      </x:c>
      <x:c r="H434" s="185" t="n">
        <x:v>2877.324</x:v>
      </x:c>
      <x:c r="I434" s="185" t="n">
        <x:v>311.063</x:v>
      </x:c>
      <x:c r="J434" s="185" t="n">
        <x:v>0</x:v>
      </x:c>
      <x:c r="K434" s="185" t="n">
        <x:v>0</x:v>
      </x:c>
      <x:c r="L434" s="185" t="n">
        <x:v>3188.387</x:v>
      </x:c>
      <x:c r="M434" s="185" t="n">
        <x:v>3188.387</x:v>
      </x:c>
      <x:c r="N434" s="185" t="n">
        <x:v>0</x:v>
      </x:c>
    </x:row>
    <x:row r="435" spans="1:14">
      <x:c r="A435" s="185" t="s">
        <x:v>66</x:v>
      </x:c>
      <x:c r="B435" s="200" t="s">
        <x:v>233</x:v>
      </x:c>
      <x:c r="C435" s="185" t="s">
        <x:v>126</x:v>
      </x:c>
      <x:c r="D435" s="185" t="s">
        <x:v>145</x:v>
      </x:c>
      <x:c r="E435" s="185" t="s">
        <x:v>128</x:v>
      </x:c>
      <x:c r="F435" s="185" t="n">
        <x:v>0</x:v>
      </x:c>
      <x:c r="G435" s="185" t="n">
        <x:v>0</x:v>
      </x:c>
      <x:c r="H435" s="185" t="n">
        <x:v>0</x:v>
      </x:c>
      <x:c r="I435" s="185" t="n">
        <x:v>0</x:v>
      </x:c>
      <x:c r="J435" s="185" t="n">
        <x:v>0</x:v>
      </x:c>
      <x:c r="K435" s="185" t="n">
        <x:v>97.207</x:v>
      </x:c>
      <x:c r="L435" s="185" t="n">
        <x:v>97.207</x:v>
      </x:c>
      <x:c r="M435" s="185" t="n">
        <x:v>0</x:v>
      </x:c>
      <x:c r="N435" s="185" t="n">
        <x:v>97.207</x:v>
      </x:c>
    </x:row>
    <x:row r="436" spans="1:14">
      <x:c r="A436" s="185" t="s">
        <x:v>66</x:v>
      </x:c>
      <x:c r="B436" s="200" t="s">
        <x:v>234</x:v>
      </x:c>
      <x:c r="C436" s="185" t="s">
        <x:v>126</x:v>
      </x:c>
      <x:c r="D436" s="185" t="s">
        <x:v>145</x:v>
      </x:c>
      <x:c r="E436" s="185" t="s">
        <x:v>129</x:v>
      </x:c>
      <x:c r="F436" s="185" t="n">
        <x:v>1691.398</x:v>
      </x:c>
      <x:c r="G436" s="185" t="n">
        <x:v>1945.97</x:v>
      </x:c>
      <x:c r="H436" s="185" t="n">
        <x:v>2787.206</x:v>
      </x:c>
      <x:c r="I436" s="185" t="n">
        <x:v>1715.205</x:v>
      </x:c>
      <x:c r="J436" s="185" t="n">
        <x:v>116.949</x:v>
      </x:c>
      <x:c r="K436" s="185" t="n">
        <x:v>0</x:v>
      </x:c>
      <x:c r="L436" s="185" t="n">
        <x:v>8256.728</x:v>
      </x:c>
      <x:c r="M436" s="185" t="n">
        <x:v>4619.36</x:v>
      </x:c>
      <x:c r="N436" s="185" t="n">
        <x:v>3637.368</x:v>
      </x:c>
    </x:row>
    <x:row r="437" spans="1:14">
      <x:c r="A437" s="185" t="s">
        <x:v>66</x:v>
      </x:c>
      <x:c r="B437" s="200" t="s">
        <x:v>235</x:v>
      </x:c>
      <x:c r="C437" s="185" t="s">
        <x:v>126</x:v>
      </x:c>
      <x:c r="D437" s="185" t="s">
        <x:v>145</x:v>
      </x:c>
      <x:c r="E437" s="185" t="s">
        <x:v>130</x:v>
      </x:c>
      <x:c r="F437" s="185" t="n">
        <x:v>1481.313</x:v>
      </x:c>
      <x:c r="G437" s="185" t="n">
        <x:v>1519.301</x:v>
      </x:c>
      <x:c r="H437" s="185" t="n">
        <x:v>3713.298</x:v>
      </x:c>
      <x:c r="I437" s="185" t="n">
        <x:v>2060.782</x:v>
      </x:c>
      <x:c r="J437" s="185" t="n">
        <x:v>136.088</x:v>
      </x:c>
      <x:c r="K437" s="185" t="n">
        <x:v>0</x:v>
      </x:c>
      <x:c r="L437" s="185" t="n">
        <x:v>8910.782</x:v>
      </x:c>
      <x:c r="M437" s="185" t="n">
        <x:v>5910.168</x:v>
      </x:c>
      <x:c r="N437" s="185" t="n">
        <x:v>3000.614</x:v>
      </x:c>
    </x:row>
    <x:row r="438" spans="1:14">
      <x:c r="A438" s="185" t="s">
        <x:v>66</x:v>
      </x:c>
      <x:c r="B438" s="200" t="s">
        <x:v>236</x:v>
      </x:c>
      <x:c r="C438" s="185" t="s">
        <x:v>126</x:v>
      </x:c>
      <x:c r="D438" s="185" t="s">
        <x:v>145</x:v>
      </x:c>
      <x:c r="E438" s="185" t="s">
        <x:v>131</x:v>
      </x:c>
      <x:c r="F438" s="185" t="n">
        <x:v>0</x:v>
      </x:c>
      <x:c r="G438" s="185" t="n">
        <x:v>1032.673</x:v>
      </x:c>
      <x:c r="H438" s="185" t="n">
        <x:v>1851.639</x:v>
      </x:c>
      <x:c r="I438" s="185" t="n">
        <x:v>506.765</x:v>
      </x:c>
      <x:c r="J438" s="185" t="n">
        <x:v>116.952</x:v>
      </x:c>
      <x:c r="K438" s="185" t="n">
        <x:v>0</x:v>
      </x:c>
      <x:c r="L438" s="185" t="n">
        <x:v>3508.029</x:v>
      </x:c>
      <x:c r="M438" s="185" t="n">
        <x:v>2475.356</x:v>
      </x:c>
      <x:c r="N438" s="185" t="n">
        <x:v>1032.673</x:v>
      </x:c>
    </x:row>
    <x:row r="439" spans="1:14">
      <x:c r="A439" s="185" t="s">
        <x:v>66</x:v>
      </x:c>
      <x:c r="B439" s="200" t="s">
        <x:v>237</x:v>
      </x:c>
      <x:c r="C439" s="185" t="s">
        <x:v>126</x:v>
      </x:c>
      <x:c r="D439" s="185" t="s">
        <x:v>145</x:v>
      </x:c>
      <x:c r="E439" s="185" t="s">
        <x:v>132</x:v>
      </x:c>
      <x:c r="F439" s="185" t="n">
        <x:v>0</x:v>
      </x:c>
      <x:c r="G439" s="185" t="n">
        <x:v>1188.948</x:v>
      </x:c>
      <x:c r="H439" s="185" t="n">
        <x:v>2884.663</x:v>
      </x:c>
      <x:c r="I439" s="185" t="n">
        <x:v>818.622</x:v>
      </x:c>
      <x:c r="J439" s="185" t="n">
        <x:v>116.952</x:v>
      </x:c>
      <x:c r="K439" s="185" t="n">
        <x:v>0</x:v>
      </x:c>
      <x:c r="L439" s="185" t="n">
        <x:v>5009.185</x:v>
      </x:c>
      <x:c r="M439" s="185" t="n">
        <x:v>0</x:v>
      </x:c>
      <x:c r="N439" s="185" t="n">
        <x:v>5009.185</x:v>
      </x:c>
    </x:row>
    <x:row r="440" spans="1:14">
      <x:c r="A440" s="185" t="s">
        <x:v>66</x:v>
      </x:c>
      <x:c r="B440" s="200" t="s">
        <x:v>238</x:v>
      </x:c>
      <x:c r="C440" s="185" t="s">
        <x:v>126</x:v>
      </x:c>
      <x:c r="D440" s="185" t="s">
        <x:v>145</x:v>
      </x:c>
      <x:c r="E440" s="185" t="s">
        <x:v>133</x:v>
      </x:c>
      <x:c r="F440" s="185" t="n">
        <x:v>0</x:v>
      </x:c>
      <x:c r="G440" s="185" t="n">
        <x:v>1286.405</x:v>
      </x:c>
      <x:c r="H440" s="185" t="n">
        <x:v>3976.153</x:v>
      </x:c>
      <x:c r="I440" s="185" t="n">
        <x:v>1500.803</x:v>
      </x:c>
      <x:c r="J440" s="185" t="n">
        <x:v>136.441</x:v>
      </x:c>
      <x:c r="K440" s="185" t="n">
        <x:v>0</x:v>
      </x:c>
      <x:c r="L440" s="185" t="n">
        <x:v>6899.802</x:v>
      </x:c>
      <x:c r="M440" s="185" t="n">
        <x:v>0</x:v>
      </x:c>
      <x:c r="N440" s="185" t="n">
        <x:v>6899.802</x:v>
      </x:c>
    </x:row>
    <x:row r="441" spans="1:14">
      <x:c r="A441" s="185" t="s">
        <x:v>66</x:v>
      </x:c>
      <x:c r="B441" s="200" t="s">
        <x:v>239</x:v>
      </x:c>
      <x:c r="C441" s="185" t="s">
        <x:v>126</x:v>
      </x:c>
      <x:c r="D441" s="185" t="s">
        <x:v>145</x:v>
      </x:c>
      <x:c r="E441" s="185" t="s">
        <x:v>127</x:v>
      </x:c>
      <x:c r="F441" s="185" t="n">
        <x:v>0</x:v>
      </x:c>
      <x:c r="G441" s="185" t="n">
        <x:v>0</x:v>
      </x:c>
      <x:c r="H441" s="185" t="n">
        <x:v>0</x:v>
      </x:c>
      <x:c r="I441" s="185" t="n">
        <x:v>0</x:v>
      </x:c>
      <x:c r="J441" s="185" t="n">
        <x:v>0</x:v>
      </x:c>
      <x:c r="K441" s="185" t="n">
        <x:v>0</x:v>
      </x:c>
      <x:c r="L441" s="185" t="n">
        <x:v>0</x:v>
      </x:c>
      <x:c r="M441" s="185" t="n">
        <x:v>0</x:v>
      </x:c>
      <x:c r="N441" s="185" t="n">
        <x:v>0</x:v>
      </x:c>
    </x:row>
    <x:row r="442" spans="1:14">
      <x:c r="A442" s="185" t="s">
        <x:v>66</x:v>
      </x:c>
      <x:c r="B442" s="200" t="s">
        <x:v>240</x:v>
      </x:c>
      <x:c r="C442" s="185" t="s">
        <x:v>126</x:v>
      </x:c>
      <x:c r="D442" s="185" t="s">
        <x:v>145</x:v>
      </x:c>
      <x:c r="E442" s="185" t="s">
        <x:v>128</x:v>
      </x:c>
      <x:c r="F442" s="185" t="n">
        <x:v>0</x:v>
      </x:c>
      <x:c r="G442" s="185" t="n">
        <x:v>0</x:v>
      </x:c>
      <x:c r="H442" s="185" t="n">
        <x:v>0</x:v>
      </x:c>
      <x:c r="I442" s="185" t="n">
        <x:v>0</x:v>
      </x:c>
      <x:c r="J442" s="185" t="n">
        <x:v>0</x:v>
      </x:c>
      <x:c r="K442" s="185" t="n">
        <x:v>0</x:v>
      </x:c>
      <x:c r="L442" s="185" t="n">
        <x:v>0</x:v>
      </x:c>
      <x:c r="M442" s="185" t="n">
        <x:v>0</x:v>
      </x:c>
      <x:c r="N442" s="185" t="n">
        <x:v>0</x:v>
      </x:c>
    </x:row>
    <x:row r="443" spans="1:14">
      <x:c r="A443" s="185" t="s">
        <x:v>66</x:v>
      </x:c>
      <x:c r="B443" s="200" t="s">
        <x:v>241</x:v>
      </x:c>
      <x:c r="C443" s="185" t="s">
        <x:v>126</x:v>
      </x:c>
      <x:c r="D443" s="185" t="s">
        <x:v>145</x:v>
      </x:c>
      <x:c r="E443" s="185" t="s">
        <x:v>129</x:v>
      </x:c>
      <x:c r="F443" s="185" t="n">
        <x:v>0</x:v>
      </x:c>
      <x:c r="G443" s="185" t="n">
        <x:v>2624.583</x:v>
      </x:c>
      <x:c r="H443" s="185" t="n">
        <x:v>4004.924</x:v>
      </x:c>
      <x:c r="I443" s="185" t="n">
        <x:v>2663.466</x:v>
      </x:c>
      <x:c r="J443" s="185" t="n">
        <x:v>136.088</x:v>
      </x:c>
      <x:c r="K443" s="185" t="n">
        <x:v>0</x:v>
      </x:c>
      <x:c r="L443" s="185" t="n">
        <x:v>9429.06100000001</x:v>
      </x:c>
      <x:c r="M443" s="185" t="n">
        <x:v>6804.478</x:v>
      </x:c>
      <x:c r="N443" s="185" t="n">
        <x:v>2624.583</x:v>
      </x:c>
    </x:row>
    <x:row r="444" spans="1:14">
      <x:c r="A444" s="185" t="s">
        <x:v>66</x:v>
      </x:c>
      <x:c r="B444" s="200" t="s">
        <x:v>242</x:v>
      </x:c>
      <x:c r="C444" s="185" t="s">
        <x:v>126</x:v>
      </x:c>
      <x:c r="D444" s="185" t="s">
        <x:v>145</x:v>
      </x:c>
      <x:c r="E444" s="185" t="s">
        <x:v>130</x:v>
      </x:c>
      <x:c r="F444" s="185" t="n">
        <x:v>0</x:v>
      </x:c>
      <x:c r="G444" s="185" t="n">
        <x:v>935.219</x:v>
      </x:c>
      <x:c r="H444" s="185" t="n">
        <x:v>2144.007</x:v>
      </x:c>
      <x:c r="I444" s="185" t="n">
        <x:v>487.274</x:v>
      </x:c>
      <x:c r="J444" s="185" t="n">
        <x:v>136.441</x:v>
      </x:c>
      <x:c r="K444" s="185" t="n">
        <x:v>19.492</x:v>
      </x:c>
      <x:c r="L444" s="185" t="n">
        <x:v>3722.433</x:v>
      </x:c>
      <x:c r="M444" s="185" t="n">
        <x:v>2767.722</x:v>
      </x:c>
      <x:c r="N444" s="185" t="n">
        <x:v>954.711</x:v>
      </x:c>
    </x:row>
    <x:row r="445" spans="1:14">
      <x:c r="A445" s="185" t="s">
        <x:v>66</x:v>
      </x:c>
      <x:c r="B445" s="200" t="s">
        <x:v>243</x:v>
      </x:c>
      <x:c r="C445" s="185" t="s">
        <x:v>126</x:v>
      </x:c>
      <x:c r="D445" s="185" t="s">
        <x:v>145</x:v>
      </x:c>
      <x:c r="E445" s="185" t="s">
        <x:v>131</x:v>
      </x:c>
      <x:c r="F445" s="185" t="n">
        <x:v>19.492</x:v>
      </x:c>
      <x:c r="G445" s="185" t="n">
        <x:v>1149.271</x:v>
      </x:c>
      <x:c r="H445" s="185" t="n">
        <x:v>3654.978</x:v>
      </x:c>
      <x:c r="I445" s="185" t="n">
        <x:v>855.418</x:v>
      </x:c>
      <x:c r="J445" s="185" t="n">
        <x:v>116.646</x:v>
      </x:c>
      <x:c r="K445" s="185" t="n">
        <x:v>0</x:v>
      </x:c>
      <x:c r="L445" s="185" t="n">
        <x:v>5795.805</x:v>
      </x:c>
      <x:c r="M445" s="185" t="n">
        <x:v>4627.042</x:v>
      </x:c>
      <x:c r="N445" s="185" t="n">
        <x:v>1168.763</x:v>
      </x:c>
    </x:row>
    <x:row r="446" spans="1:14">
      <x:c r="A446" s="185" t="s">
        <x:v>66</x:v>
      </x:c>
      <x:c r="B446" s="200" t="s">
        <x:v>244</x:v>
      </x:c>
      <x:c r="C446" s="185" t="s">
        <x:v>126</x:v>
      </x:c>
      <x:c r="D446" s="185" t="s">
        <x:v>145</x:v>
      </x:c>
      <x:c r="E446" s="185" t="s">
        <x:v>132</x:v>
      </x:c>
      <x:c r="F446" s="185" t="n">
        <x:v>0</x:v>
      </x:c>
      <x:c r="G446" s="185" t="n">
        <x:v>1673.396</x:v>
      </x:c>
      <x:c r="H446" s="185" t="n">
        <x:v>2221.971</x:v>
      </x:c>
      <x:c r="I446" s="185" t="n">
        <x:v>818.622</x:v>
      </x:c>
      <x:c r="J446" s="185" t="n">
        <x:v>116.952</x:v>
      </x:c>
      <x:c r="K446" s="185" t="n">
        <x:v>0</x:v>
      </x:c>
      <x:c r="L446" s="185" t="n">
        <x:v>4830.941</x:v>
      </x:c>
      <x:c r="M446" s="185" t="n">
        <x:v>0</x:v>
      </x:c>
      <x:c r="N446" s="185" t="n">
        <x:v>4830.941</x:v>
      </x:c>
    </x:row>
    <x:row r="447" spans="1:14">
      <x:c r="A447" s="185" t="s">
        <x:v>66</x:v>
      </x:c>
      <x:c r="B447" s="200" t="s">
        <x:v>245</x:v>
      </x:c>
      <x:c r="C447" s="185" t="s">
        <x:v>126</x:v>
      </x:c>
      <x:c r="D447" s="185" t="s">
        <x:v>145</x:v>
      </x:c>
      <x:c r="E447" s="185" t="s">
        <x:v>133</x:v>
      </x:c>
      <x:c r="F447" s="185" t="n">
        <x:v>1013.531</x:v>
      </x:c>
      <x:c r="G447" s="185" t="n">
        <x:v>2826.191</x:v>
      </x:c>
      <x:c r="H447" s="185" t="n">
        <x:v>3118.552</x:v>
      </x:c>
      <x:c r="I447" s="185" t="n">
        <x:v>1500.808</x:v>
      </x:c>
      <x:c r="J447" s="185" t="n">
        <x:v>116.952</x:v>
      </x:c>
      <x:c r="K447" s="185" t="n">
        <x:v>0</x:v>
      </x:c>
      <x:c r="L447" s="185" t="n">
        <x:v>8576.034</x:v>
      </x:c>
      <x:c r="M447" s="185" t="n">
        <x:v>0</x:v>
      </x:c>
      <x:c r="N447" s="185" t="n">
        <x:v>8576.034</x:v>
      </x:c>
    </x:row>
    <x:row r="448" spans="1:14">
      <x:c r="A448" s="185" t="s">
        <x:v>66</x:v>
      </x:c>
      <x:c r="B448" s="200" t="s">
        <x:v>246</x:v>
      </x:c>
      <x:c r="C448" s="185" t="s">
        <x:v>126</x:v>
      </x:c>
      <x:c r="D448" s="185" t="s">
        <x:v>145</x:v>
      </x:c>
      <x:c r="E448" s="185" t="s">
        <x:v>127</x:v>
      </x:c>
      <x:c r="F448" s="185" t="n">
        <x:v>0</x:v>
      </x:c>
      <x:c r="G448" s="185" t="n">
        <x:v>0</x:v>
      </x:c>
      <x:c r="H448" s="185" t="n">
        <x:v>0</x:v>
      </x:c>
      <x:c r="I448" s="185" t="n">
        <x:v>0</x:v>
      </x:c>
      <x:c r="J448" s="185" t="n">
        <x:v>0</x:v>
      </x:c>
      <x:c r="K448" s="185" t="n">
        <x:v>0</x:v>
      </x:c>
      <x:c r="L448" s="185" t="n">
        <x:v>0</x:v>
      </x:c>
      <x:c r="M448" s="185" t="n">
        <x:v>0</x:v>
      </x:c>
      <x:c r="N448" s="185" t="n">
        <x:v>0</x:v>
      </x:c>
    </x:row>
    <x:row r="449" spans="1:14">
      <x:c r="A449" s="185" t="s">
        <x:v>66</x:v>
      </x:c>
      <x:c r="B449" s="200" t="s">
        <x:v>247</x:v>
      </x:c>
      <x:c r="C449" s="185" t="s">
        <x:v>126</x:v>
      </x:c>
      <x:c r="D449" s="185" t="s">
        <x:v>145</x:v>
      </x:c>
      <x:c r="E449" s="185" t="s">
        <x:v>128</x:v>
      </x:c>
      <x:c r="F449" s="185" t="n">
        <x:v>0</x:v>
      </x:c>
      <x:c r="G449" s="185" t="n">
        <x:v>0</x:v>
      </x:c>
      <x:c r="H449" s="185" t="n">
        <x:v>0</x:v>
      </x:c>
      <x:c r="I449" s="185" t="n">
        <x:v>0</x:v>
      </x:c>
      <x:c r="J449" s="185" t="n">
        <x:v>58.473</x:v>
      </x:c>
      <x:c r="K449" s="185" t="n">
        <x:v>136.435</x:v>
      </x:c>
      <x:c r="L449" s="185" t="n">
        <x:v>194.908</x:v>
      </x:c>
      <x:c r="M449" s="185" t="n">
        <x:v>58.473</x:v>
      </x:c>
      <x:c r="N449" s="185" t="n">
        <x:v>136.435</x:v>
      </x:c>
    </x:row>
    <x:row r="450" spans="1:14">
      <x:c r="A450" s="185" t="s">
        <x:v>66</x:v>
      </x:c>
      <x:c r="B450" s="200" t="s">
        <x:v>248</x:v>
      </x:c>
      <x:c r="C450" s="185" t="s">
        <x:v>126</x:v>
      </x:c>
      <x:c r="D450" s="185" t="s">
        <x:v>145</x:v>
      </x:c>
      <x:c r="E450" s="185" t="s">
        <x:v>129</x:v>
      </x:c>
      <x:c r="F450" s="185" t="n">
        <x:v>1286.403</x:v>
      </x:c>
      <x:c r="G450" s="185" t="n">
        <x:v>4303.83</x:v>
      </x:c>
      <x:c r="H450" s="185" t="n">
        <x:v>4121.57</x:v>
      </x:c>
      <x:c r="I450" s="185" t="n">
        <x:v>1808.047</x:v>
      </x:c>
      <x:c r="J450" s="185" t="n">
        <x:v>116.648</x:v>
      </x:c>
      <x:c r="K450" s="185" t="n">
        <x:v>116.648</x:v>
      </x:c>
      <x:c r="L450" s="185" t="n">
        <x:v>11753.146</x:v>
      </x:c>
      <x:c r="M450" s="185" t="n">
        <x:v>6046.265</x:v>
      </x:c>
      <x:c r="N450" s="185" t="n">
        <x:v>5706.881</x:v>
      </x:c>
    </x:row>
    <x:row r="451" spans="1:14">
      <x:c r="A451" s="185" t="s">
        <x:v>66</x:v>
      </x:c>
      <x:c r="B451" s="200" t="s">
        <x:v>249</x:v>
      </x:c>
      <x:c r="C451" s="185" t="s">
        <x:v>126</x:v>
      </x:c>
      <x:c r="D451" s="185" t="s">
        <x:v>145</x:v>
      </x:c>
      <x:c r="E451" s="185" t="s">
        <x:v>130</x:v>
      </x:c>
      <x:c r="F451" s="185" t="n">
        <x:v>952.625</x:v>
      </x:c>
      <x:c r="G451" s="185" t="n">
        <x:v>2914.069</x:v>
      </x:c>
      <x:c r="H451" s="185" t="n">
        <x:v>4498.889</x:v>
      </x:c>
      <x:c r="I451" s="185" t="n">
        <x:v>1493.167</x:v>
      </x:c>
      <x:c r="J451" s="185" t="n">
        <x:v>135.744</x:v>
      </x:c>
      <x:c r="K451" s="185" t="n">
        <x:v>0</x:v>
      </x:c>
      <x:c r="L451" s="185" t="n">
        <x:v>9994.494</x:v>
      </x:c>
      <x:c r="M451" s="185" t="n">
        <x:v>6127.8</x:v>
      </x:c>
      <x:c r="N451" s="185" t="n">
        <x:v>3866.694</x:v>
      </x:c>
    </x:row>
    <x:row r="452" spans="1:14">
      <x:c r="A452" s="185" t="s">
        <x:v>66</x:v>
      </x:c>
      <x:c r="B452" s="200" t="s">
        <x:v>250</x:v>
      </x:c>
      <x:c r="C452" s="185" t="s">
        <x:v>126</x:v>
      </x:c>
      <x:c r="D452" s="185" t="s">
        <x:v>145</x:v>
      </x:c>
      <x:c r="E452" s="185" t="s">
        <x:v>131</x:v>
      </x:c>
      <x:c r="F452" s="185" t="n">
        <x:v>0</x:v>
      </x:c>
      <x:c r="G452" s="185" t="n">
        <x:v>2268.836</x:v>
      </x:c>
      <x:c r="H452" s="185" t="n">
        <x:v>1609.515</x:v>
      </x:c>
      <x:c r="I452" s="185" t="n">
        <x:v>659.321</x:v>
      </x:c>
      <x:c r="J452" s="185" t="n">
        <x:v>116.352</x:v>
      </x:c>
      <x:c r="K452" s="185" t="n">
        <x:v>0</x:v>
      </x:c>
      <x:c r="L452" s="185" t="n">
        <x:v>4654.024</x:v>
      </x:c>
      <x:c r="M452" s="185" t="n">
        <x:v>2385.188</x:v>
      </x:c>
      <x:c r="N452" s="185" t="n">
        <x:v>2268.836</x:v>
      </x:c>
    </x:row>
    <x:row r="453" spans="1:14">
      <x:c r="A453" s="185" t="s">
        <x:v>66</x:v>
      </x:c>
      <x:c r="B453" s="200" t="s">
        <x:v>251</x:v>
      </x:c>
      <x:c r="C453" s="185" t="s">
        <x:v>126</x:v>
      </x:c>
      <x:c r="D453" s="185" t="s">
        <x:v>145</x:v>
      </x:c>
      <x:c r="E453" s="185" t="s">
        <x:v>132</x:v>
      </x:c>
      <x:c r="F453" s="185" t="n">
        <x:v>0</x:v>
      </x:c>
      <x:c r="G453" s="185" t="n">
        <x:v>1379.147</x:v>
      </x:c>
      <x:c r="H453" s="185" t="n">
        <x:v>1535.868</x:v>
      </x:c>
      <x:c r="I453" s="185" t="n">
        <x:v>952.624</x:v>
      </x:c>
      <x:c r="J453" s="185" t="n">
        <x:v>116.646</x:v>
      </x:c>
      <x:c r="K453" s="185" t="n">
        <x:v>0</x:v>
      </x:c>
      <x:c r="L453" s="185" t="n">
        <x:v>3984.285</x:v>
      </x:c>
      <x:c r="M453" s="185" t="n">
        <x:v>0</x:v>
      </x:c>
      <x:c r="N453" s="185" t="n">
        <x:v>3984.285</x:v>
      </x:c>
    </x:row>
    <x:row r="454" spans="1:14">
      <x:c r="A454" s="185" t="s">
        <x:v>66</x:v>
      </x:c>
      <x:c r="B454" s="200" t="s">
        <x:v>252</x:v>
      </x:c>
      <x:c r="C454" s="185" t="s">
        <x:v>126</x:v>
      </x:c>
      <x:c r="D454" s="185" t="s">
        <x:v>145</x:v>
      </x:c>
      <x:c r="E454" s="185" t="s">
        <x:v>133</x:v>
      </x:c>
      <x:c r="F454" s="185" t="n">
        <x:v>0</x:v>
      </x:c>
      <x:c r="G454" s="185" t="n">
        <x:v>913.743</x:v>
      </x:c>
      <x:c r="H454" s="185" t="n">
        <x:v>2294.082</x:v>
      </x:c>
      <x:c r="I454" s="185" t="n">
        <x:v>797.096</x:v>
      </x:c>
      <x:c r="J454" s="185" t="n">
        <x:v>136.088</x:v>
      </x:c>
      <x:c r="K454" s="185" t="n">
        <x:v>0</x:v>
      </x:c>
      <x:c r="L454" s="185" t="n">
        <x:v>4141.009</x:v>
      </x:c>
      <x:c r="M454" s="185" t="n">
        <x:v>0</x:v>
      </x:c>
      <x:c r="N454" s="185" t="n">
        <x:v>4141.009</x:v>
      </x:c>
    </x:row>
    <x:row r="455" spans="1:14">
      <x:c r="A455" s="185" t="s">
        <x:v>66</x:v>
      </x:c>
      <x:c r="B455" s="200" t="s">
        <x:v>253</x:v>
      </x:c>
      <x:c r="C455" s="185" t="s">
        <x:v>126</x:v>
      </x:c>
      <x:c r="D455" s="185" t="s">
        <x:v>145</x:v>
      </x:c>
      <x:c r="E455" s="185" t="s">
        <x:v>127</x:v>
      </x:c>
      <x:c r="F455" s="185" t="n">
        <x:v>0</x:v>
      </x:c>
      <x:c r="G455" s="185" t="n">
        <x:v>0</x:v>
      </x:c>
      <x:c r="H455" s="185" t="n">
        <x:v>1695.714</x:v>
      </x:c>
      <x:c r="I455" s="185" t="n">
        <x:v>623.712</x:v>
      </x:c>
      <x:c r="J455" s="185" t="n">
        <x:v>0</x:v>
      </x:c>
      <x:c r="K455" s="185" t="n">
        <x:v>0</x:v>
      </x:c>
      <x:c r="L455" s="185" t="n">
        <x:v>2319.426</x:v>
      </x:c>
      <x:c r="M455" s="185" t="n">
        <x:v>2319.426</x:v>
      </x:c>
      <x:c r="N455" s="185" t="n">
        <x:v>0</x:v>
      </x:c>
    </x:row>
    <x:row r="456" spans="1:14">
      <x:c r="A456" s="185" t="s">
        <x:v>66</x:v>
      </x:c>
      <x:c r="B456" s="200" t="s">
        <x:v>254</x:v>
      </x:c>
      <x:c r="C456" s="185" t="s">
        <x:v>126</x:v>
      </x:c>
      <x:c r="D456" s="185" t="s">
        <x:v>145</x:v>
      </x:c>
      <x:c r="E456" s="185" t="s">
        <x:v>128</x:v>
      </x:c>
      <x:c r="F456" s="185" t="n">
        <x:v>0</x:v>
      </x:c>
      <x:c r="G456" s="185" t="n">
        <x:v>0</x:v>
      </x:c>
      <x:c r="H456" s="185" t="n">
        <x:v>0</x:v>
      </x:c>
      <x:c r="I456" s="185" t="n">
        <x:v>0</x:v>
      </x:c>
      <x:c r="J456" s="185" t="n">
        <x:v>0</x:v>
      </x:c>
      <x:c r="K456" s="185" t="n">
        <x:v>0</x:v>
      </x:c>
      <x:c r="L456" s="185" t="n">
        <x:v>0</x:v>
      </x:c>
      <x:c r="M456" s="185" t="n">
        <x:v>0</x:v>
      </x:c>
      <x:c r="N456" s="185" t="n">
        <x:v>0</x:v>
      </x:c>
    </x:row>
    <x:row r="457" spans="1:14">
      <x:c r="A457" s="185" t="s">
        <x:v>66</x:v>
      </x:c>
      <x:c r="B457" s="200" t="s">
        <x:v>255</x:v>
      </x:c>
      <x:c r="C457" s="185" t="s">
        <x:v>126</x:v>
      </x:c>
      <x:c r="D457" s="185" t="s">
        <x:v>145</x:v>
      </x:c>
      <x:c r="E457" s="185" t="s">
        <x:v>129</x:v>
      </x:c>
      <x:c r="F457" s="185" t="n">
        <x:v>0</x:v>
      </x:c>
      <x:c r="G457" s="185" t="n">
        <x:v>972.413</x:v>
      </x:c>
      <x:c r="H457" s="185" t="n">
        <x:v>2916.204</x:v>
      </x:c>
      <x:c r="I457" s="185" t="n">
        <x:v>2799.553</x:v>
      </x:c>
      <x:c r="J457" s="185" t="n">
        <x:v>116.646</x:v>
      </x:c>
      <x:c r="K457" s="185" t="n">
        <x:v>0</x:v>
      </x:c>
      <x:c r="L457" s="185" t="n">
        <x:v>6804.816</x:v>
      </x:c>
      <x:c r="M457" s="185" t="n">
        <x:v>5832.403</x:v>
      </x:c>
      <x:c r="N457" s="185" t="n">
        <x:v>972.413</x:v>
      </x:c>
    </x:row>
    <x:row r="458" spans="1:14">
      <x:c r="A458" s="185" t="s">
        <x:v>66</x:v>
      </x:c>
      <x:c r="B458" s="200" t="s">
        <x:v>256</x:v>
      </x:c>
      <x:c r="C458" s="185" t="s">
        <x:v>126</x:v>
      </x:c>
      <x:c r="D458" s="185" t="s">
        <x:v>145</x:v>
      </x:c>
      <x:c r="E458" s="185" t="s">
        <x:v>130</x:v>
      </x:c>
      <x:c r="F458" s="185" t="n">
        <x:v>0</x:v>
      </x:c>
      <x:c r="G458" s="185" t="n">
        <x:v>174.972</x:v>
      </x:c>
      <x:c r="H458" s="185" t="n">
        <x:v>4199.332</x:v>
      </x:c>
      <x:c r="I458" s="185" t="n">
        <x:v>2644.026</x:v>
      </x:c>
      <x:c r="J458" s="185" t="n">
        <x:v>136.088</x:v>
      </x:c>
      <x:c r="K458" s="185" t="n">
        <x:v>0</x:v>
      </x:c>
      <x:c r="L458" s="185" t="n">
        <x:v>7154.418</x:v>
      </x:c>
      <x:c r="M458" s="185" t="n">
        <x:v>6979.446</x:v>
      </x:c>
      <x:c r="N458" s="185" t="n">
        <x:v>174.972</x:v>
      </x:c>
    </x:row>
    <x:row r="459" spans="1:14">
      <x:c r="A459" s="185" t="s">
        <x:v>66</x:v>
      </x:c>
      <x:c r="B459" s="200" t="s">
        <x:v>257</x:v>
      </x:c>
      <x:c r="C459" s="185" t="s">
        <x:v>126</x:v>
      </x:c>
      <x:c r="D459" s="185" t="s">
        <x:v>145</x:v>
      </x:c>
      <x:c r="E459" s="185" t="s">
        <x:v>131</x:v>
      </x:c>
      <x:c r="F459" s="185" t="n">
        <x:v>0</x:v>
      </x:c>
      <x:c r="G459" s="185" t="n">
        <x:v>1224.805</x:v>
      </x:c>
      <x:c r="H459" s="185" t="n">
        <x:v>4490.954</x:v>
      </x:c>
      <x:c r="I459" s="185" t="n">
        <x:v>2721.791</x:v>
      </x:c>
      <x:c r="J459" s="185" t="n">
        <x:v>97.205</x:v>
      </x:c>
      <x:c r="K459" s="185" t="n">
        <x:v>0</x:v>
      </x:c>
      <x:c r="L459" s="185" t="n">
        <x:v>8534.755</x:v>
      </x:c>
      <x:c r="M459" s="185" t="n">
        <x:v>7309.95</x:v>
      </x:c>
      <x:c r="N459" s="185" t="n">
        <x:v>1224.805</x:v>
      </x:c>
    </x:row>
    <x:row r="460" spans="1:14">
      <x:c r="A460" s="185" t="s">
        <x:v>66</x:v>
      </x:c>
      <x:c r="B460" s="200" t="s">
        <x:v>106</x:v>
      </x:c>
      <x:c r="C460" s="185" t="s">
        <x:v>126</x:v>
      </x:c>
      <x:c r="D460" s="185" t="s">
        <x:v>146</x:v>
      </x:c>
      <x:c r="E460" s="185" t="s">
        <x:v>132</x:v>
      </x:c>
      <x:c r="F460" s="185" t="n">
        <x:v>0</x:v>
      </x:c>
      <x:c r="G460" s="185" t="n">
        <x:v>2157.991</x:v>
      </x:c>
      <x:c r="H460" s="185" t="n">
        <x:v>3130.057</x:v>
      </x:c>
      <x:c r="I460" s="185" t="n">
        <x:v>1166.48</x:v>
      </x:c>
      <x:c r="J460" s="185" t="n">
        <x:v>136.089</x:v>
      </x:c>
      <x:c r="K460" s="185" t="n">
        <x:v>0</x:v>
      </x:c>
      <x:c r="L460" s="185" t="n">
        <x:v>6590.617</x:v>
      </x:c>
      <x:c r="M460" s="185" t="n">
        <x:v>0</x:v>
      </x:c>
      <x:c r="N460" s="185" t="n">
        <x:v>6590.617</x:v>
      </x:c>
    </x:row>
    <x:row r="461" spans="1:14">
      <x:c r="A461" s="185" t="s">
        <x:v>66</x:v>
      </x:c>
      <x:c r="B461" s="200" t="s">
        <x:v>258</x:v>
      </x:c>
      <x:c r="C461" s="185" t="s">
        <x:v>126</x:v>
      </x:c>
      <x:c r="D461" s="185" t="s">
        <x:v>146</x:v>
      </x:c>
      <x:c r="E461" s="185" t="s">
        <x:v>133</x:v>
      </x:c>
      <x:c r="F461" s="185" t="n">
        <x:v>155.531</x:v>
      </x:c>
      <x:c r="G461" s="185" t="n">
        <x:v>2721.789</x:v>
      </x:c>
      <x:c r="H461" s="185" t="n">
        <x:v>3829.95</x:v>
      </x:c>
      <x:c r="I461" s="185" t="n">
        <x:v>3324.474</x:v>
      </x:c>
      <x:c r="J461" s="185" t="n">
        <x:v>233.295</x:v>
      </x:c>
      <x:c r="K461" s="185" t="n">
        <x:v>0</x:v>
      </x:c>
      <x:c r="L461" s="185" t="n">
        <x:v>10265.039</x:v>
      </x:c>
      <x:c r="M461" s="185" t="n">
        <x:v>0</x:v>
      </x:c>
      <x:c r="N461" s="185" t="n">
        <x:v>10265.039</x:v>
      </x:c>
    </x:row>
    <x:row r="462" spans="1:14">
      <x:c r="A462" s="185" t="s">
        <x:v>66</x:v>
      </x:c>
      <x:c r="B462" s="200" t="s">
        <x:v>259</x:v>
      </x:c>
      <x:c r="C462" s="185" t="s">
        <x:v>126</x:v>
      </x:c>
      <x:c r="D462" s="185" t="s">
        <x:v>146</x:v>
      </x:c>
      <x:c r="E462" s="185" t="s">
        <x:v>127</x:v>
      </x:c>
      <x:c r="F462" s="185" t="n">
        <x:v>116.648</x:v>
      </x:c>
      <x:c r="G462" s="185" t="n">
        <x:v>291.621</x:v>
      </x:c>
      <x:c r="H462" s="185" t="n">
        <x:v>1730.279</x:v>
      </x:c>
      <x:c r="I462" s="185" t="n">
        <x:v>952.625</x:v>
      </x:c>
      <x:c r="J462" s="185" t="n">
        <x:v>0</x:v>
      </x:c>
      <x:c r="K462" s="185" t="n">
        <x:v>0</x:v>
      </x:c>
      <x:c r="L462" s="185" t="n">
        <x:v>3091.173</x:v>
      </x:c>
      <x:c r="M462" s="185" t="n">
        <x:v>2682.904</x:v>
      </x:c>
      <x:c r="N462" s="185" t="n">
        <x:v>408.269</x:v>
      </x:c>
    </x:row>
    <x:row r="463" spans="1:14">
      <x:c r="A463" s="185" t="s">
        <x:v>66</x:v>
      </x:c>
      <x:c r="B463" s="200" t="s">
        <x:v>260</x:v>
      </x:c>
      <x:c r="C463" s="185" t="s">
        <x:v>126</x:v>
      </x:c>
      <x:c r="D463" s="185" t="s">
        <x:v>146</x:v>
      </x:c>
      <x:c r="E463" s="185" t="s">
        <x:v>128</x:v>
      </x:c>
      <x:c r="F463" s="185" t="n">
        <x:v>311.855</x:v>
      </x:c>
      <x:c r="G463" s="185" t="n">
        <x:v>0</x:v>
      </x:c>
      <x:c r="H463" s="185" t="n">
        <x:v>0</x:v>
      </x:c>
      <x:c r="I463" s="185" t="n">
        <x:v>0</x:v>
      </x:c>
      <x:c r="J463" s="185" t="n">
        <x:v>272.873</x:v>
      </x:c>
      <x:c r="K463" s="185" t="n">
        <x:v>409.31</x:v>
      </x:c>
      <x:c r="L463" s="185" t="n">
        <x:v>994.038</x:v>
      </x:c>
      <x:c r="M463" s="185" t="n">
        <x:v>272.873</x:v>
      </x:c>
      <x:c r="N463" s="185" t="n">
        <x:v>721.165</x:v>
      </x:c>
    </x:row>
    <x:row r="464" spans="1:14">
      <x:c r="A464" s="185" t="s">
        <x:v>66</x:v>
      </x:c>
      <x:c r="B464" s="200" t="s">
        <x:v>261</x:v>
      </x:c>
      <x:c r="C464" s="185" t="s">
        <x:v>126</x:v>
      </x:c>
      <x:c r="D464" s="185" t="s">
        <x:v>146</x:v>
      </x:c>
      <x:c r="E464" s="185" t="s">
        <x:v>129</x:v>
      </x:c>
      <x:c r="F464" s="185" t="n">
        <x:v>1910.115</x:v>
      </x:c>
      <x:c r="G464" s="185" t="n">
        <x:v>5067.648</x:v>
      </x:c>
      <x:c r="H464" s="185" t="n">
        <x:v>4171.06</x:v>
      </x:c>
      <x:c r="I464" s="185" t="n">
        <x:v>2221.97</x:v>
      </x:c>
      <x:c r="J464" s="185" t="n">
        <x:v>136.441</x:v>
      </x:c>
      <x:c r="K464" s="185" t="n">
        <x:v>0</x:v>
      </x:c>
      <x:c r="L464" s="185" t="n">
        <x:v>13507.234</x:v>
      </x:c>
      <x:c r="M464" s="185" t="n">
        <x:v>6529.471</x:v>
      </x:c>
      <x:c r="N464" s="185" t="n">
        <x:v>6977.763</x:v>
      </x:c>
    </x:row>
    <x:row r="465" spans="1:14">
      <x:c r="A465" s="185" t="s">
        <x:v>66</x:v>
      </x:c>
      <x:c r="B465" s="200" t="s">
        <x:v>262</x:v>
      </x:c>
      <x:c r="C465" s="185" t="s">
        <x:v>126</x:v>
      </x:c>
      <x:c r="D465" s="185" t="s">
        <x:v>146</x:v>
      </x:c>
      <x:c r="E465" s="185" t="s">
        <x:v>130</x:v>
      </x:c>
      <x:c r="F465" s="185" t="n">
        <x:v>955.058</x:v>
      </x:c>
      <x:c r="G465" s="185" t="n">
        <x:v>3410.915</x:v>
      </x:c>
      <x:c r="H465" s="185" t="n">
        <x:v>3391.427</x:v>
      </x:c>
      <x:c r="I465" s="185" t="n">
        <x:v>2377.898</x:v>
      </x:c>
      <x:c r="J465" s="185" t="n">
        <x:v>116.952</x:v>
      </x:c>
      <x:c r="K465" s="185" t="n">
        <x:v>0</x:v>
      </x:c>
      <x:c r="L465" s="185" t="n">
        <x:v>10252.25</x:v>
      </x:c>
      <x:c r="M465" s="185" t="n">
        <x:v>5886.277</x:v>
      </x:c>
      <x:c r="N465" s="185" t="n">
        <x:v>4365.973</x:v>
      </x:c>
    </x:row>
    <x:row r="466" spans="1:14">
      <x:c r="A466" s="185" t="s">
        <x:v>66</x:v>
      </x:c>
      <x:c r="B466" s="200" t="s">
        <x:v>263</x:v>
      </x:c>
      <x:c r="C466" s="185" t="s">
        <x:v>126</x:v>
      </x:c>
      <x:c r="D466" s="185" t="s">
        <x:v>146</x:v>
      </x:c>
      <x:c r="E466" s="185" t="s">
        <x:v>131</x:v>
      </x:c>
      <x:c r="F466" s="185" t="n">
        <x:v>0</x:v>
      </x:c>
      <x:c r="G466" s="185" t="n">
        <x:v>2259.711</x:v>
      </x:c>
      <x:c r="H466" s="185" t="n">
        <x:v>3480.007</x:v>
      </x:c>
      <x:c r="I466" s="185" t="n">
        <x:v>2177.431</x:v>
      </x:c>
      <x:c r="J466" s="185" t="n">
        <x:v>116.646</x:v>
      </x:c>
      <x:c r="K466" s="185" t="n">
        <x:v>0</x:v>
      </x:c>
      <x:c r="L466" s="185" t="n">
        <x:v>8033.795</x:v>
      </x:c>
      <x:c r="M466" s="185" t="n">
        <x:v>5774.084</x:v>
      </x:c>
      <x:c r="N466" s="185" t="n">
        <x:v>2259.711</x:v>
      </x:c>
    </x:row>
    <x:row r="467" spans="1:14">
      <x:c r="A467" s="185" t="s">
        <x:v>66</x:v>
      </x:c>
      <x:c r="B467" s="200" t="s">
        <x:v>264</x:v>
      </x:c>
      <x:c r="C467" s="185" t="s">
        <x:v>126</x:v>
      </x:c>
      <x:c r="D467" s="185" t="s">
        <x:v>146</x:v>
      </x:c>
      <x:c r="E467" s="185" t="s">
        <x:v>132</x:v>
      </x:c>
      <x:c r="F467" s="185" t="n">
        <x:v>991.508</x:v>
      </x:c>
      <x:c r="G467" s="185" t="n">
        <x:v>2877.322</x:v>
      </x:c>
      <x:c r="H467" s="185" t="n">
        <x:v>3324.473</x:v>
      </x:c>
      <x:c r="I467" s="185" t="n">
        <x:v>2799.555</x:v>
      </x:c>
      <x:c r="J467" s="185" t="n">
        <x:v>97.205</x:v>
      </x:c>
      <x:c r="K467" s="185" t="n">
        <x:v>0</x:v>
      </x:c>
      <x:c r="L467" s="185" t="n">
        <x:v>10090.063</x:v>
      </x:c>
      <x:c r="M467" s="185" t="n">
        <x:v>0</x:v>
      </x:c>
      <x:c r="N467" s="185" t="n">
        <x:v>10090.063</x:v>
      </x:c>
    </x:row>
    <x:row r="468" spans="1:14">
      <x:c r="A468" s="185" t="s">
        <x:v>66</x:v>
      </x:c>
      <x:c r="B468" s="200" t="s">
        <x:v>265</x:v>
      </x:c>
      <x:c r="C468" s="185" t="s">
        <x:v>126</x:v>
      </x:c>
      <x:c r="D468" s="185" t="s">
        <x:v>146</x:v>
      </x:c>
      <x:c r="E468" s="185" t="s">
        <x:v>133</x:v>
      </x:c>
      <x:c r="F468" s="185" t="n">
        <x:v>1010.95</x:v>
      </x:c>
      <x:c r="G468" s="185" t="n">
        <x:v>1749.721</x:v>
      </x:c>
      <x:c r="H468" s="185" t="n">
        <x:v>4063.241</x:v>
      </x:c>
      <x:c r="I468" s="185" t="n">
        <x:v>2099.664</x:v>
      </x:c>
      <x:c r="J468" s="185" t="n">
        <x:v>116.646</x:v>
      </x:c>
      <x:c r="K468" s="185" t="n">
        <x:v>0</x:v>
      </x:c>
      <x:c r="L468" s="185" t="n">
        <x:v>9040.22200000001</x:v>
      </x:c>
      <x:c r="M468" s="185" t="n">
        <x:v>0</x:v>
      </x:c>
      <x:c r="N468" s="185" t="n">
        <x:v>9040.222</x:v>
      </x:c>
    </x:row>
    <x:row r="469" spans="1:14">
      <x:c r="A469" s="185" t="s">
        <x:v>66</x:v>
      </x:c>
      <x:c r="B469" s="200" t="s">
        <x:v>266</x:v>
      </x:c>
      <x:c r="C469" s="185" t="s">
        <x:v>126</x:v>
      </x:c>
      <x:c r="D469" s="185" t="s">
        <x:v>146</x:v>
      </x:c>
      <x:c r="E469" s="185" t="s">
        <x:v>127</x:v>
      </x:c>
      <x:c r="F469" s="185" t="n">
        <x:v>0</x:v>
      </x:c>
      <x:c r="G469" s="185" t="n">
        <x:v>0</x:v>
      </x:c>
      <x:c r="H469" s="185" t="n">
        <x:v>0</x:v>
      </x:c>
      <x:c r="I469" s="185" t="n">
        <x:v>0</x:v>
      </x:c>
      <x:c r="J469" s="185" t="n">
        <x:v>2313.521</x:v>
      </x:c>
      <x:c r="K469" s="185" t="n">
        <x:v>116.648</x:v>
      </x:c>
      <x:c r="L469" s="185" t="n">
        <x:v>2430.169</x:v>
      </x:c>
      <x:c r="M469" s="185" t="n">
        <x:v>2313.521</x:v>
      </x:c>
      <x:c r="N469" s="185" t="n">
        <x:v>116.648</x:v>
      </x:c>
    </x:row>
    <x:row r="470" spans="1:14">
      <x:c r="A470" s="185" t="s">
        <x:v>66</x:v>
      </x:c>
      <x:c r="B470" s="200" t="s">
        <x:v>267</x:v>
      </x:c>
      <x:c r="C470" s="185" t="s">
        <x:v>126</x:v>
      </x:c>
      <x:c r="D470" s="185" t="s">
        <x:v>146</x:v>
      </x:c>
      <x:c r="E470" s="185" t="s">
        <x:v>128</x:v>
      </x:c>
      <x:c r="F470" s="185" t="n">
        <x:v>194.414</x:v>
      </x:c>
      <x:c r="G470" s="185" t="n">
        <x:v>175.171</x:v>
      </x:c>
      <x:c r="H470" s="185" t="n">
        <x:v>136.435</x:v>
      </x:c>
      <x:c r="I470" s="185" t="n">
        <x:v>0</x:v>
      </x:c>
      <x:c r="J470" s="185" t="n">
        <x:v>0</x:v>
      </x:c>
      <x:c r="K470" s="185" t="n">
        <x:v>0</x:v>
      </x:c>
      <x:c r="L470" s="185" t="n">
        <x:v>506.02</x:v>
      </x:c>
      <x:c r="M470" s="185" t="n">
        <x:v>136.435</x:v>
      </x:c>
      <x:c r="N470" s="185" t="n">
        <x:v>369.585</x:v>
      </x:c>
    </x:row>
    <x:row r="471" spans="1:14">
      <x:c r="A471" s="185" t="s">
        <x:v>66</x:v>
      </x:c>
      <x:c r="B471" s="200" t="s">
        <x:v>268</x:v>
      </x:c>
      <x:c r="C471" s="185" t="s">
        <x:v>126</x:v>
      </x:c>
      <x:c r="D471" s="185" t="s">
        <x:v>146</x:v>
      </x:c>
      <x:c r="E471" s="185" t="s">
        <x:v>129</x:v>
      </x:c>
      <x:c r="F471" s="185" t="n">
        <x:v>1949.097</x:v>
      </x:c>
      <x:c r="G471" s="185" t="n">
        <x:v>3586.335</x:v>
      </x:c>
      <x:c r="H471" s="185" t="n">
        <x:v>4288.011</x:v>
      </x:c>
      <x:c r="I471" s="185" t="n">
        <x:v>1286.407</x:v>
      </x:c>
      <x:c r="J471" s="185" t="n">
        <x:v>116.949</x:v>
      </x:c>
      <x:c r="K471" s="185" t="n">
        <x:v>0</x:v>
      </x:c>
      <x:c r="L471" s="185" t="n">
        <x:v>11226.799</x:v>
      </x:c>
      <x:c r="M471" s="185" t="n">
        <x:v>5691.367</x:v>
      </x:c>
      <x:c r="N471" s="185" t="n">
        <x:v>5535.432</x:v>
      </x:c>
    </x:row>
    <x:row r="472" spans="1:14">
      <x:c r="A472" s="185" t="s">
        <x:v>66</x:v>
      </x:c>
      <x:c r="B472" s="200" t="s">
        <x:v>269</x:v>
      </x:c>
      <x:c r="C472" s="185" t="s">
        <x:v>126</x:v>
      </x:c>
      <x:c r="D472" s="185" t="s">
        <x:v>146</x:v>
      </x:c>
      <x:c r="E472" s="185" t="s">
        <x:v>130</x:v>
      </x:c>
      <x:c r="F472" s="185" t="n">
        <x:v>526.257</x:v>
      </x:c>
      <x:c r="G472" s="185" t="n">
        <x:v>2611.788</x:v>
      </x:c>
      <x:c r="H472" s="185" t="n">
        <x:v>3021.098</x:v>
      </x:c>
      <x:c r="I472" s="185" t="n">
        <x:v>1266.913</x:v>
      </x:c>
      <x:c r="J472" s="185" t="n">
        <x:v>136.444</x:v>
      </x:c>
      <x:c r="K472" s="185" t="n">
        <x:v>19.492</x:v>
      </x:c>
      <x:c r="L472" s="185" t="n">
        <x:v>7581.992</x:v>
      </x:c>
      <x:c r="M472" s="185" t="n">
        <x:v>4424.455</x:v>
      </x:c>
      <x:c r="N472" s="185" t="n">
        <x:v>3157.537</x:v>
      </x:c>
    </x:row>
    <x:row r="473" spans="1:14">
      <x:c r="A473" s="185" t="s">
        <x:v>66</x:v>
      </x:c>
      <x:c r="B473" s="200" t="s">
        <x:v>270</x:v>
      </x:c>
      <x:c r="C473" s="185" t="s">
        <x:v>126</x:v>
      </x:c>
      <x:c r="D473" s="185" t="s">
        <x:v>146</x:v>
      </x:c>
      <x:c r="E473" s="185" t="s">
        <x:v>131</x:v>
      </x:c>
      <x:c r="F473" s="185" t="n">
        <x:v>1598.26</x:v>
      </x:c>
      <x:c r="G473" s="185" t="n">
        <x:v>545.747</x:v>
      </x:c>
      <x:c r="H473" s="185" t="n">
        <x:v>1676.223</x:v>
      </x:c>
      <x:c r="I473" s="185" t="n">
        <x:v>467.782</x:v>
      </x:c>
      <x:c r="J473" s="185" t="n">
        <x:v>116.949</x:v>
      </x:c>
      <x:c r="K473" s="185" t="n">
        <x:v>0</x:v>
      </x:c>
      <x:c r="L473" s="185" t="n">
        <x:v>4404.961</x:v>
      </x:c>
      <x:c r="M473" s="185" t="n">
        <x:v>2260.954</x:v>
      </x:c>
      <x:c r="N473" s="185" t="n">
        <x:v>2144.007</x:v>
      </x:c>
    </x:row>
    <x:row r="474" spans="1:14">
      <x:c r="A474" s="185" t="s">
        <x:v>66</x:v>
      </x:c>
      <x:c r="B474" s="200" t="s">
        <x:v>271</x:v>
      </x:c>
      <x:c r="C474" s="185" t="s">
        <x:v>126</x:v>
      </x:c>
      <x:c r="D474" s="185" t="s">
        <x:v>146</x:v>
      </x:c>
      <x:c r="E474" s="185" t="s">
        <x:v>132</x:v>
      </x:c>
      <x:c r="F474" s="185" t="n">
        <x:v>0</x:v>
      </x:c>
      <x:c r="G474" s="185" t="n">
        <x:v>467.78</x:v>
      </x:c>
      <x:c r="H474" s="185" t="n">
        <x:v>2416.881</x:v>
      </x:c>
      <x:c r="I474" s="185" t="n">
        <x:v>467.783</x:v>
      </x:c>
      <x:c r="J474" s="185" t="n">
        <x:v>97.457</x:v>
      </x:c>
      <x:c r="K474" s="185" t="n">
        <x:v>0</x:v>
      </x:c>
      <x:c r="L474" s="185" t="n">
        <x:v>3449.901</x:v>
      </x:c>
      <x:c r="M474" s="185" t="n">
        <x:v>0</x:v>
      </x:c>
      <x:c r="N474" s="185" t="n">
        <x:v>3449.901</x:v>
      </x:c>
    </x:row>
    <x:row r="475" spans="1:14">
      <x:c r="A475" s="185" t="s">
        <x:v>66</x:v>
      </x:c>
      <x:c r="B475" s="200" t="s">
        <x:v>272</x:v>
      </x:c>
      <x:c r="C475" s="185" t="s">
        <x:v>126</x:v>
      </x:c>
      <x:c r="D475" s="185" t="s">
        <x:v>146</x:v>
      </x:c>
      <x:c r="E475" s="185" t="s">
        <x:v>133</x:v>
      </x:c>
      <x:c r="F475" s="185" t="n">
        <x:v>0</x:v>
      </x:c>
      <x:c r="G475" s="185" t="n">
        <x:v>1052.509</x:v>
      </x:c>
      <x:c r="H475" s="185" t="n">
        <x:v>4015.134</x:v>
      </x:c>
      <x:c r="I475" s="185" t="n">
        <x:v>955.055</x:v>
      </x:c>
      <x:c r="J475" s="185" t="n">
        <x:v>97.46</x:v>
      </x:c>
      <x:c r="K475" s="185" t="n">
        <x:v>0</x:v>
      </x:c>
      <x:c r="L475" s="185" t="n">
        <x:v>6120.158</x:v>
      </x:c>
      <x:c r="M475" s="185" t="n">
        <x:v>0</x:v>
      </x:c>
      <x:c r="N475" s="185" t="n">
        <x:v>6120.158</x:v>
      </x:c>
    </x:row>
    <x:row r="476" spans="1:14">
      <x:c r="A476" s="185" t="s">
        <x:v>66</x:v>
      </x:c>
      <x:c r="B476" s="200" t="s">
        <x:v>273</x:v>
      </x:c>
      <x:c r="C476" s="185" t="s">
        <x:v>126</x:v>
      </x:c>
      <x:c r="D476" s="185" t="s">
        <x:v>146</x:v>
      </x:c>
      <x:c r="E476" s="185" t="s">
        <x:v>127</x:v>
      </x:c>
      <x:c r="F476" s="185" t="n">
        <x:v>0</x:v>
      </x:c>
      <x:c r="G476" s="185" t="n">
        <x:v>0</x:v>
      </x:c>
      <x:c r="H476" s="185" t="n">
        <x:v>0</x:v>
      </x:c>
      <x:c r="I476" s="185" t="n">
        <x:v>0</x:v>
      </x:c>
      <x:c r="J476" s="185" t="n">
        <x:v>0</x:v>
      </x:c>
      <x:c r="K476" s="185" t="n">
        <x:v>0</x:v>
      </x:c>
      <x:c r="L476" s="185" t="n">
        <x:v>0</x:v>
      </x:c>
      <x:c r="M476" s="185" t="n">
        <x:v>0</x:v>
      </x:c>
      <x:c r="N476" s="185" t="n">
        <x:v>0</x:v>
      </x:c>
    </x:row>
    <x:row r="477" spans="1:14">
      <x:c r="A477" s="185" t="s">
        <x:v>66</x:v>
      </x:c>
      <x:c r="B477" s="200" t="s">
        <x:v>274</x:v>
      </x:c>
      <x:c r="C477" s="185" t="s">
        <x:v>126</x:v>
      </x:c>
      <x:c r="D477" s="185" t="s">
        <x:v>146</x:v>
      </x:c>
      <x:c r="E477" s="185" t="s">
        <x:v>128</x:v>
      </x:c>
      <x:c r="F477" s="185" t="n">
        <x:v>116.946</x:v>
      </x:c>
      <x:c r="G477" s="185" t="n">
        <x:v>0</x:v>
      </x:c>
      <x:c r="H477" s="185" t="n">
        <x:v>0</x:v>
      </x:c>
      <x:c r="I477" s="185" t="n">
        <x:v>0</x:v>
      </x:c>
      <x:c r="J477" s="185" t="n">
        <x:v>0</x:v>
      </x:c>
      <x:c r="K477" s="185" t="n">
        <x:v>0</x:v>
      </x:c>
      <x:c r="L477" s="185" t="n">
        <x:v>116.946</x:v>
      </x:c>
      <x:c r="M477" s="185" t="n">
        <x:v>0</x:v>
      </x:c>
      <x:c r="N477" s="185" t="n">
        <x:v>116.946</x:v>
      </x:c>
    </x:row>
    <x:row r="478" spans="1:14">
      <x:c r="A478" s="185" t="s">
        <x:v>66</x:v>
      </x:c>
      <x:c r="B478" s="200" t="s">
        <x:v>275</x:v>
      </x:c>
      <x:c r="C478" s="185" t="s">
        <x:v>126</x:v>
      </x:c>
      <x:c r="D478" s="185" t="s">
        <x:v>146</x:v>
      </x:c>
      <x:c r="E478" s="185" t="s">
        <x:v>129</x:v>
      </x:c>
      <x:c r="F478" s="185" t="n">
        <x:v>0</x:v>
      </x:c>
      <x:c r="G478" s="185" t="n">
        <x:v>2959.948</x:v>
      </x:c>
      <x:c r="H478" s="185" t="n">
        <x:v>2702.349</x:v>
      </x:c>
      <x:c r="I478" s="185" t="n">
        <x:v>136.087</x:v>
      </x:c>
      <x:c r="J478" s="185" t="n">
        <x:v>116.646</x:v>
      </x:c>
      <x:c r="K478" s="185" t="n">
        <x:v>0</x:v>
      </x:c>
      <x:c r="L478" s="185" t="n">
        <x:v>5915.03</x:v>
      </x:c>
      <x:c r="M478" s="185" t="n">
        <x:v>2955.082</x:v>
      </x:c>
      <x:c r="N478" s="185" t="n">
        <x:v>2959.948</x:v>
      </x:c>
    </x:row>
    <x:row r="479" spans="1:14">
      <x:c r="A479" s="185" t="s">
        <x:v>66</x:v>
      </x:c>
      <x:c r="B479" s="200" t="s">
        <x:v>276</x:v>
      </x:c>
      <x:c r="C479" s="185" t="s">
        <x:v>126</x:v>
      </x:c>
      <x:c r="D479" s="185" t="s">
        <x:v>146</x:v>
      </x:c>
      <x:c r="E479" s="185" t="s">
        <x:v>130</x:v>
      </x:c>
      <x:c r="F479" s="185" t="n">
        <x:v>0</x:v>
      </x:c>
      <x:c r="G479" s="185" t="n">
        <x:v>447.945</x:v>
      </x:c>
      <x:c r="H479" s="185" t="n">
        <x:v>2163.496</x:v>
      </x:c>
      <x:c r="I479" s="185" t="n">
        <x:v>136.444</x:v>
      </x:c>
      <x:c r="J479" s="185" t="n">
        <x:v>116.952</x:v>
      </x:c>
      <x:c r="K479" s="185" t="n">
        <x:v>0</x:v>
      </x:c>
      <x:c r="L479" s="185" t="n">
        <x:v>2864.837</x:v>
      </x:c>
      <x:c r="M479" s="185" t="n">
        <x:v>2416.892</x:v>
      </x:c>
      <x:c r="N479" s="185" t="n">
        <x:v>447.945</x:v>
      </x:c>
    </x:row>
    <x:row r="480" spans="1:14">
      <x:c r="A480" s="185" t="s">
        <x:v>66</x:v>
      </x:c>
      <x:c r="B480" s="200" t="s">
        <x:v>277</x:v>
      </x:c>
      <x:c r="C480" s="185" t="s">
        <x:v>126</x:v>
      </x:c>
      <x:c r="D480" s="185" t="s">
        <x:v>146</x:v>
      </x:c>
      <x:c r="E480" s="185" t="s">
        <x:v>131</x:v>
      </x:c>
      <x:c r="F480" s="185" t="n">
        <x:v>0</x:v>
      </x:c>
      <x:c r="G480" s="185" t="n">
        <x:v>740.657</x:v>
      </x:c>
      <x:c r="H480" s="185" t="n">
        <x:v>3508.371</x:v>
      </x:c>
      <x:c r="I480" s="185" t="n">
        <x:v>136.444</x:v>
      </x:c>
      <x:c r="J480" s="185" t="n">
        <x:v>97.46</x:v>
      </x:c>
      <x:c r="K480" s="185" t="n">
        <x:v>0</x:v>
      </x:c>
      <x:c r="L480" s="185" t="n">
        <x:v>4482.932</x:v>
      </x:c>
      <x:c r="M480" s="185" t="n">
        <x:v>3742.275</x:v>
      </x:c>
      <x:c r="N480" s="185" t="n">
        <x:v>740.657</x:v>
      </x:c>
    </x:row>
    <x:row r="481" spans="1:14">
      <x:c r="A481" s="185" t="s">
        <x:v>66</x:v>
      </x:c>
      <x:c r="B481" s="200" t="s">
        <x:v>278</x:v>
      </x:c>
      <x:c r="C481" s="185" t="s">
        <x:v>126</x:v>
      </x:c>
      <x:c r="D481" s="185" t="s">
        <x:v>146</x:v>
      </x:c>
      <x:c r="E481" s="185" t="s">
        <x:v>132</x:v>
      </x:c>
      <x:c r="F481" s="185" t="n">
        <x:v>97.207</x:v>
      </x:c>
      <x:c r="G481" s="185" t="n">
        <x:v>2025.127</x:v>
      </x:c>
      <x:c r="H481" s="185" t="n">
        <x:v>3674.418</x:v>
      </x:c>
      <x:c r="I481" s="185" t="n">
        <x:v>0</x:v>
      </x:c>
      <x:c r="J481" s="185" t="n">
        <x:v>0</x:v>
      </x:c>
      <x:c r="K481" s="185" t="n">
        <x:v>0</x:v>
      </x:c>
      <x:c r="L481" s="185" t="n">
        <x:v>5796.752</x:v>
      </x:c>
      <x:c r="M481" s="185" t="n">
        <x:v>0</x:v>
      </x:c>
      <x:c r="N481" s="185" t="n">
        <x:v>5796.752</x:v>
      </x:c>
    </x:row>
    <x:row r="482" spans="1:14">
      <x:c r="A482" s="185" t="s">
        <x:v>66</x:v>
      </x:c>
      <x:c r="B482" s="200" t="s">
        <x:v>279</x:v>
      </x:c>
      <x:c r="C482" s="185" t="s">
        <x:v>126</x:v>
      </x:c>
      <x:c r="D482" s="185" t="s">
        <x:v>146</x:v>
      </x:c>
      <x:c r="E482" s="185" t="s">
        <x:v>133</x:v>
      </x:c>
      <x:c r="F482" s="185" t="n">
        <x:v>855.422</x:v>
      </x:c>
      <x:c r="G482" s="185" t="n">
        <x:v>3093.211</x:v>
      </x:c>
      <x:c r="H482" s="185" t="n">
        <x:v>3313.464</x:v>
      </x:c>
      <x:c r="I482" s="185" t="n">
        <x:v>0</x:v>
      </x:c>
      <x:c r="J482" s="185" t="n">
        <x:v>799.129</x:v>
      </x:c>
      <x:c r="K482" s="185" t="n">
        <x:v>311.856</x:v>
      </x:c>
      <x:c r="L482" s="185" t="n">
        <x:v>8373.082</x:v>
      </x:c>
      <x:c r="M482" s="185" t="n">
        <x:v>0</x:v>
      </x:c>
      <x:c r="N482" s="185" t="n">
        <x:v>8373.082</x:v>
      </x:c>
    </x:row>
    <x:row r="483" spans="1:14">
      <x:c r="A483" s="185" t="s">
        <x:v>66</x:v>
      </x:c>
      <x:c r="B483" s="200" t="s">
        <x:v>280</x:v>
      </x:c>
      <x:c r="C483" s="185" t="s">
        <x:v>126</x:v>
      </x:c>
      <x:c r="D483" s="185" t="s">
        <x:v>146</x:v>
      </x:c>
      <x:c r="E483" s="185" t="s">
        <x:v>127</x:v>
      </x:c>
      <x:c r="F483" s="185" t="n">
        <x:v>194.91</x:v>
      </x:c>
      <x:c r="G483" s="185" t="n">
        <x:v>448.291</x:v>
      </x:c>
      <x:c r="H483" s="185" t="n">
        <x:v>604.22</x:v>
      </x:c>
      <x:c r="I483" s="185" t="n">
        <x:v>292.364</x:v>
      </x:c>
      <x:c r="J483" s="185" t="n">
        <x:v>545.748</x:v>
      </x:c>
      <x:c r="K483" s="185" t="n">
        <x:v>370.328</x:v>
      </x:c>
      <x:c r="L483" s="185" t="n">
        <x:v>2455.861</x:v>
      </x:c>
      <x:c r="M483" s="185" t="n">
        <x:v>1442.332</x:v>
      </x:c>
      <x:c r="N483" s="185" t="n">
        <x:v>1013.529</x:v>
      </x:c>
    </x:row>
    <x:row r="484" spans="1:14">
      <x:c r="A484" s="185" t="s">
        <x:v>66</x:v>
      </x:c>
      <x:c r="B484" s="200" t="s">
        <x:v>281</x:v>
      </x:c>
      <x:c r="C484" s="185" t="s">
        <x:v>126</x:v>
      </x:c>
      <x:c r="D484" s="185" t="s">
        <x:v>146</x:v>
      </x:c>
      <x:c r="E484" s="185" t="s">
        <x:v>128</x:v>
      </x:c>
      <x:c r="F484" s="185" t="n">
        <x:v>623.709</x:v>
      </x:c>
      <x:c r="G484" s="185" t="n">
        <x:v>857.602</x:v>
      </x:c>
      <x:c r="H484" s="185" t="n">
        <x:v>467.782</x:v>
      </x:c>
      <x:c r="I484" s="185" t="n">
        <x:v>370.326</x:v>
      </x:c>
      <x:c r="J484" s="185" t="n">
        <x:v>506.762</x:v>
      </x:c>
      <x:c r="K484" s="185" t="n">
        <x:v>662.69</x:v>
      </x:c>
      <x:c r="L484" s="185" t="n">
        <x:v>3488.871</x:v>
      </x:c>
      <x:c r="M484" s="185" t="n">
        <x:v>1344.87</x:v>
      </x:c>
      <x:c r="N484" s="185" t="n">
        <x:v>2144.001</x:v>
      </x:c>
    </x:row>
    <x:row r="485" spans="1:14">
      <x:c r="A485" s="185" t="s">
        <x:v>66</x:v>
      </x:c>
      <x:c r="B485" s="200" t="s">
        <x:v>282</x:v>
      </x:c>
      <x:c r="C485" s="185" t="s">
        <x:v>126</x:v>
      </x:c>
      <x:c r="D485" s="185" t="s">
        <x:v>146</x:v>
      </x:c>
      <x:c r="E485" s="185" t="s">
        <x:v>129</x:v>
      </x:c>
      <x:c r="F485" s="185" t="n">
        <x:v>1598.258</x:v>
      </x:c>
      <x:c r="G485" s="185" t="n">
        <x:v>5048.154</x:v>
      </x:c>
      <x:c r="H485" s="185" t="n">
        <x:v>3371.935</x:v>
      </x:c>
      <x:c r="I485" s="185" t="n">
        <x:v>0</x:v>
      </x:c>
      <x:c r="J485" s="185" t="n">
        <x:v>311.854</x:v>
      </x:c>
      <x:c r="K485" s="185" t="n">
        <x:v>565.238</x:v>
      </x:c>
      <x:c r="L485" s="185" t="n">
        <x:v>10895.439</x:v>
      </x:c>
      <x:c r="M485" s="185" t="n">
        <x:v>3683.789</x:v>
      </x:c>
      <x:c r="N485" s="185" t="n">
        <x:v>7211.65</x:v>
      </x:c>
    </x:row>
    <x:row r="486" spans="1:14">
      <x:c r="A486" s="185" t="s">
        <x:v>66</x:v>
      </x:c>
      <x:c r="B486" s="200" t="s">
        <x:v>283</x:v>
      </x:c>
      <x:c r="C486" s="185" t="s">
        <x:v>126</x:v>
      </x:c>
      <x:c r="D486" s="185" t="s">
        <x:v>146</x:v>
      </x:c>
      <x:c r="E486" s="185" t="s">
        <x:v>130</x:v>
      </x:c>
      <x:c r="F486" s="185" t="n">
        <x:v>1383.857</x:v>
      </x:c>
      <x:c r="G486" s="185" t="n">
        <x:v>3469.392</x:v>
      </x:c>
      <x:c r="H486" s="185" t="n">
        <x:v>3157.532</x:v>
      </x:c>
      <x:c r="I486" s="185" t="n">
        <x:v>0</x:v>
      </x:c>
      <x:c r="J486" s="185" t="n">
        <x:v>233.891</x:v>
      </x:c>
      <x:c r="K486" s="185" t="n">
        <x:v>311.854</x:v>
      </x:c>
      <x:c r="L486" s="185" t="n">
        <x:v>8556.526</x:v>
      </x:c>
      <x:c r="M486" s="185" t="n">
        <x:v>3391.423</x:v>
      </x:c>
      <x:c r="N486" s="185" t="n">
        <x:v>5165.103</x:v>
      </x:c>
    </x:row>
    <x:row r="487" spans="1:14">
      <x:c r="A487" s="185" t="s">
        <x:v>66</x:v>
      </x:c>
      <x:c r="B487" s="200" t="s">
        <x:v>284</x:v>
      </x:c>
      <x:c r="C487" s="185" t="s">
        <x:v>126</x:v>
      </x:c>
      <x:c r="D487" s="185" t="s">
        <x:v>146</x:v>
      </x:c>
      <x:c r="E487" s="185" t="s">
        <x:v>131</x:v>
      </x:c>
      <x:c r="F487" s="185" t="n">
        <x:v>935.565</x:v>
      </x:c>
      <x:c r="G487" s="185" t="n">
        <x:v>3430.406</x:v>
      </x:c>
      <x:c r="H487" s="185" t="n">
        <x:v>3177.028</x:v>
      </x:c>
      <x:c r="I487" s="185" t="n">
        <x:v>0</x:v>
      </x:c>
      <x:c r="J487" s="185" t="n">
        <x:v>0</x:v>
      </x:c>
      <x:c r="K487" s="185" t="n">
        <x:v>0</x:v>
      </x:c>
      <x:c r="L487" s="185" t="n">
        <x:v>7542.999</x:v>
      </x:c>
      <x:c r="M487" s="185" t="n">
        <x:v>3177.028</x:v>
      </x:c>
      <x:c r="N487" s="185" t="n">
        <x:v>4365.971</x:v>
      </x:c>
    </x:row>
    <x:row r="488" spans="1:14">
      <x:c r="A488" s="185" t="s">
        <x:v>66</x:v>
      </x:c>
      <x:c r="B488" s="200" t="s">
        <x:v>285</x:v>
      </x:c>
      <x:c r="C488" s="185" t="s">
        <x:v>126</x:v>
      </x:c>
      <x:c r="D488" s="185" t="s">
        <x:v>146</x:v>
      </x:c>
      <x:c r="E488" s="185" t="s">
        <x:v>132</x:v>
      </x:c>
      <x:c r="F488" s="185" t="n">
        <x:v>740.656</x:v>
      </x:c>
      <x:c r="G488" s="185" t="n">
        <x:v>2080.473</x:v>
      </x:c>
      <x:c r="H488" s="185" t="n">
        <x:v>1977.96</x:v>
      </x:c>
      <x:c r="I488" s="185" t="n">
        <x:v>0</x:v>
      </x:c>
      <x:c r="J488" s="185" t="n">
        <x:v>0</x:v>
      </x:c>
      <x:c r="K488" s="185" t="n">
        <x:v>0</x:v>
      </x:c>
      <x:c r="L488" s="185" t="n">
        <x:v>4799.089</x:v>
      </x:c>
      <x:c r="M488" s="185" t="n">
        <x:v>0</x:v>
      </x:c>
      <x:c r="N488" s="185" t="n">
        <x:v>4799.089</x:v>
      </x:c>
    </x:row>
    <x:row r="489" spans="1:14">
      <x:c r="A489" s="185" t="s">
        <x:v>66</x:v>
      </x:c>
      <x:c r="B489" s="200" t="s">
        <x:v>286</x:v>
      </x:c>
      <x:c r="C489" s="185" t="s">
        <x:v>126</x:v>
      </x:c>
      <x:c r="D489" s="185" t="s">
        <x:v>146</x:v>
      </x:c>
      <x:c r="E489" s="185" t="s">
        <x:v>133</x:v>
      </x:c>
      <x:c r="F489" s="185" t="n">
        <x:v>0</x:v>
      </x:c>
      <x:c r="G489" s="185" t="n">
        <x:v>2000.922</x:v>
      </x:c>
      <x:c r="H489" s="185" t="n">
        <x:v>2383.95</x:v>
      </x:c>
      <x:c r="I489" s="185" t="n">
        <x:v>136.787</x:v>
      </x:c>
      <x:c r="J489" s="185" t="n">
        <x:v>97.705</x:v>
      </x:c>
      <x:c r="K489" s="185" t="n">
        <x:v>0</x:v>
      </x:c>
      <x:c r="L489" s="185" t="n">
        <x:v>4619.364</x:v>
      </x:c>
      <x:c r="M489" s="185" t="n">
        <x:v>0</x:v>
      </x:c>
      <x:c r="N489" s="185" t="n">
        <x:v>4619.364</x:v>
      </x:c>
    </x:row>
    <x:row r="490" spans="1:14">
      <x:c r="A490" s="185" t="s">
        <x:v>66</x:v>
      </x:c>
      <x:c r="B490" s="200" t="s">
        <x:v>287</x:v>
      </x:c>
      <x:c r="C490" s="185" t="s">
        <x:v>126</x:v>
      </x:c>
      <x:c r="D490" s="185" t="s">
        <x:v>146</x:v>
      </x:c>
      <x:c r="E490" s="185" t="s">
        <x:v>127</x:v>
      </x:c>
      <x:c r="F490" s="185" t="n">
        <x:v>38.981</x:v>
      </x:c>
      <x:c r="G490" s="185" t="n">
        <x:v>214.697</x:v>
      </x:c>
      <x:c r="H490" s="185" t="n">
        <x:v>97.454</x:v>
      </x:c>
      <x:c r="I490" s="185" t="n">
        <x:v>0</x:v>
      </x:c>
      <x:c r="J490" s="185" t="n">
        <x:v>311.856</x:v>
      </x:c>
      <x:c r="K490" s="185" t="n">
        <x:v>311.856</x:v>
      </x:c>
      <x:c r="L490" s="185" t="n">
        <x:v>974.844</x:v>
      </x:c>
      <x:c r="M490" s="185" t="n">
        <x:v>409.31</x:v>
      </x:c>
      <x:c r="N490" s="185" t="n">
        <x:v>565.534</x:v>
      </x:c>
    </x:row>
    <x:row r="491" spans="1:14">
      <x:c r="A491" s="185" t="s">
        <x:v>66</x:v>
      </x:c>
      <x:c r="B491" s="200" t="s">
        <x:v>107</x:v>
      </x:c>
      <x:c r="C491" s="185" t="s">
        <x:v>126</x:v>
      </x:c>
      <x:c r="D491" s="185" t="s">
        <x:v>136</x:v>
      </x:c>
      <x:c r="E491" s="185" t="s">
        <x:v>128</x:v>
      </x:c>
      <x:c r="F491" s="185" t="n">
        <x:v>292.364</x:v>
      </x:c>
      <x:c r="G491" s="185" t="n">
        <x:v>779.637</x:v>
      </x:c>
      <x:c r="H491" s="185" t="n">
        <x:v>389.816</x:v>
      </x:c>
      <x:c r="I491" s="185" t="n">
        <x:v>331.347</x:v>
      </x:c>
      <x:c r="J491" s="185" t="n">
        <x:v>428.799</x:v>
      </x:c>
      <x:c r="K491" s="185" t="n">
        <x:v>409.308</x:v>
      </x:c>
      <x:c r="L491" s="185" t="n">
        <x:v>2631.271</x:v>
      </x:c>
      <x:c r="M491" s="185" t="n">
        <x:v>1149.962</x:v>
      </x:c>
      <x:c r="N491" s="185" t="n">
        <x:v>1481.309</x:v>
      </x:c>
    </x:row>
    <x:row r="492" spans="1:14">
      <x:c r="A492" s="185" t="s">
        <x:v>66</x:v>
      </x:c>
      <x:c r="B492" s="200" t="s">
        <x:v>288</x:v>
      </x:c>
      <x:c r="C492" s="185" t="s">
        <x:v>126</x:v>
      </x:c>
      <x:c r="D492" s="185" t="s">
        <x:v>136</x:v>
      </x:c>
      <x:c r="E492" s="185" t="s">
        <x:v>129</x:v>
      </x:c>
      <x:c r="F492" s="185" t="n">
        <x:v>974.547</x:v>
      </x:c>
      <x:c r="G492" s="185" t="n">
        <x:v>3742.267</x:v>
      </x:c>
      <x:c r="H492" s="185" t="n">
        <x:v>4541.389</x:v>
      </x:c>
      <x:c r="I492" s="185" t="n">
        <x:v>916.078</x:v>
      </x:c>
      <x:c r="J492" s="185" t="n">
        <x:v>116.949</x:v>
      </x:c>
      <x:c r="K492" s="185" t="n">
        <x:v>0</x:v>
      </x:c>
      <x:c r="L492" s="185" t="n">
        <x:v>10291.23</x:v>
      </x:c>
      <x:c r="M492" s="185" t="n">
        <x:v>5574.416</x:v>
      </x:c>
      <x:c r="N492" s="185" t="n">
        <x:v>4716.814</x:v>
      </x:c>
    </x:row>
    <x:row r="493" spans="1:14">
      <x:c r="A493" s="185" t="s">
        <x:v>66</x:v>
      </x:c>
      <x:c r="B493" s="200" t="s">
        <x:v>289</x:v>
      </x:c>
      <x:c r="C493" s="185" t="s">
        <x:v>126</x:v>
      </x:c>
      <x:c r="D493" s="185" t="s">
        <x:v>136</x:v>
      </x:c>
      <x:c r="E493" s="185" t="s">
        <x:v>130</x:v>
      </x:c>
      <x:c r="F493" s="185" t="n">
        <x:v>1578.767</x:v>
      </x:c>
      <x:c r="G493" s="185" t="n">
        <x:v>1559.276</x:v>
      </x:c>
      <x:c r="H493" s="185" t="n">
        <x:v>2982.117</x:v>
      </x:c>
      <x:c r="I493" s="185" t="n">
        <x:v>1539.79</x:v>
      </x:c>
      <x:c r="J493" s="185" t="n">
        <x:v>116.952</x:v>
      </x:c>
      <x:c r="K493" s="185" t="n">
        <x:v>0</x:v>
      </x:c>
      <x:c r="L493" s="185" t="n">
        <x:v>7776.902</x:v>
      </x:c>
      <x:c r="M493" s="185" t="n">
        <x:v>4638.859</x:v>
      </x:c>
      <x:c r="N493" s="185" t="n">
        <x:v>3138.043</x:v>
      </x:c>
    </x:row>
    <x:row r="494" spans="1:14">
      <x:c r="A494" s="185" t="s">
        <x:v>66</x:v>
      </x:c>
      <x:c r="B494" s="200" t="s">
        <x:v>290</x:v>
      </x:c>
      <x:c r="C494" s="185" t="s">
        <x:v>126</x:v>
      </x:c>
      <x:c r="D494" s="185" t="s">
        <x:v>136</x:v>
      </x:c>
      <x:c r="E494" s="185" t="s">
        <x:v>131</x:v>
      </x:c>
      <x:c r="F494" s="185" t="n">
        <x:v>1598.258</x:v>
      </x:c>
      <x:c r="G494" s="185" t="n">
        <x:v>2007.569</x:v>
      </x:c>
      <x:c r="H494" s="185" t="n">
        <x:v>4463.431</x:v>
      </x:c>
      <x:c r="I494" s="185" t="n">
        <x:v>2572.807</x:v>
      </x:c>
      <x:c r="J494" s="185" t="n">
        <x:v>116.952</x:v>
      </x:c>
      <x:c r="K494" s="185" t="n">
        <x:v>0</x:v>
      </x:c>
      <x:c r="L494" s="185" t="n">
        <x:v>10759.017</x:v>
      </x:c>
      <x:c r="M494" s="185" t="n">
        <x:v>7153.19</x:v>
      </x:c>
      <x:c r="N494" s="185" t="n">
        <x:v>3605.827</x:v>
      </x:c>
    </x:row>
    <x:row r="495" spans="1:14">
      <x:c r="A495" s="185" t="s">
        <x:v>66</x:v>
      </x:c>
      <x:c r="B495" s="200" t="s">
        <x:v>291</x:v>
      </x:c>
      <x:c r="C495" s="185" t="s">
        <x:v>126</x:v>
      </x:c>
      <x:c r="D495" s="185" t="s">
        <x:v>136</x:v>
      </x:c>
      <x:c r="E495" s="185" t="s">
        <x:v>132</x:v>
      </x:c>
      <x:c r="F495" s="185" t="n">
        <x:v>0</x:v>
      </x:c>
      <x:c r="G495" s="185" t="n">
        <x:v>604.221</x:v>
      </x:c>
      <x:c r="H495" s="185" t="n">
        <x:v>3352.44</x:v>
      </x:c>
      <x:c r="I495" s="185" t="n">
        <x:v>1403.353</x:v>
      </x:c>
      <x:c r="J495" s="185" t="n">
        <x:v>116.952</x:v>
      </x:c>
      <x:c r="K495" s="185" t="n">
        <x:v>0</x:v>
      </x:c>
      <x:c r="L495" s="185" t="n">
        <x:v>5476.966</x:v>
      </x:c>
      <x:c r="M495" s="185" t="n">
        <x:v>0</x:v>
      </x:c>
      <x:c r="N495" s="185" t="n">
        <x:v>5476.966</x:v>
      </x:c>
    </x:row>
    <x:row r="496" spans="1:14">
      <x:c r="A496" s="185" t="s">
        <x:v>66</x:v>
      </x:c>
      <x:c r="B496" s="200" t="s">
        <x:v>292</x:v>
      </x:c>
      <x:c r="C496" s="185" t="s">
        <x:v>126</x:v>
      </x:c>
      <x:c r="D496" s="185" t="s">
        <x:v>136</x:v>
      </x:c>
      <x:c r="E496" s="185" t="s">
        <x:v>133</x:v>
      </x:c>
      <x:c r="F496" s="185" t="n">
        <x:v>1091.493</x:v>
      </x:c>
      <x:c r="G496" s="185" t="n">
        <x:v>1559.277</x:v>
      </x:c>
      <x:c r="H496" s="185" t="n">
        <x:v>3157.535</x:v>
      </x:c>
      <x:c r="I496" s="185" t="n">
        <x:v>838.113</x:v>
      </x:c>
      <x:c r="J496" s="185" t="n">
        <x:v>116.949</x:v>
      </x:c>
      <x:c r="K496" s="185" t="n">
        <x:v>0</x:v>
      </x:c>
      <x:c r="L496" s="185" t="n">
        <x:v>6763.367</x:v>
      </x:c>
      <x:c r="M496" s="185" t="n">
        <x:v>0</x:v>
      </x:c>
      <x:c r="N496" s="185" t="n">
        <x:v>6763.367</x:v>
      </x:c>
    </x:row>
    <x:row r="497" spans="1:14">
      <x:c r="A497" s="185" t="s">
        <x:v>66</x:v>
      </x:c>
      <x:c r="B497" s="200" t="s">
        <x:v>293</x:v>
      </x:c>
      <x:c r="C497" s="185" t="s">
        <x:v>126</x:v>
      </x:c>
      <x:c r="D497" s="185" t="s">
        <x:v>136</x:v>
      </x:c>
      <x:c r="E497" s="185" t="s">
        <x:v>127</x:v>
      </x:c>
      <x:c r="F497" s="185" t="n">
        <x:v>0</x:v>
      </x:c>
      <x:c r="G497" s="185" t="n">
        <x:v>0</x:v>
      </x:c>
      <x:c r="H497" s="185" t="n">
        <x:v>1823.518</x:v>
      </x:c>
      <x:c r="I497" s="185" t="n">
        <x:v>56.985</x:v>
      </x:c>
      <x:c r="J497" s="185" t="n">
        <x:v>0</x:v>
      </x:c>
      <x:c r="K497" s="185" t="n">
        <x:v>113.971</x:v>
      </x:c>
      <x:c r="L497" s="185" t="n">
        <x:v>1994.474</x:v>
      </x:c>
      <x:c r="M497" s="185" t="n">
        <x:v>1880.503</x:v>
      </x:c>
      <x:c r="N497" s="185" t="n">
        <x:v>113.971</x:v>
      </x:c>
    </x:row>
    <x:row r="498" spans="1:14">
      <x:c r="A498" s="185" t="s">
        <x:v>66</x:v>
      </x:c>
      <x:c r="B498" s="200" t="s">
        <x:v>294</x:v>
      </x:c>
      <x:c r="C498" s="185" t="s">
        <x:v>126</x:v>
      </x:c>
      <x:c r="D498" s="185" t="s">
        <x:v>136</x:v>
      </x:c>
      <x:c r="E498" s="185" t="s">
        <x:v>128</x:v>
      </x:c>
      <x:c r="F498" s="185" t="n">
        <x:v>189.948</x:v>
      </x:c>
      <x:c r="G498" s="185" t="n">
        <x:v>0</x:v>
      </x:c>
      <x:c r="H498" s="185" t="n">
        <x:v>116.946</x:v>
      </x:c>
      <x:c r="I498" s="185" t="n">
        <x:v>0</x:v>
      </x:c>
      <x:c r="J498" s="185" t="n">
        <x:v>0</x:v>
      </x:c>
      <x:c r="K498" s="185" t="n">
        <x:v>0</x:v>
      </x:c>
      <x:c r="L498" s="185" t="n">
        <x:v>306.894</x:v>
      </x:c>
      <x:c r="M498" s="185" t="n">
        <x:v>116.946</x:v>
      </x:c>
      <x:c r="N498" s="185" t="n">
        <x:v>189.948</x:v>
      </x:c>
    </x:row>
    <x:row r="499" spans="1:14">
      <x:c r="A499" s="185" t="s">
        <x:v>66</x:v>
      </x:c>
      <x:c r="B499" s="200" t="s">
        <x:v>295</x:v>
      </x:c>
      <x:c r="C499" s="185" t="s">
        <x:v>126</x:v>
      </x:c>
      <x:c r="D499" s="185" t="s">
        <x:v>136</x:v>
      </x:c>
      <x:c r="E499" s="185" t="s">
        <x:v>129</x:v>
      </x:c>
      <x:c r="F499" s="185" t="n">
        <x:v>1754.187</x:v>
      </x:c>
      <x:c r="G499" s="185" t="n">
        <x:v>2338.913</x:v>
      </x:c>
      <x:c r="H499" s="185" t="n">
        <x:v>4346.481</x:v>
      </x:c>
      <x:c r="I499" s="185" t="n">
        <x:v>1091.492</x:v>
      </x:c>
      <x:c r="J499" s="185" t="n">
        <x:v>116.952</x:v>
      </x:c>
      <x:c r="K499" s="185" t="n">
        <x:v>0</x:v>
      </x:c>
      <x:c r="L499" s="185" t="n">
        <x:v>9648.025</x:v>
      </x:c>
      <x:c r="M499" s="185" t="n">
        <x:v>5554.925</x:v>
      </x:c>
      <x:c r="N499" s="185" t="n">
        <x:v>4093.1</x:v>
      </x:c>
    </x:row>
    <x:row r="500" spans="1:14">
      <x:c r="A500" s="185" t="s">
        <x:v>66</x:v>
      </x:c>
      <x:c r="B500" s="200" t="s">
        <x:v>296</x:v>
      </x:c>
      <x:c r="C500" s="185" t="s">
        <x:v>126</x:v>
      </x:c>
      <x:c r="D500" s="185" t="s">
        <x:v>136</x:v>
      </x:c>
      <x:c r="E500" s="185" t="s">
        <x:v>130</x:v>
      </x:c>
      <x:c r="F500" s="185" t="n">
        <x:v>97.454</x:v>
      </x:c>
      <x:c r="G500" s="185" t="n">
        <x:v>1422.84</x:v>
      </x:c>
      <x:c r="H500" s="185" t="n">
        <x:v>3488.882</x:v>
      </x:c>
      <x:c r="I500" s="185" t="n">
        <x:v>1325.385</x:v>
      </x:c>
      <x:c r="J500" s="185" t="n">
        <x:v>116.952</x:v>
      </x:c>
      <x:c r="K500" s="185" t="n">
        <x:v>272.873</x:v>
      </x:c>
      <x:c r="L500" s="185" t="n">
        <x:v>6724.386</x:v>
      </x:c>
      <x:c r="M500" s="185" t="n">
        <x:v>4931.219</x:v>
      </x:c>
      <x:c r="N500" s="185" t="n">
        <x:v>1793.167</x:v>
      </x:c>
    </x:row>
    <x:row r="501" spans="1:14">
      <x:c r="A501" s="185" t="s">
        <x:v>66</x:v>
      </x:c>
      <x:c r="B501" s="200" t="s">
        <x:v>297</x:v>
      </x:c>
      <x:c r="C501" s="185" t="s">
        <x:v>126</x:v>
      </x:c>
      <x:c r="D501" s="185" t="s">
        <x:v>136</x:v>
      </x:c>
      <x:c r="E501" s="185" t="s">
        <x:v>131</x:v>
      </x:c>
      <x:c r="F501" s="185" t="n">
        <x:v>1149.967</x:v>
      </x:c>
      <x:c r="G501" s="185" t="n">
        <x:v>3368.463</x:v>
      </x:c>
      <x:c r="H501" s="185" t="n">
        <x:v>4257.656</x:v>
      </x:c>
      <x:c r="I501" s="185" t="n">
        <x:v>1633.073</x:v>
      </x:c>
      <x:c r="J501" s="185" t="n">
        <x:v>116.646</x:v>
      </x:c>
      <x:c r="K501" s="185" t="n">
        <x:v>0</x:v>
      </x:c>
      <x:c r="L501" s="185" t="n">
        <x:v>10525.805</x:v>
      </x:c>
      <x:c r="M501" s="185" t="n">
        <x:v>6007.375</x:v>
      </x:c>
      <x:c r="N501" s="185" t="n">
        <x:v>4518.43</x:v>
      </x:c>
    </x:row>
    <x:row r="502" spans="1:14">
      <x:c r="A502" s="185" t="s">
        <x:v>66</x:v>
      </x:c>
      <x:c r="B502" s="200" t="s">
        <x:v>298</x:v>
      </x:c>
      <x:c r="C502" s="185" t="s">
        <x:v>126</x:v>
      </x:c>
      <x:c r="D502" s="185" t="s">
        <x:v>136</x:v>
      </x:c>
      <x:c r="E502" s="185" t="s">
        <x:v>132</x:v>
      </x:c>
      <x:c r="F502" s="185" t="n">
        <x:v>1496.982</x:v>
      </x:c>
      <x:c r="G502" s="185" t="n">
        <x:v>1497.876</x:v>
      </x:c>
      <x:c r="H502" s="185" t="n">
        <x:v>3566.846</x:v>
      </x:c>
      <x:c r="I502" s="185" t="n">
        <x:v>1325.386</x:v>
      </x:c>
      <x:c r="J502" s="185" t="n">
        <x:v>116.952</x:v>
      </x:c>
      <x:c r="K502" s="185" t="n">
        <x:v>0</x:v>
      </x:c>
      <x:c r="L502" s="185" t="n">
        <x:v>8004.042</x:v>
      </x:c>
      <x:c r="M502" s="185" t="n">
        <x:v>0</x:v>
      </x:c>
      <x:c r="N502" s="185" t="n">
        <x:v>8004.042</x:v>
      </x:c>
    </x:row>
    <x:row r="503" spans="1:14">
      <x:c r="A503" s="185" t="s">
        <x:v>66</x:v>
      </x:c>
      <x:c r="B503" s="200" t="s">
        <x:v>299</x:v>
      </x:c>
      <x:c r="C503" s="185" t="s">
        <x:v>126</x:v>
      </x:c>
      <x:c r="D503" s="185" t="s">
        <x:v>136</x:v>
      </x:c>
      <x:c r="E503" s="185" t="s">
        <x:v>133</x:v>
      </x:c>
      <x:c r="F503" s="185" t="n">
        <x:v>1110.983</x:v>
      </x:c>
      <x:c r="G503" s="185" t="n">
        <x:v>1734.693</x:v>
      </x:c>
      <x:c r="H503" s="185" t="n">
        <x:v>3469.39</x:v>
      </x:c>
      <x:c r="I503" s="185" t="n">
        <x:v>2241.464</x:v>
      </x:c>
      <x:c r="J503" s="185" t="n">
        <x:v>116.952</x:v>
      </x:c>
      <x:c r="K503" s="185" t="n">
        <x:v>77.964</x:v>
      </x:c>
      <x:c r="L503" s="185" t="n">
        <x:v>8751.44600000001</x:v>
      </x:c>
      <x:c r="M503" s="185" t="n">
        <x:v>0</x:v>
      </x:c>
      <x:c r="N503" s="185" t="n">
        <x:v>8751.446</x:v>
      </x:c>
    </x:row>
    <x:row r="504" spans="1:14">
      <x:c r="A504" s="185" t="s">
        <x:v>66</x:v>
      </x:c>
      <x:c r="B504" s="200" t="s">
        <x:v>300</x:v>
      </x:c>
      <x:c r="C504" s="185" t="s">
        <x:v>126</x:v>
      </x:c>
      <x:c r="D504" s="185" t="s">
        <x:v>136</x:v>
      </x:c>
      <x:c r="E504" s="185" t="s">
        <x:v>127</x:v>
      </x:c>
      <x:c r="F504" s="185" t="n">
        <x:v>214.4</x:v>
      </x:c>
      <x:c r="G504" s="185" t="n">
        <x:v>214.4</x:v>
      </x:c>
      <x:c r="H504" s="185" t="n">
        <x:v>194.414</x:v>
      </x:c>
      <x:c r="I504" s="185" t="n">
        <x:v>0</x:v>
      </x:c>
      <x:c r="J504" s="185" t="n">
        <x:v>213.855</x:v>
      </x:c>
      <x:c r="K504" s="185" t="n">
        <x:v>311.062</x:v>
      </x:c>
      <x:c r="L504" s="185" t="n">
        <x:v>1148.131</x:v>
      </x:c>
      <x:c r="M504" s="185" t="n">
        <x:v>408.269</x:v>
      </x:c>
      <x:c r="N504" s="185" t="n">
        <x:v>739.862</x:v>
      </x:c>
    </x:row>
    <x:row r="505" spans="1:14">
      <x:c r="A505" s="185" t="s">
        <x:v>66</x:v>
      </x:c>
      <x:c r="B505" s="200" t="s">
        <x:v>301</x:v>
      </x:c>
      <x:c r="C505" s="185" t="s">
        <x:v>126</x:v>
      </x:c>
      <x:c r="D505" s="185" t="s">
        <x:v>136</x:v>
      </x:c>
      <x:c r="E505" s="185" t="s">
        <x:v>128</x:v>
      </x:c>
      <x:c r="F505" s="185" t="n">
        <x:v>427.71</x:v>
      </x:c>
      <x:c r="G505" s="185" t="n">
        <x:v>388.828</x:v>
      </x:c>
      <x:c r="H505" s="185" t="n">
        <x:v>311.062</x:v>
      </x:c>
      <x:c r="I505" s="185" t="n">
        <x:v>602.682</x:v>
      </x:c>
      <x:c r="J505" s="185" t="n">
        <x:v>213.855</x:v>
      </x:c>
      <x:c r="K505" s="185" t="n">
        <x:v>252.737</x:v>
      </x:c>
      <x:c r="L505" s="185" t="n">
        <x:v>2196.874</x:v>
      </x:c>
      <x:c r="M505" s="185" t="n">
        <x:v>1127.599</x:v>
      </x:c>
      <x:c r="N505" s="185" t="n">
        <x:v>1069.275</x:v>
      </x:c>
    </x:row>
    <x:row r="506" spans="1:14">
      <x:c r="A506" s="185" t="s">
        <x:v>66</x:v>
      </x:c>
      <x:c r="B506" s="200" t="s">
        <x:v>302</x:v>
      </x:c>
      <x:c r="C506" s="185" t="s">
        <x:v>126</x:v>
      </x:c>
      <x:c r="D506" s="185" t="s">
        <x:v>136</x:v>
      </x:c>
      <x:c r="E506" s="185" t="s">
        <x:v>129</x:v>
      </x:c>
      <x:c r="F506" s="185" t="n">
        <x:v>1885.814</x:v>
      </x:c>
      <x:c r="G506" s="185" t="n">
        <x:v>5288.051</x:v>
      </x:c>
      <x:c r="H506" s="185" t="n">
        <x:v>4471.51</x:v>
      </x:c>
      <x:c r="I506" s="185" t="n">
        <x:v>1710.84</x:v>
      </x:c>
      <x:c r="J506" s="185" t="n">
        <x:v>116.646</x:v>
      </x:c>
      <x:c r="K506" s="185" t="n">
        <x:v>272.178</x:v>
      </x:c>
      <x:c r="L506" s="185" t="n">
        <x:v>13745.039</x:v>
      </x:c>
      <x:c r="M506" s="185" t="n">
        <x:v>6298.996</x:v>
      </x:c>
      <x:c r="N506" s="185" t="n">
        <x:v>7446.043</x:v>
      </x:c>
    </x:row>
    <x:row r="507" spans="1:14">
      <x:c r="A507" s="185" t="s">
        <x:v>66</x:v>
      </x:c>
      <x:c r="B507" s="200" t="s">
        <x:v>303</x:v>
      </x:c>
      <x:c r="C507" s="185" t="s">
        <x:v>126</x:v>
      </x:c>
      <x:c r="D507" s="185" t="s">
        <x:v>136</x:v>
      </x:c>
      <x:c r="E507" s="185" t="s">
        <x:v>130</x:v>
      </x:c>
      <x:c r="F507" s="185" t="n">
        <x:v>1303.019</x:v>
      </x:c>
      <x:c r="G507" s="185" t="n">
        <x:v>3501.429</x:v>
      </x:c>
      <x:c r="H507" s="185" t="n">
        <x:v>3216.008</x:v>
      </x:c>
      <x:c r="I507" s="185" t="n">
        <x:v>1656.731</x:v>
      </x:c>
      <x:c r="J507" s="185" t="n">
        <x:v>331.35</x:v>
      </x:c>
      <x:c r="K507" s="185" t="n">
        <x:v>935.567</x:v>
      </x:c>
      <x:c r="L507" s="185" t="n">
        <x:v>10944.104</x:v>
      </x:c>
      <x:c r="M507" s="185" t="n">
        <x:v>5204.089</x:v>
      </x:c>
      <x:c r="N507" s="185" t="n">
        <x:v>5740.015</x:v>
      </x:c>
    </x:row>
    <x:row r="508" spans="1:14">
      <x:c r="A508" s="185" t="s">
        <x:v>66</x:v>
      </x:c>
      <x:c r="B508" s="200" t="s">
        <x:v>304</x:v>
      </x:c>
      <x:c r="C508" s="185" t="s">
        <x:v>126</x:v>
      </x:c>
      <x:c r="D508" s="185" t="s">
        <x:v>136</x:v>
      </x:c>
      <x:c r="E508" s="185" t="s">
        <x:v>131</x:v>
      </x:c>
      <x:c r="F508" s="185" t="n">
        <x:v>2105.021</x:v>
      </x:c>
      <x:c r="G508" s="185" t="n">
        <x:v>4210.046</x:v>
      </x:c>
      <x:c r="H508" s="185" t="n">
        <x:v>3820.228</x:v>
      </x:c>
      <x:c r="I508" s="185" t="n">
        <x:v>1637.243</x:v>
      </x:c>
      <x:c r="J508" s="185" t="n">
        <x:v>116.952</x:v>
      </x:c>
      <x:c r="K508" s="185" t="n">
        <x:v>116.946</x:v>
      </x:c>
      <x:c r="L508" s="185" t="n">
        <x:v>12006.436</x:v>
      </x:c>
      <x:c r="M508" s="185" t="n">
        <x:v>5574.423</x:v>
      </x:c>
      <x:c r="N508" s="185" t="n">
        <x:v>6432.013</x:v>
      </x:c>
    </x:row>
    <x:row r="509" spans="1:14">
      <x:c r="A509" s="185" t="s">
        <x:v>66</x:v>
      </x:c>
      <x:c r="B509" s="200" t="s">
        <x:v>305</x:v>
      </x:c>
      <x:c r="C509" s="185" t="s">
        <x:v>126</x:v>
      </x:c>
      <x:c r="D509" s="185" t="s">
        <x:v>136</x:v>
      </x:c>
      <x:c r="E509" s="185" t="s">
        <x:v>132</x:v>
      </x:c>
      <x:c r="F509" s="185" t="n">
        <x:v>1072.001</x:v>
      </x:c>
      <x:c r="G509" s="185" t="n">
        <x:v>1988.079</x:v>
      </x:c>
      <x:c r="H509" s="185" t="n">
        <x:v>2748.225</x:v>
      </x:c>
      <x:c r="I509" s="185" t="n">
        <x:v>1325.386</x:v>
      </x:c>
      <x:c r="J509" s="185" t="n">
        <x:v>97.46</x:v>
      </x:c>
      <x:c r="K509" s="185" t="n">
        <x:v>253.381</x:v>
      </x:c>
      <x:c r="L509" s="185" t="n">
        <x:v>7484.532</x:v>
      </x:c>
      <x:c r="M509" s="185" t="n">
        <x:v>0</x:v>
      </x:c>
      <x:c r="N509" s="185" t="n">
        <x:v>7484.532</x:v>
      </x:c>
    </x:row>
    <x:row r="510" spans="1:14">
      <x:c r="A510" s="185" t="s">
        <x:v>66</x:v>
      </x:c>
      <x:c r="B510" s="200" t="s">
        <x:v>306</x:v>
      </x:c>
      <x:c r="C510" s="185" t="s">
        <x:v>126</x:v>
      </x:c>
      <x:c r="D510" s="185" t="s">
        <x:v>136</x:v>
      </x:c>
      <x:c r="E510" s="185" t="s">
        <x:v>133</x:v>
      </x:c>
      <x:c r="F510" s="185" t="n">
        <x:v>1539.786</x:v>
      </x:c>
      <x:c r="G510" s="185" t="n">
        <x:v>3274.475</x:v>
      </x:c>
      <x:c r="H510" s="185" t="n">
        <x:v>3937.173</x:v>
      </x:c>
      <x:c r="I510" s="185" t="n">
        <x:v>1637.245</x:v>
      </x:c>
      <x:c r="J510" s="185" t="n">
        <x:v>116.952</x:v>
      </x:c>
      <x:c r="K510" s="185" t="n">
        <x:v>0</x:v>
      </x:c>
      <x:c r="L510" s="185" t="n">
        <x:v>10505.631</x:v>
      </x:c>
      <x:c r="M510" s="185" t="n">
        <x:v>0</x:v>
      </x:c>
      <x:c r="N510" s="185" t="n">
        <x:v>10505.631</x:v>
      </x:c>
    </x:row>
    <x:row r="511" spans="1:14">
      <x:c r="A511" s="185" t="s">
        <x:v>66</x:v>
      </x:c>
      <x:c r="B511" s="200" t="s">
        <x:v>307</x:v>
      </x:c>
      <x:c r="C511" s="185" t="s">
        <x:v>126</x:v>
      </x:c>
      <x:c r="D511" s="185" t="s">
        <x:v>136</x:v>
      </x:c>
      <x:c r="E511" s="185" t="s">
        <x:v>127</x:v>
      </x:c>
      <x:c r="F511" s="185" t="n">
        <x:v>194.661</x:v>
      </x:c>
      <x:c r="G511" s="185" t="n">
        <x:v>389.523</x:v>
      </x:c>
      <x:c r="H511" s="185" t="n">
        <x:v>252.737</x:v>
      </x:c>
      <x:c r="I511" s="185" t="n">
        <x:v>0</x:v>
      </x:c>
      <x:c r="J511" s="185" t="n">
        <x:v>97.207</x:v>
      </x:c>
      <x:c r="K511" s="185" t="n">
        <x:v>213.854</x:v>
      </x:c>
      <x:c r="L511" s="185" t="n">
        <x:v>1147.982</x:v>
      </x:c>
      <x:c r="M511" s="185" t="n">
        <x:v>349.944</x:v>
      </x:c>
      <x:c r="N511" s="185" t="n">
        <x:v>798.038</x:v>
      </x:c>
    </x:row>
    <x:row r="512" spans="1:14">
      <x:c r="A512" s="185" t="s">
        <x:v>66</x:v>
      </x:c>
      <x:c r="B512" s="200" t="s">
        <x:v>308</x:v>
      </x:c>
      <x:c r="C512" s="185" t="s">
        <x:v>126</x:v>
      </x:c>
      <x:c r="D512" s="185" t="s">
        <x:v>136</x:v>
      </x:c>
      <x:c r="E512" s="185" t="s">
        <x:v>128</x:v>
      </x:c>
      <x:c r="F512" s="185" t="n">
        <x:v>311.062</x:v>
      </x:c>
      <x:c r="G512" s="185" t="n">
        <x:v>194.414</x:v>
      </x:c>
      <x:c r="H512" s="185" t="n">
        <x:v>97.207</x:v>
      </x:c>
      <x:c r="I512" s="185" t="n">
        <x:v>0</x:v>
      </x:c>
      <x:c r="J512" s="185" t="n">
        <x:v>0</x:v>
      </x:c>
      <x:c r="K512" s="185" t="n">
        <x:v>0</x:v>
      </x:c>
      <x:c r="L512" s="185" t="n">
        <x:v>602.683</x:v>
      </x:c>
      <x:c r="M512" s="185" t="n">
        <x:v>97.207</x:v>
      </x:c>
      <x:c r="N512" s="185" t="n">
        <x:v>505.476</x:v>
      </x:c>
    </x:row>
    <x:row r="513" spans="1:14">
      <x:c r="A513" s="185" t="s">
        <x:v>66</x:v>
      </x:c>
      <x:c r="B513" s="200" t="s">
        <x:v>309</x:v>
      </x:c>
      <x:c r="C513" s="185" t="s">
        <x:v>126</x:v>
      </x:c>
      <x:c r="D513" s="185" t="s">
        <x:v>136</x:v>
      </x:c>
      <x:c r="E513" s="185" t="s">
        <x:v>129</x:v>
      </x:c>
      <x:c r="F513" s="185" t="n">
        <x:v>1496.985</x:v>
      </x:c>
      <x:c r="G513" s="185" t="n">
        <x:v>2413.108</x:v>
      </x:c>
      <x:c r="H513" s="185" t="n">
        <x:v>3878.699</x:v>
      </x:c>
      <x:c r="I513" s="185" t="n">
        <x:v>1422.842</x:v>
      </x:c>
      <x:c r="J513" s="185" t="n">
        <x:v>97.46</x:v>
      </x:c>
      <x:c r="K513" s="185" t="n">
        <x:v>0</x:v>
      </x:c>
      <x:c r="L513" s="185" t="n">
        <x:v>9309.094</x:v>
      </x:c>
      <x:c r="M513" s="185" t="n">
        <x:v>5399.001</x:v>
      </x:c>
      <x:c r="N513" s="185" t="n">
        <x:v>3910.093</x:v>
      </x:c>
    </x:row>
    <x:row r="514" spans="1:14">
      <x:c r="A514" s="185" t="s">
        <x:v>66</x:v>
      </x:c>
      <x:c r="B514" s="200" t="s">
        <x:v>310</x:v>
      </x:c>
      <x:c r="C514" s="185" t="s">
        <x:v>126</x:v>
      </x:c>
      <x:c r="D514" s="185" t="s">
        <x:v>136</x:v>
      </x:c>
      <x:c r="E514" s="185" t="s">
        <x:v>130</x:v>
      </x:c>
      <x:c r="F514" s="185" t="n">
        <x:v>1052.512</x:v>
      </x:c>
      <x:c r="G514" s="185" t="n">
        <x:v>2767.717</x:v>
      </x:c>
      <x:c r="H514" s="185" t="n">
        <x:v>3099.059</x:v>
      </x:c>
      <x:c r="I514" s="185" t="n">
        <x:v>1091.496</x:v>
      </x:c>
      <x:c r="J514" s="185" t="n">
        <x:v>97.46</x:v>
      </x:c>
      <x:c r="K514" s="185" t="n">
        <x:v>0</x:v>
      </x:c>
      <x:c r="L514" s="185" t="n">
        <x:v>8108.244</x:v>
      </x:c>
      <x:c r="M514" s="185" t="n">
        <x:v>4288.015</x:v>
      </x:c>
      <x:c r="N514" s="185" t="n">
        <x:v>3820.229</x:v>
      </x:c>
    </x:row>
    <x:row r="515" spans="1:14">
      <x:c r="A515" s="185" t="s">
        <x:v>66</x:v>
      </x:c>
      <x:c r="B515" s="200" t="s">
        <x:v>311</x:v>
      </x:c>
      <x:c r="C515" s="185" t="s">
        <x:v>126</x:v>
      </x:c>
      <x:c r="D515" s="185" t="s">
        <x:v>136</x:v>
      </x:c>
      <x:c r="E515" s="185" t="s">
        <x:v>131</x:v>
      </x:c>
      <x:c r="F515" s="185" t="n">
        <x:v>1922.166</x:v>
      </x:c>
      <x:c r="G515" s="185" t="n">
        <x:v>1495.149</x:v>
      </x:c>
      <x:c r="H515" s="185" t="n">
        <x:v>3205.294</x:v>
      </x:c>
      <x:c r="I515" s="185" t="n">
        <x:v>1593.055</x:v>
      </x:c>
      <x:c r="J515" s="185" t="n">
        <x:v>134.356</x:v>
      </x:c>
      <x:c r="K515" s="185" t="n">
        <x:v>0</x:v>
      </x:c>
      <x:c r="L515" s="185" t="n">
        <x:v>8350.02</x:v>
      </x:c>
      <x:c r="M515" s="185" t="n">
        <x:v>4932.705</x:v>
      </x:c>
      <x:c r="N515" s="185" t="n">
        <x:v>3417.315</x:v>
      </x:c>
    </x:row>
    <x:row r="516" spans="1:14">
      <x:c r="A516" s="185" t="s">
        <x:v>66</x:v>
      </x:c>
      <x:c r="B516" s="200" t="s">
        <x:v>312</x:v>
      </x:c>
      <x:c r="C516" s="185" t="s">
        <x:v>126</x:v>
      </x:c>
      <x:c r="D516" s="185" t="s">
        <x:v>136</x:v>
      </x:c>
      <x:c r="E516" s="185" t="s">
        <x:v>132</x:v>
      </x:c>
      <x:c r="F516" s="185" t="n">
        <x:v>1439.507</x:v>
      </x:c>
      <x:c r="G516" s="185" t="n">
        <x:v>4240.993</x:v>
      </x:c>
      <x:c r="H516" s="185" t="n">
        <x:v>4093.101</x:v>
      </x:c>
      <x:c r="I516" s="185" t="n">
        <x:v>1676.226</x:v>
      </x:c>
      <x:c r="J516" s="185" t="n">
        <x:v>311.859</x:v>
      </x:c>
      <x:c r="K516" s="185" t="n">
        <x:v>409.309</x:v>
      </x:c>
      <x:c r="L516" s="185" t="n">
        <x:v>12170.995</x:v>
      </x:c>
      <x:c r="M516" s="185" t="n">
        <x:v>0</x:v>
      </x:c>
      <x:c r="N516" s="185" t="n">
        <x:v>12170.995</x:v>
      </x:c>
    </x:row>
    <x:row r="517" spans="1:14">
      <x:c r="A517" s="185" t="s">
        <x:v>66</x:v>
      </x:c>
      <x:c r="B517" s="200" t="s">
        <x:v>313</x:v>
      </x:c>
      <x:c r="C517" s="185" t="s">
        <x:v>126</x:v>
      </x:c>
      <x:c r="D517" s="185" t="s">
        <x:v>136</x:v>
      </x:c>
      <x:c r="E517" s="185" t="s">
        <x:v>133</x:v>
      </x:c>
      <x:c r="F517" s="185" t="n">
        <x:v>1169.211</x:v>
      </x:c>
      <x:c r="G517" s="185" t="n">
        <x:v>1831.009</x:v>
      </x:c>
      <x:c r="H517" s="185" t="n">
        <x:v>2896.763</x:v>
      </x:c>
      <x:c r="I517" s="185" t="n">
        <x:v>1905.252</x:v>
      </x:c>
      <x:c r="J517" s="185" t="n">
        <x:v>330.502</x:v>
      </x:c>
      <x:c r="K517" s="185" t="n">
        <x:v>524.918</x:v>
      </x:c>
      <x:c r="L517" s="185" t="n">
        <x:v>8657.655</x:v>
      </x:c>
      <x:c r="M517" s="185" t="n">
        <x:v>0</x:v>
      </x:c>
      <x:c r="N517" s="185" t="n">
        <x:v>8657.655</x:v>
      </x:c>
    </x:row>
    <x:row r="518" spans="1:14">
      <x:c r="A518" s="185" t="s">
        <x:v>66</x:v>
      </x:c>
      <x:c r="B518" s="200" t="s">
        <x:v>314</x:v>
      </x:c>
      <x:c r="C518" s="185" t="s">
        <x:v>126</x:v>
      </x:c>
      <x:c r="D518" s="185" t="s">
        <x:v>136</x:v>
      </x:c>
      <x:c r="E518" s="185" t="s">
        <x:v>127</x:v>
      </x:c>
      <x:c r="F518" s="185" t="n">
        <x:v>311.062</x:v>
      </x:c>
      <x:c r="G518" s="185" t="n">
        <x:v>330.503</x:v>
      </x:c>
      <x:c r="H518" s="185" t="n">
        <x:v>1516.426</x:v>
      </x:c>
      <x:c r="I518" s="185" t="n">
        <x:v>641.565</x:v>
      </x:c>
      <x:c r="J518" s="185" t="n">
        <x:v>0</x:v>
      </x:c>
      <x:c r="K518" s="185" t="n">
        <x:v>213.854</x:v>
      </x:c>
      <x:c r="L518" s="185" t="n">
        <x:v>3013.41</x:v>
      </x:c>
      <x:c r="M518" s="185" t="n">
        <x:v>2157.991</x:v>
      </x:c>
      <x:c r="N518" s="185" t="n">
        <x:v>855.419</x:v>
      </x:c>
    </x:row>
    <x:row r="519" spans="1:14">
      <x:c r="A519" s="185" t="s">
        <x:v>66</x:v>
      </x:c>
      <x:c r="B519" s="200" t="s">
        <x:v>315</x:v>
      </x:c>
      <x:c r="C519" s="185" t="s">
        <x:v>126</x:v>
      </x:c>
      <x:c r="D519" s="185" t="s">
        <x:v>136</x:v>
      </x:c>
      <x:c r="E519" s="185" t="s">
        <x:v>128</x:v>
      </x:c>
      <x:c r="F519" s="185" t="n">
        <x:v>233.296</x:v>
      </x:c>
      <x:c r="G519" s="185" t="n">
        <x:v>252.738</x:v>
      </x:c>
      <x:c r="H519" s="185" t="n">
        <x:v>311.061</x:v>
      </x:c>
      <x:c r="I519" s="185" t="n">
        <x:v>0</x:v>
      </x:c>
      <x:c r="J519" s="185" t="n">
        <x:v>602.682</x:v>
      </x:c>
      <x:c r="K519" s="185" t="n">
        <x:v>602.681</x:v>
      </x:c>
      <x:c r="L519" s="185" t="n">
        <x:v>2002.458</x:v>
      </x:c>
      <x:c r="M519" s="185" t="n">
        <x:v>913.743</x:v>
      </x:c>
      <x:c r="N519" s="185" t="n">
        <x:v>1088.715</x:v>
      </x:c>
    </x:row>
    <x:row r="520" spans="1:14">
      <x:c r="A520" s="185" t="s">
        <x:v>66</x:v>
      </x:c>
      <x:c r="B520" s="200" t="s">
        <x:v>316</x:v>
      </x:c>
      <x:c r="C520" s="185" t="s">
        <x:v>126</x:v>
      </x:c>
      <x:c r="D520" s="185" t="s">
        <x:v>136</x:v>
      </x:c>
      <x:c r="E520" s="185" t="s">
        <x:v>129</x:v>
      </x:c>
      <x:c r="F520" s="185" t="n">
        <x:v>2294.08</x:v>
      </x:c>
      <x:c r="G520" s="185" t="n">
        <x:v>5190.842</x:v>
      </x:c>
      <x:c r="H520" s="185" t="n">
        <x:v>3985.479</x:v>
      </x:c>
      <x:c r="I520" s="185" t="n">
        <x:v>1594.192</x:v>
      </x:c>
      <x:c r="J520" s="185" t="n">
        <x:v>136.088</x:v>
      </x:c>
      <x:c r="K520" s="185" t="n">
        <x:v>602.681</x:v>
      </x:c>
      <x:c r="L520" s="185" t="n">
        <x:v>13803.362</x:v>
      </x:c>
      <x:c r="M520" s="185" t="n">
        <x:v>5715.759</x:v>
      </x:c>
      <x:c r="N520" s="185" t="n">
        <x:v>8087.603</x:v>
      </x:c>
    </x:row>
    <x:row r="521" spans="1:14">
      <x:c r="A521" s="185" t="s">
        <x:v>66</x:v>
      </x:c>
      <x:c r="B521" s="200" t="s">
        <x:v>317</x:v>
      </x:c>
      <x:c r="C521" s="185" t="s">
        <x:v>126</x:v>
      </x:c>
      <x:c r="D521" s="185" t="s">
        <x:v>136</x:v>
      </x:c>
      <x:c r="E521" s="185" t="s">
        <x:v>130</x:v>
      </x:c>
      <x:c r="F521" s="185" t="n">
        <x:v>1185.923</x:v>
      </x:c>
      <x:c r="G521" s="185" t="n">
        <x:v>2782.643</x:v>
      </x:c>
      <x:c r="H521" s="185" t="n">
        <x:v>2338.914</x:v>
      </x:c>
      <x:c r="I521" s="185" t="n">
        <x:v>760.15</x:v>
      </x:c>
      <x:c r="J521" s="185" t="n">
        <x:v>116.952</x:v>
      </x:c>
      <x:c r="K521" s="185" t="n">
        <x:v>409.309</x:v>
      </x:c>
      <x:c r="L521" s="185" t="n">
        <x:v>7593.891</x:v>
      </x:c>
      <x:c r="M521" s="185" t="n">
        <x:v>3216.016</x:v>
      </x:c>
      <x:c r="N521" s="185" t="n">
        <x:v>4377.875</x:v>
      </x:c>
    </x:row>
    <x:row r="522" spans="1:14">
      <x:c r="A522" s="185" t="s">
        <x:v>66</x:v>
      </x:c>
      <x:c r="B522" s="200" t="s">
        <x:v>108</x:v>
      </x:c>
      <x:c r="C522" s="185" t="s">
        <x:v>126</x:v>
      </x:c>
      <x:c r="D522" s="185" t="s">
        <x:v>137</x:v>
      </x:c>
      <x:c r="E522" s="185" t="s">
        <x:v>131</x:v>
      </x:c>
      <x:c r="F522" s="185" t="n">
        <x:v>877.093</x:v>
      </x:c>
      <x:c r="G522" s="185" t="n">
        <x:v>2124.517</x:v>
      </x:c>
      <x:c r="H522" s="185" t="n">
        <x:v>3527.861</x:v>
      </x:c>
      <x:c r="I522" s="185" t="n">
        <x:v>1403.348</x:v>
      </x:c>
      <x:c r="J522" s="185" t="n">
        <x:v>175.419</x:v>
      </x:c>
      <x:c r="K522" s="185" t="n">
        <x:v>0</x:v>
      </x:c>
      <x:c r="L522" s="185" t="n">
        <x:v>8108.238</x:v>
      </x:c>
      <x:c r="M522" s="185" t="n">
        <x:v>5106.628</x:v>
      </x:c>
      <x:c r="N522" s="185" t="n">
        <x:v>3001.61</x:v>
      </x:c>
    </x:row>
    <x:row r="523" spans="1:14">
      <x:c r="A523" s="185" t="s">
        <x:v>66</x:v>
      </x:c>
      <x:c r="B523" s="200" t="s">
        <x:v>318</x:v>
      </x:c>
      <x:c r="C523" s="185" t="s">
        <x:v>126</x:v>
      </x:c>
      <x:c r="D523" s="185" t="s">
        <x:v>137</x:v>
      </x:c>
      <x:c r="E523" s="185" t="s">
        <x:v>132</x:v>
      </x:c>
      <x:c r="F523" s="185" t="n">
        <x:v>253.382</x:v>
      </x:c>
      <x:c r="G523" s="185" t="n">
        <x:v>2067.379</x:v>
      </x:c>
      <x:c r="H523" s="185" t="n">
        <x:v>2618.432</x:v>
      </x:c>
      <x:c r="I523" s="185" t="n">
        <x:v>879.325</x:v>
      </x:c>
      <x:c r="J523" s="185" t="n">
        <x:v>117.246</x:v>
      </x:c>
      <x:c r="K523" s="185" t="n">
        <x:v>312.649</x:v>
      </x:c>
      <x:c r="L523" s="185" t="n">
        <x:v>6248.413</x:v>
      </x:c>
      <x:c r="M523" s="185" t="n">
        <x:v>0</x:v>
      </x:c>
      <x:c r="N523" s="185" t="n">
        <x:v>6248.413</x:v>
      </x:c>
    </x:row>
    <x:row r="524" spans="1:14">
      <x:c r="A524" s="185" t="s">
        <x:v>66</x:v>
      </x:c>
      <x:c r="B524" s="200" t="s">
        <x:v>319</x:v>
      </x:c>
      <x:c r="C524" s="185" t="s">
        <x:v>126</x:v>
      </x:c>
      <x:c r="D524" s="185" t="s">
        <x:v>137</x:v>
      </x:c>
      <x:c r="E524" s="185" t="s">
        <x:v>133</x:v>
      </x:c>
      <x:c r="F524" s="185" t="n">
        <x:v>468.972</x:v>
      </x:c>
      <x:c r="G524" s="185" t="n">
        <x:v>2774.76</x:v>
      </x:c>
      <x:c r="H524" s="185" t="n">
        <x:v>3419.596</x:v>
      </x:c>
      <x:c r="I524" s="185" t="n">
        <x:v>1074.731</x:v>
      </x:c>
      <x:c r="J524" s="185" t="n">
        <x:v>117.246</x:v>
      </x:c>
      <x:c r="K524" s="185" t="n">
        <x:v>293.108</x:v>
      </x:c>
      <x:c r="L524" s="185" t="n">
        <x:v>8148.413</x:v>
      </x:c>
      <x:c r="M524" s="185" t="n">
        <x:v>0</x:v>
      </x:c>
      <x:c r="N524" s="185" t="n">
        <x:v>8148.413</x:v>
      </x:c>
    </x:row>
    <x:row r="525" spans="1:14">
      <x:c r="A525" s="185" t="s">
        <x:v>66</x:v>
      </x:c>
      <x:c r="B525" s="200" t="s">
        <x:v>320</x:v>
      </x:c>
      <x:c r="C525" s="185" t="s">
        <x:v>126</x:v>
      </x:c>
      <x:c r="D525" s="185" t="s">
        <x:v>137</x:v>
      </x:c>
      <x:c r="E525" s="185" t="s">
        <x:v>127</x:v>
      </x:c>
      <x:c r="F525" s="185" t="n">
        <x:v>644.194</x:v>
      </x:c>
      <x:c r="G525" s="185" t="n">
        <x:v>175.865</x:v>
      </x:c>
      <x:c r="H525" s="185" t="n">
        <x:v>0</x:v>
      </x:c>
      <x:c r="I525" s="185" t="n">
        <x:v>0</x:v>
      </x:c>
      <x:c r="J525" s="185" t="n">
        <x:v>409.309</x:v>
      </x:c>
      <x:c r="K525" s="185" t="n">
        <x:v>506.763</x:v>
      </x:c>
      <x:c r="L525" s="185" t="n">
        <x:v>1736.131</x:v>
      </x:c>
      <x:c r="M525" s="185" t="n">
        <x:v>409.309</x:v>
      </x:c>
      <x:c r="N525" s="185" t="n">
        <x:v>1326.822</x:v>
      </x:c>
    </x:row>
    <x:row r="526" spans="1:14">
      <x:c r="A526" s="185" t="s">
        <x:v>66</x:v>
      </x:c>
      <x:c r="B526" s="200" t="s">
        <x:v>321</x:v>
      </x:c>
      <x:c r="C526" s="185" t="s">
        <x:v>126</x:v>
      </x:c>
      <x:c r="D526" s="185" t="s">
        <x:v>137</x:v>
      </x:c>
      <x:c r="E526" s="185" t="s">
        <x:v>128</x:v>
      </x:c>
      <x:c r="F526" s="185" t="n">
        <x:v>428.8</x:v>
      </x:c>
      <x:c r="G526" s="185" t="n">
        <x:v>643.198</x:v>
      </x:c>
      <x:c r="H526" s="185" t="n">
        <x:v>194.91</x:v>
      </x:c>
      <x:c r="I526" s="185" t="n">
        <x:v>292.362</x:v>
      </x:c>
      <x:c r="J526" s="185" t="n">
        <x:v>409.308</x:v>
      </x:c>
      <x:c r="K526" s="185" t="n">
        <x:v>97.454</x:v>
      </x:c>
      <x:c r="L526" s="185" t="n">
        <x:v>2066.032</x:v>
      </x:c>
      <x:c r="M526" s="185" t="n">
        <x:v>896.58</x:v>
      </x:c>
      <x:c r="N526" s="185" t="n">
        <x:v>1169.452</x:v>
      </x:c>
    </x:row>
    <x:row r="527" spans="1:14">
      <x:c r="A527" s="185" t="s">
        <x:v>66</x:v>
      </x:c>
      <x:c r="B527" s="200" t="s">
        <x:v>322</x:v>
      </x:c>
      <x:c r="C527" s="185" t="s">
        <x:v>126</x:v>
      </x:c>
      <x:c r="D527" s="185" t="s">
        <x:v>137</x:v>
      </x:c>
      <x:c r="E527" s="185" t="s">
        <x:v>129</x:v>
      </x:c>
      <x:c r="F527" s="185" t="n">
        <x:v>1812.66</x:v>
      </x:c>
      <x:c r="G527" s="185" t="n">
        <x:v>3427.877</x:v>
      </x:c>
      <x:c r="H527" s="185" t="n">
        <x:v>3810.51</x:v>
      </x:c>
      <x:c r="I527" s="185" t="n">
        <x:v>952.625</x:v>
      </x:c>
      <x:c r="J527" s="185" t="n">
        <x:v>116.646</x:v>
      </x:c>
      <x:c r="K527" s="185" t="n">
        <x:v>0</x:v>
      </x:c>
      <x:c r="L527" s="185" t="n">
        <x:v>10120.318</x:v>
      </x:c>
      <x:c r="M527" s="185" t="n">
        <x:v>4879.781</x:v>
      </x:c>
      <x:c r="N527" s="185" t="n">
        <x:v>5240.537</x:v>
      </x:c>
    </x:row>
    <x:row r="528" spans="1:14">
      <x:c r="A528" s="185" t="s">
        <x:v>66</x:v>
      </x:c>
      <x:c r="B528" s="200" t="s">
        <x:v>323</x:v>
      </x:c>
      <x:c r="C528" s="185" t="s">
        <x:v>126</x:v>
      </x:c>
      <x:c r="D528" s="185" t="s">
        <x:v>137</x:v>
      </x:c>
      <x:c r="E528" s="185" t="s">
        <x:v>130</x:v>
      </x:c>
      <x:c r="F528" s="185" t="n">
        <x:v>894.302</x:v>
      </x:c>
      <x:c r="G528" s="185" t="n">
        <x:v>2138.547</x:v>
      </x:c>
      <x:c r="H528" s="185" t="n">
        <x:v>2818.998</x:v>
      </x:c>
      <x:c r="I528" s="185" t="n">
        <x:v>1516.425</x:v>
      </x:c>
      <x:c r="J528" s="185" t="n">
        <x:v>116.646</x:v>
      </x:c>
      <x:c r="K528" s="185" t="n">
        <x:v>0</x:v>
      </x:c>
      <x:c r="L528" s="185" t="n">
        <x:v>7484.918</x:v>
      </x:c>
      <x:c r="M528" s="185" t="n">
        <x:v>4452.069</x:v>
      </x:c>
      <x:c r="N528" s="185" t="n">
        <x:v>3032.849</x:v>
      </x:c>
    </x:row>
    <x:row r="529" spans="1:14">
      <x:c r="A529" s="185" t="s">
        <x:v>66</x:v>
      </x:c>
      <x:c r="B529" s="200" t="s">
        <x:v>324</x:v>
      </x:c>
      <x:c r="C529" s="185" t="s">
        <x:v>126</x:v>
      </x:c>
      <x:c r="D529" s="185" t="s">
        <x:v>137</x:v>
      </x:c>
      <x:c r="E529" s="185" t="s">
        <x:v>131</x:v>
      </x:c>
      <x:c r="F529" s="185" t="n">
        <x:v>952.626</x:v>
      </x:c>
      <x:c r="G529" s="185" t="n">
        <x:v>3540.413</x:v>
      </x:c>
      <x:c r="H529" s="185" t="n">
        <x:v>3703.28</x:v>
      </x:c>
      <x:c r="I529" s="185" t="n">
        <x:v>1383.86</x:v>
      </x:c>
      <x:c r="J529" s="185" t="n">
        <x:v>97.46</x:v>
      </x:c>
      <x:c r="K529" s="185" t="n">
        <x:v>0</x:v>
      </x:c>
      <x:c r="L529" s="185" t="n">
        <x:v>9677.639</x:v>
      </x:c>
      <x:c r="M529" s="185" t="n">
        <x:v>5184.6</x:v>
      </x:c>
      <x:c r="N529" s="185" t="n">
        <x:v>4493.039</x:v>
      </x:c>
    </x:row>
    <x:row r="530" spans="1:14">
      <x:c r="A530" s="185" t="s">
        <x:v>66</x:v>
      </x:c>
      <x:c r="B530" s="200" t="s">
        <x:v>325</x:v>
      </x:c>
      <x:c r="C530" s="185" t="s">
        <x:v>126</x:v>
      </x:c>
      <x:c r="D530" s="185" t="s">
        <x:v>137</x:v>
      </x:c>
      <x:c r="E530" s="185" t="s">
        <x:v>132</x:v>
      </x:c>
      <x:c r="F530" s="185" t="n">
        <x:v>799.129</x:v>
      </x:c>
      <x:c r="G530" s="185" t="n">
        <x:v>2514.336</x:v>
      </x:c>
      <x:c r="H530" s="185" t="n">
        <x:v>3430.407</x:v>
      </x:c>
      <x:c r="I530" s="185" t="n">
        <x:v>1344.879</x:v>
      </x:c>
      <x:c r="J530" s="185" t="n">
        <x:v>116.952</x:v>
      </x:c>
      <x:c r="K530" s="185" t="n">
        <x:v>467.782</x:v>
      </x:c>
      <x:c r="L530" s="185" t="n">
        <x:v>8673.485</x:v>
      </x:c>
      <x:c r="M530" s="185" t="n">
        <x:v>0</x:v>
      </x:c>
      <x:c r="N530" s="185" t="n">
        <x:v>8673.485</x:v>
      </x:c>
    </x:row>
    <x:row r="531" spans="1:14">
      <x:c r="A531" s="185" t="s">
        <x:v>66</x:v>
      </x:c>
      <x:c r="B531" s="200" t="s">
        <x:v>326</x:v>
      </x:c>
      <x:c r="C531" s="185" t="s">
        <x:v>126</x:v>
      </x:c>
      <x:c r="D531" s="185" t="s">
        <x:v>137</x:v>
      </x:c>
      <x:c r="E531" s="185" t="s">
        <x:v>133</x:v>
      </x:c>
      <x:c r="F531" s="185" t="n">
        <x:v>857.604</x:v>
      </x:c>
      <x:c r="G531" s="185" t="n">
        <x:v>2962.625</x:v>
      </x:c>
      <x:c r="H531" s="185" t="n">
        <x:v>4853.248</x:v>
      </x:c>
      <x:c r="I531" s="185" t="n">
        <x:v>2046.551</x:v>
      </x:c>
      <x:c r="J531" s="185" t="n">
        <x:v>136.441</x:v>
      </x:c>
      <x:c r="K531" s="185" t="n">
        <x:v>0</x:v>
      </x:c>
      <x:c r="L531" s="185" t="n">
        <x:v>10856.469</x:v>
      </x:c>
      <x:c r="M531" s="185" t="n">
        <x:v>0</x:v>
      </x:c>
      <x:c r="N531" s="185" t="n">
        <x:v>10856.469</x:v>
      </x:c>
    </x:row>
    <x:row r="532" spans="1:14">
      <x:c r="A532" s="185" t="s">
        <x:v>66</x:v>
      </x:c>
      <x:c r="B532" s="200" t="s">
        <x:v>327</x:v>
      </x:c>
      <x:c r="C532" s="185" t="s">
        <x:v>126</x:v>
      </x:c>
      <x:c r="D532" s="185" t="s">
        <x:v>137</x:v>
      </x:c>
      <x:c r="E532" s="185" t="s">
        <x:v>127</x:v>
      </x:c>
      <x:c r="F532" s="185" t="n">
        <x:v>0</x:v>
      </x:c>
      <x:c r="G532" s="185" t="n">
        <x:v>0</x:v>
      </x:c>
      <x:c r="H532" s="185" t="n">
        <x:v>97.454</x:v>
      </x:c>
      <x:c r="I532" s="185" t="n">
        <x:v>0</x:v>
      </x:c>
      <x:c r="J532" s="185" t="n">
        <x:v>0</x:v>
      </x:c>
      <x:c r="K532" s="185" t="n">
        <x:v>97.454</x:v>
      </x:c>
      <x:c r="L532" s="185" t="n">
        <x:v>194.908</x:v>
      </x:c>
      <x:c r="M532" s="185" t="n">
        <x:v>97.454</x:v>
      </x:c>
      <x:c r="N532" s="185" t="n">
        <x:v>97.454</x:v>
      </x:c>
    </x:row>
    <x:row r="533" spans="1:14">
      <x:c r="A533" s="185" t="s">
        <x:v>66</x:v>
      </x:c>
      <x:c r="B533" s="200" t="s">
        <x:v>328</x:v>
      </x:c>
      <x:c r="C533" s="185" t="s">
        <x:v>126</x:v>
      </x:c>
      <x:c r="D533" s="185" t="s">
        <x:v>137</x:v>
      </x:c>
      <x:c r="E533" s="185" t="s">
        <x:v>128</x:v>
      </x:c>
      <x:c r="F533" s="185" t="n">
        <x:v>116.946</x:v>
      </x:c>
      <x:c r="G533" s="185" t="n">
        <x:v>0</x:v>
      </x:c>
      <x:c r="H533" s="185" t="n">
        <x:v>194.91</x:v>
      </x:c>
      <x:c r="I533" s="185" t="n">
        <x:v>0</x:v>
      </x:c>
      <x:c r="J533" s="185" t="n">
        <x:v>116.946</x:v>
      </x:c>
      <x:c r="K533" s="185" t="n">
        <x:v>97.454</x:v>
      </x:c>
      <x:c r="L533" s="185" t="n">
        <x:v>526.256</x:v>
      </x:c>
      <x:c r="M533" s="185" t="n">
        <x:v>311.856</x:v>
      </x:c>
      <x:c r="N533" s="185" t="n">
        <x:v>214.4</x:v>
      </x:c>
    </x:row>
    <x:row r="534" spans="1:14">
      <x:c r="A534" s="185" t="s">
        <x:v>66</x:v>
      </x:c>
      <x:c r="B534" s="200" t="s">
        <x:v>329</x:v>
      </x:c>
      <x:c r="C534" s="185" t="s">
        <x:v>126</x:v>
      </x:c>
      <x:c r="D534" s="185" t="s">
        <x:v>137</x:v>
      </x:c>
      <x:c r="E534" s="185" t="s">
        <x:v>129</x:v>
      </x:c>
      <x:c r="F534" s="185" t="n">
        <x:v>623.709</x:v>
      </x:c>
      <x:c r="G534" s="185" t="n">
        <x:v>5538.753</x:v>
      </x:c>
      <x:c r="H534" s="185" t="n">
        <x:v>4142.6</x:v>
      </x:c>
      <x:c r="I534" s="185" t="n">
        <x:v>605.756</x:v>
      </x:c>
      <x:c r="J534" s="185" t="n">
        <x:v>0</x:v>
      </x:c>
      <x:c r="K534" s="185" t="n">
        <x:v>0</x:v>
      </x:c>
      <x:c r="L534" s="185" t="n">
        <x:v>10910.818</x:v>
      </x:c>
      <x:c r="M534" s="185" t="n">
        <x:v>4748.356</x:v>
      </x:c>
      <x:c r="N534" s="185" t="n">
        <x:v>6162.462</x:v>
      </x:c>
    </x:row>
    <x:row r="535" spans="1:14">
      <x:c r="A535" s="185" t="s">
        <x:v>66</x:v>
      </x:c>
      <x:c r="B535" s="200" t="s">
        <x:v>330</x:v>
      </x:c>
      <x:c r="C535" s="185" t="s">
        <x:v>126</x:v>
      </x:c>
      <x:c r="D535" s="185" t="s">
        <x:v>137</x:v>
      </x:c>
      <x:c r="E535" s="185" t="s">
        <x:v>130</x:v>
      </x:c>
      <x:c r="F535" s="185" t="n">
        <x:v>566.675</x:v>
      </x:c>
      <x:c r="G535" s="185" t="n">
        <x:v>2598.892</x:v>
      </x:c>
      <x:c r="H535" s="185" t="n">
        <x:v>2559.811</x:v>
      </x:c>
      <x:c r="I535" s="185" t="n">
        <x:v>58.622</x:v>
      </x:c>
      <x:c r="J535" s="185" t="n">
        <x:v>0</x:v>
      </x:c>
      <x:c r="K535" s="185" t="n">
        <x:v>0</x:v>
      </x:c>
      <x:c r="L535" s="185" t="n">
        <x:v>5784</x:v>
      </x:c>
      <x:c r="M535" s="185" t="n">
        <x:v>2618.433</x:v>
      </x:c>
      <x:c r="N535" s="185" t="n">
        <x:v>3165.567</x:v>
      </x:c>
    </x:row>
    <x:row r="536" spans="1:14">
      <x:c r="A536" s="185" t="s">
        <x:v>66</x:v>
      </x:c>
      <x:c r="B536" s="200" t="s">
        <x:v>331</x:v>
      </x:c>
      <x:c r="C536" s="185" t="s">
        <x:v>126</x:v>
      </x:c>
      <x:c r="D536" s="185" t="s">
        <x:v>137</x:v>
      </x:c>
      <x:c r="E536" s="185" t="s">
        <x:v>131</x:v>
      </x:c>
      <x:c r="F536" s="185" t="n">
        <x:v>293.108</x:v>
      </x:c>
      <x:c r="G536" s="185" t="n">
        <x:v>3456.395</x:v>
      </x:c>
      <x:c r="H536" s="185" t="n">
        <x:v>2436.368</x:v>
      </x:c>
      <x:c r="I536" s="185" t="n">
        <x:v>97.454</x:v>
      </x:c>
      <x:c r="J536" s="185" t="n">
        <x:v>0</x:v>
      </x:c>
      <x:c r="K536" s="185" t="n">
        <x:v>0</x:v>
      </x:c>
      <x:c r="L536" s="185" t="n">
        <x:v>6283.325</x:v>
      </x:c>
      <x:c r="M536" s="185" t="n">
        <x:v>2533.822</x:v>
      </x:c>
      <x:c r="N536" s="185" t="n">
        <x:v>3749.503</x:v>
      </x:c>
    </x:row>
    <x:row r="537" spans="1:14">
      <x:c r="A537" s="185" t="s">
        <x:v>66</x:v>
      </x:c>
      <x:c r="B537" s="200" t="s">
        <x:v>332</x:v>
      </x:c>
      <x:c r="C537" s="185" t="s">
        <x:v>126</x:v>
      </x:c>
      <x:c r="D537" s="185" t="s">
        <x:v>137</x:v>
      </x:c>
      <x:c r="E537" s="185" t="s">
        <x:v>132</x:v>
      </x:c>
      <x:c r="F537" s="185" t="n">
        <x:v>857.602</x:v>
      </x:c>
      <x:c r="G537" s="185" t="n">
        <x:v>2260.951</x:v>
      </x:c>
      <x:c r="H537" s="185" t="n">
        <x:v>3040.59</x:v>
      </x:c>
      <x:c r="I537" s="185" t="n">
        <x:v>448.293</x:v>
      </x:c>
      <x:c r="J537" s="185" t="n">
        <x:v>0</x:v>
      </x:c>
      <x:c r="K537" s="185" t="n">
        <x:v>0</x:v>
      </x:c>
      <x:c r="L537" s="185" t="n">
        <x:v>6607.436</x:v>
      </x:c>
      <x:c r="M537" s="185" t="n">
        <x:v>0</x:v>
      </x:c>
      <x:c r="N537" s="185" t="n">
        <x:v>6607.436</x:v>
      </x:c>
    </x:row>
    <x:row r="538" spans="1:14">
      <x:c r="A538" s="185" t="s">
        <x:v>66</x:v>
      </x:c>
      <x:c r="B538" s="200" t="s">
        <x:v>333</x:v>
      </x:c>
      <x:c r="C538" s="185" t="s">
        <x:v>126</x:v>
      </x:c>
      <x:c r="D538" s="185" t="s">
        <x:v>137</x:v>
      </x:c>
      <x:c r="E538" s="185" t="s">
        <x:v>133</x:v>
      </x:c>
      <x:c r="F538" s="185" t="n">
        <x:v>994.039</x:v>
      </x:c>
      <x:c r="G538" s="185" t="n">
        <x:v>3452.028</x:v>
      </x:c>
      <x:c r="H538" s="185" t="n">
        <x:v>3888.568</x:v>
      </x:c>
      <x:c r="I538" s="185" t="n">
        <x:v>625.297</x:v>
      </x:c>
      <x:c r="J538" s="185" t="n">
        <x:v>0</x:v>
      </x:c>
      <x:c r="K538" s="185" t="n">
        <x:v>0</x:v>
      </x:c>
      <x:c r="L538" s="185" t="n">
        <x:v>8959.932</x:v>
      </x:c>
      <x:c r="M538" s="185" t="n">
        <x:v>0</x:v>
      </x:c>
      <x:c r="N538" s="185" t="n">
        <x:v>8959.932</x:v>
      </x:c>
    </x:row>
    <x:row r="539" spans="1:14">
      <x:c r="A539" s="185" t="s">
        <x:v>66</x:v>
      </x:c>
      <x:c r="B539" s="200" t="s">
        <x:v>334</x:v>
      </x:c>
      <x:c r="C539" s="185" t="s">
        <x:v>126</x:v>
      </x:c>
      <x:c r="D539" s="185" t="s">
        <x:v>137</x:v>
      </x:c>
      <x:c r="E539" s="185" t="s">
        <x:v>127</x:v>
      </x:c>
      <x:c r="F539" s="185" t="n">
        <x:v>195.157</x:v>
      </x:c>
      <x:c r="G539" s="185" t="n">
        <x:v>312.649</x:v>
      </x:c>
      <x:c r="H539" s="185" t="n">
        <x:v>214.4</x:v>
      </x:c>
      <x:c r="I539" s="185" t="n">
        <x:v>0</x:v>
      </x:c>
      <x:c r="J539" s="185" t="n">
        <x:v>370.328</x:v>
      </x:c>
      <x:c r="K539" s="185" t="n">
        <x:v>409.308</x:v>
      </x:c>
      <x:c r="L539" s="185" t="n">
        <x:v>1501.842</x:v>
      </x:c>
      <x:c r="M539" s="185" t="n">
        <x:v>584.728</x:v>
      </x:c>
      <x:c r="N539" s="185" t="n">
        <x:v>917.114</x:v>
      </x:c>
    </x:row>
    <x:row r="540" spans="1:14">
      <x:c r="A540" s="185" t="s">
        <x:v>66</x:v>
      </x:c>
      <x:c r="B540" s="200" t="s">
        <x:v>335</x:v>
      </x:c>
      <x:c r="C540" s="185" t="s">
        <x:v>126</x:v>
      </x:c>
      <x:c r="D540" s="185" t="s">
        <x:v>137</x:v>
      </x:c>
      <x:c r="E540" s="185" t="s">
        <x:v>128</x:v>
      </x:c>
      <x:c r="F540" s="185" t="n">
        <x:v>409.307</x:v>
      </x:c>
      <x:c r="G540" s="185" t="n">
        <x:v>604.216</x:v>
      </x:c>
      <x:c r="H540" s="185" t="n">
        <x:v>1500.807</x:v>
      </x:c>
      <x:c r="I540" s="185" t="n">
        <x:v>2416.876</x:v>
      </x:c>
      <x:c r="J540" s="185" t="n">
        <x:v>1383.858</x:v>
      </x:c>
      <x:c r="K540" s="185" t="n">
        <x:v>0</x:v>
      </x:c>
      <x:c r="L540" s="185" t="n">
        <x:v>6315.064</x:v>
      </x:c>
      <x:c r="M540" s="185" t="n">
        <x:v>5301.541</x:v>
      </x:c>
      <x:c r="N540" s="185" t="n">
        <x:v>1013.523</x:v>
      </x:c>
    </x:row>
    <x:row r="541" spans="1:14">
      <x:c r="A541" s="185" t="s">
        <x:v>66</x:v>
      </x:c>
      <x:c r="B541" s="200" t="s">
        <x:v>336</x:v>
      </x:c>
      <x:c r="C541" s="185" t="s">
        <x:v>126</x:v>
      </x:c>
      <x:c r="D541" s="185" t="s">
        <x:v>137</x:v>
      </x:c>
      <x:c r="E541" s="185" t="s">
        <x:v>129</x:v>
      </x:c>
      <x:c r="F541" s="185" t="n">
        <x:v>1442.331</x:v>
      </x:c>
      <x:c r="G541" s="185" t="n">
        <x:v>5340.52</x:v>
      </x:c>
      <x:c r="H541" s="185" t="n">
        <x:v>4015.136</x:v>
      </x:c>
      <x:c r="I541" s="185" t="n">
        <x:v>1793.17</x:v>
      </x:c>
      <x:c r="J541" s="185" t="n">
        <x:v>116.952</x:v>
      </x:c>
      <x:c r="K541" s="185" t="n">
        <x:v>0</x:v>
      </x:c>
      <x:c r="L541" s="185" t="n">
        <x:v>12708.109</x:v>
      </x:c>
      <x:c r="M541" s="185" t="n">
        <x:v>5925.258</x:v>
      </x:c>
      <x:c r="N541" s="185" t="n">
        <x:v>6782.851</x:v>
      </x:c>
    </x:row>
    <x:row r="542" spans="1:14">
      <x:c r="A542" s="185" t="s">
        <x:v>66</x:v>
      </x:c>
      <x:c r="B542" s="200" t="s">
        <x:v>337</x:v>
      </x:c>
      <x:c r="C542" s="185" t="s">
        <x:v>126</x:v>
      </x:c>
      <x:c r="D542" s="185" t="s">
        <x:v>137</x:v>
      </x:c>
      <x:c r="E542" s="185" t="s">
        <x:v>130</x:v>
      </x:c>
      <x:c r="F542" s="185" t="n">
        <x:v>1481.313</x:v>
      </x:c>
      <x:c r="G542" s="185" t="n">
        <x:v>2728.734</x:v>
      </x:c>
      <x:c r="H542" s="185" t="n">
        <x:v>2865.171</x:v>
      </x:c>
      <x:c r="I542" s="185" t="n">
        <x:v>1676.225</x:v>
      </x:c>
      <x:c r="J542" s="185" t="n">
        <x:v>116.952</x:v>
      </x:c>
      <x:c r="K542" s="185" t="n">
        <x:v>0</x:v>
      </x:c>
      <x:c r="L542" s="185" t="n">
        <x:v>8868.395</x:v>
      </x:c>
      <x:c r="M542" s="185" t="n">
        <x:v>4658.348</x:v>
      </x:c>
      <x:c r="N542" s="185" t="n">
        <x:v>4210.047</x:v>
      </x:c>
    </x:row>
    <x:row r="543" spans="1:14">
      <x:c r="A543" s="185" t="s">
        <x:v>66</x:v>
      </x:c>
      <x:c r="B543" s="200" t="s">
        <x:v>338</x:v>
      </x:c>
      <x:c r="C543" s="185" t="s">
        <x:v>126</x:v>
      </x:c>
      <x:c r="D543" s="185" t="s">
        <x:v>137</x:v>
      </x:c>
      <x:c r="E543" s="185" t="s">
        <x:v>131</x:v>
      </x:c>
      <x:c r="F543" s="185" t="n">
        <x:v>1013.53</x:v>
      </x:c>
      <x:c r="G543" s="185" t="n">
        <x:v>2902.021</x:v>
      </x:c>
      <x:c r="H543" s="185" t="n">
        <x:v>2663.469</x:v>
      </x:c>
      <x:c r="I543" s="185" t="n">
        <x:v>505.474</x:v>
      </x:c>
      <x:c r="J543" s="185" t="n">
        <x:v>97.205</x:v>
      </x:c>
      <x:c r="K543" s="185" t="n">
        <x:v>0</x:v>
      </x:c>
      <x:c r="L543" s="185" t="n">
        <x:v>7181.699</x:v>
      </x:c>
      <x:c r="M543" s="185" t="n">
        <x:v>3266.148</x:v>
      </x:c>
      <x:c r="N543" s="185" t="n">
        <x:v>3915.551</x:v>
      </x:c>
    </x:row>
    <x:row r="544" spans="1:14">
      <x:c r="A544" s="185" t="s">
        <x:v>66</x:v>
      </x:c>
      <x:c r="B544" s="200" t="s">
        <x:v>339</x:v>
      </x:c>
      <x:c r="C544" s="185" t="s">
        <x:v>126</x:v>
      </x:c>
      <x:c r="D544" s="185" t="s">
        <x:v>137</x:v>
      </x:c>
      <x:c r="E544" s="185" t="s">
        <x:v>132</x:v>
      </x:c>
      <x:c r="F544" s="185" t="n">
        <x:v>0</x:v>
      </x:c>
      <x:c r="G544" s="185" t="n">
        <x:v>2586.893</x:v>
      </x:c>
      <x:c r="H544" s="185" t="n">
        <x:v>1734.695</x:v>
      </x:c>
      <x:c r="I544" s="185" t="n">
        <x:v>1734.697</x:v>
      </x:c>
      <x:c r="J544" s="185" t="n">
        <x:v>116.952</x:v>
      </x:c>
      <x:c r="K544" s="185" t="n">
        <x:v>0</x:v>
      </x:c>
      <x:c r="L544" s="185" t="n">
        <x:v>6173.237</x:v>
      </x:c>
      <x:c r="M544" s="185" t="n">
        <x:v>0</x:v>
      </x:c>
      <x:c r="N544" s="185" t="n">
        <x:v>6173.237</x:v>
      </x:c>
    </x:row>
    <x:row r="545" spans="1:14">
      <x:c r="A545" s="185" t="s">
        <x:v>66</x:v>
      </x:c>
      <x:c r="B545" s="200" t="s">
        <x:v>340</x:v>
      </x:c>
      <x:c r="C545" s="185" t="s">
        <x:v>126</x:v>
      </x:c>
      <x:c r="D545" s="185" t="s">
        <x:v>137</x:v>
      </x:c>
      <x:c r="E545" s="185" t="s">
        <x:v>133</x:v>
      </x:c>
      <x:c r="F545" s="185" t="n">
        <x:v>1033.02</x:v>
      </x:c>
      <x:c r="G545" s="185" t="n">
        <x:v>2865.169</x:v>
      </x:c>
      <x:c r="H545" s="185" t="n">
        <x:v>2767.713</x:v>
      </x:c>
      <x:c r="I545" s="185" t="n">
        <x:v>1247.422</x:v>
      </x:c>
      <x:c r="J545" s="185" t="n">
        <x:v>116.952</x:v>
      </x:c>
      <x:c r="K545" s="185" t="n">
        <x:v>0</x:v>
      </x:c>
      <x:c r="L545" s="185" t="n">
        <x:v>8030.276</x:v>
      </x:c>
      <x:c r="M545" s="185" t="n">
        <x:v>0</x:v>
      </x:c>
      <x:c r="N545" s="185" t="n">
        <x:v>8030.276</x:v>
      </x:c>
    </x:row>
    <x:row r="546" spans="1:14">
      <x:c r="A546" s="185" t="s">
        <x:v>66</x:v>
      </x:c>
      <x:c r="B546" s="200" t="s">
        <x:v>341</x:v>
      </x:c>
      <x:c r="C546" s="185" t="s">
        <x:v>126</x:v>
      </x:c>
      <x:c r="D546" s="185" t="s">
        <x:v>137</x:v>
      </x:c>
      <x:c r="E546" s="185" t="s">
        <x:v>127</x:v>
      </x:c>
      <x:c r="F546" s="185" t="n">
        <x:v>0</x:v>
      </x:c>
      <x:c r="G546" s="185" t="n">
        <x:v>0</x:v>
      </x:c>
      <x:c r="H546" s="185" t="n">
        <x:v>0</x:v>
      </x:c>
      <x:c r="I546" s="185" t="n">
        <x:v>0</x:v>
      </x:c>
      <x:c r="J546" s="185" t="n">
        <x:v>0</x:v>
      </x:c>
      <x:c r="K546" s="185" t="n">
        <x:v>0</x:v>
      </x:c>
      <x:c r="L546" s="185" t="n">
        <x:v>0</x:v>
      </x:c>
      <x:c r="M546" s="185" t="n">
        <x:v>0</x:v>
      </x:c>
      <x:c r="N546" s="185" t="n">
        <x:v>0</x:v>
      </x:c>
    </x:row>
    <x:row r="547" spans="1:14">
      <x:c r="A547" s="185" t="s">
        <x:v>66</x:v>
      </x:c>
      <x:c r="B547" s="200" t="s">
        <x:v>342</x:v>
      </x:c>
      <x:c r="C547" s="185" t="s">
        <x:v>126</x:v>
      </x:c>
      <x:c r="D547" s="185" t="s">
        <x:v>137</x:v>
      </x:c>
      <x:c r="E547" s="185" t="s">
        <x:v>128</x:v>
      </x:c>
      <x:c r="F547" s="185" t="n">
        <x:v>1232.678</x:v>
      </x:c>
      <x:c r="G547" s="185" t="n">
        <x:v>1836.218</x:v>
      </x:c>
      <x:c r="H547" s="185" t="n">
        <x:v>2428.712</x:v>
      </x:c>
      <x:c r="I547" s="185" t="n">
        <x:v>1980.698</x:v>
      </x:c>
      <x:c r="J547" s="185" t="n">
        <x:v>1901.586</x:v>
      </x:c>
      <x:c r="K547" s="185" t="n">
        <x:v>1353.387</x:v>
      </x:c>
      <x:c r="L547" s="185" t="n">
        <x:v>10733.279</x:v>
      </x:c>
      <x:c r="M547" s="185" t="n">
        <x:v>6310.996</x:v>
      </x:c>
      <x:c r="N547" s="185" t="n">
        <x:v>4422.283</x:v>
      </x:c>
    </x:row>
    <x:row r="548" spans="1:14">
      <x:c r="A548" s="185" t="s">
        <x:v>66</x:v>
      </x:c>
      <x:c r="B548" s="200" t="s">
        <x:v>343</x:v>
      </x:c>
      <x:c r="C548" s="185" t="s">
        <x:v>126</x:v>
      </x:c>
      <x:c r="D548" s="185" t="s">
        <x:v>137</x:v>
      </x:c>
      <x:c r="E548" s="185" t="s">
        <x:v>129</x:v>
      </x:c>
      <x:c r="F548" s="185" t="n">
        <x:v>1888.537</x:v>
      </x:c>
      <x:c r="G548" s="185" t="n">
        <x:v>4732.845</x:v>
      </x:c>
      <x:c r="H548" s="185" t="n">
        <x:v>4773.129</x:v>
      </x:c>
      <x:c r="I548" s="185" t="n">
        <x:v>2964.676</x:v>
      </x:c>
      <x:c r="J548" s="185" t="n">
        <x:v>1648.937</x:v>
      </x:c>
      <x:c r="K548" s="185" t="n">
        <x:v>1032.298</x:v>
      </x:c>
      <x:c r="L548" s="185" t="n">
        <x:v>17040.422</x:v>
      </x:c>
      <x:c r="M548" s="185" t="n">
        <x:v>9386.742</x:v>
      </x:c>
      <x:c r="N548" s="185" t="n">
        <x:v>7653.68</x:v>
      </x:c>
    </x:row>
    <x:row r="549" spans="1:14">
      <x:c r="A549" s="185" t="s">
        <x:v>66</x:v>
      </x:c>
      <x:c r="B549" s="200" t="s">
        <x:v>344</x:v>
      </x:c>
      <x:c r="C549" s="185" t="s">
        <x:v>126</x:v>
      </x:c>
      <x:c r="D549" s="185" t="s">
        <x:v>137</x:v>
      </x:c>
      <x:c r="E549" s="185" t="s">
        <x:v>130</x:v>
      </x:c>
      <x:c r="F549" s="185" t="n">
        <x:v>1021.079</x:v>
      </x:c>
      <x:c r="G549" s="185" t="n">
        <x:v>1503.566</x:v>
      </x:c>
      <x:c r="H549" s="185" t="n">
        <x:v>2199.245</x:v>
      </x:c>
      <x:c r="I549" s="185" t="n">
        <x:v>2120.7</x:v>
      </x:c>
      <x:c r="J549" s="185" t="n">
        <x:v>1941.17</x:v>
      </x:c>
      <x:c r="K549" s="185" t="n">
        <x:v>1122.063</x:v>
      </x:c>
      <x:c r="L549" s="185" t="n">
        <x:v>9907.823</x:v>
      </x:c>
      <x:c r="M549" s="185" t="n">
        <x:v>6261.115</x:v>
      </x:c>
      <x:c r="N549" s="185" t="n">
        <x:v>3646.708</x:v>
      </x:c>
    </x:row>
    <x:row r="550" spans="1:14">
      <x:c r="A550" s="185" t="s">
        <x:v>66</x:v>
      </x:c>
      <x:c r="B550" s="200" t="s">
        <x:v>109</x:v>
      </x:c>
      <x:c r="C550" s="185" t="s">
        <x:v>126</x:v>
      </x:c>
      <x:c r="D550" s="185" t="s">
        <x:v>138</x:v>
      </x:c>
      <x:c r="E550" s="185" t="s">
        <x:v>131</x:v>
      </x:c>
      <x:c r="F550" s="185" t="n">
        <x:v>1065.962</x:v>
      </x:c>
      <x:c r="G550" s="185" t="n">
        <x:v>1492.345</x:v>
      </x:c>
      <x:c r="H550" s="185" t="n">
        <x:v>2782.719</x:v>
      </x:c>
      <x:c r="I550" s="185" t="n">
        <x:v>2098.259</x:v>
      </x:c>
      <x:c r="J550" s="185" t="n">
        <x:v>1963.611</x:v>
      </x:c>
      <x:c r="K550" s="185" t="n">
        <x:v>1178.168</x:v>
      </x:c>
      <x:c r="L550" s="185" t="n">
        <x:v>10581.064</x:v>
      </x:c>
      <x:c r="M550" s="185" t="n">
        <x:v>6844.589</x:v>
      </x:c>
      <x:c r="N550" s="185" t="n">
        <x:v>3736.475</x:v>
      </x:c>
    </x:row>
    <x:row r="551" spans="1:14">
      <x:c r="A551" s="185" t="s">
        <x:v>66</x:v>
      </x:c>
      <x:c r="B551" s="200" t="s">
        <x:v>345</x:v>
      </x:c>
      <x:c r="C551" s="185" t="s">
        <x:v>126</x:v>
      </x:c>
      <x:c r="D551" s="185" t="s">
        <x:v>138</x:v>
      </x:c>
      <x:c r="E551" s="185" t="s">
        <x:v>132</x:v>
      </x:c>
      <x:c r="F551" s="185" t="n">
        <x:v>1073.774</x:v>
      </x:c>
      <x:c r="G551" s="185" t="n">
        <x:v>1450.73</x:v>
      </x:c>
      <x:c r="H551" s="185" t="n">
        <x:v>1783.655</x:v>
      </x:c>
      <x:c r="I551" s="185" t="n">
        <x:v>1639.632</x:v>
      </x:c>
      <x:c r="J551" s="185" t="n">
        <x:v>1418.061</x:v>
      </x:c>
      <x:c r="K551" s="185" t="n">
        <x:v>1063.547</x:v>
      </x:c>
      <x:c r="L551" s="185" t="n">
        <x:v>8429.399</x:v>
      </x:c>
      <x:c r="M551" s="185" t="n">
        <x:v>0</x:v>
      </x:c>
      <x:c r="N551" s="185" t="n">
        <x:v>8429.399</x:v>
      </x:c>
    </x:row>
    <x:row r="552" spans="1:14">
      <x:c r="A552" s="185" t="s">
        <x:v>66</x:v>
      </x:c>
      <x:c r="B552" s="200" t="s">
        <x:v>346</x:v>
      </x:c>
      <x:c r="C552" s="185" t="s">
        <x:v>126</x:v>
      </x:c>
      <x:c r="D552" s="185" t="s">
        <x:v>138</x:v>
      </x:c>
      <x:c r="E552" s="185" t="s">
        <x:v>133</x:v>
      </x:c>
      <x:c r="F552" s="185" t="n">
        <x:v>1063.546</x:v>
      </x:c>
      <x:c r="G552" s="185" t="n">
        <x:v>1406.982</x:v>
      </x:c>
      <x:c r="H552" s="185" t="n">
        <x:v>1783.655</x:v>
      </x:c>
      <x:c r="I552" s="185" t="n">
        <x:v>1739.34</x:v>
      </x:c>
      <x:c r="J552" s="185" t="n">
        <x:v>1406.981</x:v>
      </x:c>
      <x:c r="K552" s="185" t="n">
        <x:v>1196.488</x:v>
      </x:c>
      <x:c r="L552" s="185" t="n">
        <x:v>8596.99200000001</x:v>
      </x:c>
      <x:c r="M552" s="185" t="n">
        <x:v>0</x:v>
      </x:c>
      <x:c r="N552" s="185" t="n">
        <x:v>8596.992</x:v>
      </x:c>
    </x:row>
    <x:row r="553" spans="1:14">
      <x:c r="A553" s="185" t="s">
        <x:v>66</x:v>
      </x:c>
      <x:c r="B553" s="200" t="s">
        <x:v>347</x:v>
      </x:c>
      <x:c r="C553" s="185" t="s">
        <x:v>126</x:v>
      </x:c>
      <x:c r="D553" s="185" t="s">
        <x:v>138</x:v>
      </x:c>
      <x:c r="E553" s="185" t="s">
        <x:v>127</x:v>
      </x:c>
      <x:c r="F553" s="185" t="n">
        <x:v>1274.947</x:v>
      </x:c>
      <x:c r="G553" s="185" t="n">
        <x:v>1807.885</x:v>
      </x:c>
      <x:c r="H553" s="185" t="n">
        <x:v>2699.001</x:v>
      </x:c>
      <x:c r="I553" s="185" t="n">
        <x:v>2465.754</x:v>
      </x:c>
      <x:c r="J553" s="185" t="n">
        <x:v>2365.791</x:v>
      </x:c>
      <x:c r="K553" s="185" t="n">
        <x:v>1510.552</x:v>
      </x:c>
      <x:c r="L553" s="185" t="n">
        <x:v>12123.93</x:v>
      </x:c>
      <x:c r="M553" s="185" t="n">
        <x:v>7530.546</x:v>
      </x:c>
      <x:c r="N553" s="185" t="n">
        <x:v>4593.384</x:v>
      </x:c>
    </x:row>
    <x:row r="554" spans="1:14">
      <x:c r="A554" s="185" t="s">
        <x:v>66</x:v>
      </x:c>
      <x:c r="B554" s="200" t="s">
        <x:v>348</x:v>
      </x:c>
      <x:c r="C554" s="185" t="s">
        <x:v>126</x:v>
      </x:c>
      <x:c r="D554" s="185" t="s">
        <x:v>138</x:v>
      </x:c>
      <x:c r="E554" s="185" t="s">
        <x:v>128</x:v>
      </x:c>
      <x:c r="F554" s="185" t="n">
        <x:v>1368.547</x:v>
      </x:c>
      <x:c r="G554" s="185" t="n">
        <x:v>1894.497</x:v>
      </x:c>
      <x:c r="H554" s="185" t="n">
        <x:v>2652.559</x:v>
      </x:c>
      <x:c r="I554" s="185" t="n">
        <x:v>2484.673</x:v>
      </x:c>
      <x:c r="J554" s="185" t="n">
        <x:v>2283.215</x:v>
      </x:c>
      <x:c r="K554" s="185" t="n">
        <x:v>1343.067</x:v>
      </x:c>
      <x:c r="L554" s="185" t="n">
        <x:v>12026.558</x:v>
      </x:c>
      <x:c r="M554" s="185" t="n">
        <x:v>7420.447</x:v>
      </x:c>
      <x:c r="N554" s="185" t="n">
        <x:v>4606.111</x:v>
      </x:c>
    </x:row>
    <x:row r="555" spans="1:14">
      <x:c r="A555" s="185" t="s">
        <x:v>66</x:v>
      </x:c>
      <x:c r="B555" s="200" t="s">
        <x:v>349</x:v>
      </x:c>
      <x:c r="C555" s="185" t="s">
        <x:v>126</x:v>
      </x:c>
      <x:c r="D555" s="185" t="s">
        <x:v>138</x:v>
      </x:c>
      <x:c r="E555" s="185" t="s">
        <x:v>129</x:v>
      </x:c>
      <x:c r="F555" s="185" t="n">
        <x:v>1229.554</x:v>
      </x:c>
      <x:c r="G555" s="185" t="n">
        <x:v>1742.008</x:v>
      </x:c>
      <x:c r="H555" s="185" t="n">
        <x:v>2382.979</x:v>
      </x:c>
      <x:c r="I555" s="185" t="n">
        <x:v>2338.438</x:v>
      </x:c>
      <x:c r="J555" s="185" t="n">
        <x:v>2215.947</x:v>
      </x:c>
      <x:c r="K555" s="185" t="n">
        <x:v>1325.115</x:v>
      </x:c>
      <x:c r="L555" s="185" t="n">
        <x:v>11234.041</x:v>
      </x:c>
      <x:c r="M555" s="185" t="n">
        <x:v>6937.364</x:v>
      </x:c>
      <x:c r="N555" s="185" t="n">
        <x:v>4296.677</x:v>
      </x:c>
    </x:row>
    <x:row r="556" spans="1:14">
      <x:c r="A556" s="185" t="s">
        <x:v>66</x:v>
      </x:c>
      <x:c r="B556" s="200" t="s">
        <x:v>350</x:v>
      </x:c>
      <x:c r="C556" s="185" t="s">
        <x:v>126</x:v>
      </x:c>
      <x:c r="D556" s="185" t="s">
        <x:v>138</x:v>
      </x:c>
      <x:c r="E556" s="185" t="s">
        <x:v>130</x:v>
      </x:c>
      <x:c r="F556" s="185" t="n">
        <x:v>1304.547</x:v>
      </x:c>
      <x:c r="G556" s="185" t="n">
        <x:v>1897.282</x:v>
      </x:c>
      <x:c r="H556" s="185" t="n">
        <x:v>2674.944</x:v>
      </x:c>
      <x:c r="I556" s="185" t="n">
        <x:v>2507.056</x:v>
      </x:c>
      <x:c r="J556" s="185" t="n">
        <x:v>2417.52</x:v>
      </x:c>
      <x:c r="K556" s="185" t="n">
        <x:v>1421.411</x:v>
      </x:c>
      <x:c r="L556" s="185" t="n">
        <x:v>12222.76</x:v>
      </x:c>
      <x:c r="M556" s="185" t="n">
        <x:v>7599.52</x:v>
      </x:c>
      <x:c r="N556" s="185" t="n">
        <x:v>4623.24</x:v>
      </x:c>
    </x:row>
    <x:row r="557" spans="1:14">
      <x:c r="A557" s="185" t="s">
        <x:v>66</x:v>
      </x:c>
      <x:c r="B557" s="200" t="s">
        <x:v>351</x:v>
      </x:c>
      <x:c r="C557" s="185" t="s">
        <x:v>126</x:v>
      </x:c>
      <x:c r="D557" s="185" t="s">
        <x:v>138</x:v>
      </x:c>
      <x:c r="E557" s="185" t="s">
        <x:v>131</x:v>
      </x:c>
      <x:c r="F557" s="185" t="n">
        <x:v>1320.68</x:v>
      </x:c>
      <x:c r="G557" s="185" t="n">
        <x:v>1891.487</x:v>
      </x:c>
      <x:c r="H557" s="185" t="n">
        <x:v>2529.444</x:v>
      </x:c>
      <x:c r="I557" s="185" t="n">
        <x:v>2372.752</x:v>
      </x:c>
      <x:c r="J557" s="185" t="n">
        <x:v>2294.407</x:v>
      </x:c>
      <x:c r="K557" s="185" t="n">
        <x:v>1466.18</x:v>
      </x:c>
      <x:c r="L557" s="185" t="n">
        <x:v>11874.95</x:v>
      </x:c>
      <x:c r="M557" s="185" t="n">
        <x:v>7196.603</x:v>
      </x:c>
      <x:c r="N557" s="185" t="n">
        <x:v>4678.347</x:v>
      </x:c>
    </x:row>
    <x:row r="558" spans="1:14">
      <x:c r="A558" s="185" t="s">
        <x:v>66</x:v>
      </x:c>
      <x:c r="B558" s="200" t="s">
        <x:v>352</x:v>
      </x:c>
      <x:c r="C558" s="185" t="s">
        <x:v>126</x:v>
      </x:c>
      <x:c r="D558" s="185" t="s">
        <x:v>138</x:v>
      </x:c>
      <x:c r="E558" s="185" t="s">
        <x:v>132</x:v>
      </x:c>
      <x:c r="F558" s="185" t="n">
        <x:v>1251.057</x:v>
      </x:c>
      <x:c r="G558" s="185" t="n">
        <x:v>1684.74</x:v>
      </x:c>
      <x:c r="H558" s="185" t="n">
        <x:v>2021.474</x:v>
      </x:c>
      <x:c r="I558" s="185" t="n">
        <x:v>1843.762</x:v>
      </x:c>
      <x:c r="J558" s="185" t="n">
        <x:v>1632.729</x:v>
      </x:c>
      <x:c r="K558" s="185" t="n">
        <x:v>1343.947</x:v>
      </x:c>
      <x:c r="L558" s="185" t="n">
        <x:v>9777.709</x:v>
      </x:c>
      <x:c r="M558" s="185" t="n">
        <x:v>0</x:v>
      </x:c>
      <x:c r="N558" s="185" t="n">
        <x:v>9777.709</x:v>
      </x:c>
    </x:row>
    <x:row r="559" spans="1:14">
      <x:c r="A559" s="185" t="s">
        <x:v>66</x:v>
      </x:c>
      <x:c r="B559" s="200" t="s">
        <x:v>353</x:v>
      </x:c>
      <x:c r="C559" s="185" t="s">
        <x:v>126</x:v>
      </x:c>
      <x:c r="D559" s="185" t="s">
        <x:v>138</x:v>
      </x:c>
      <x:c r="E559" s="185" t="s">
        <x:v>133</x:v>
      </x:c>
      <x:c r="F559" s="185" t="n">
        <x:v>1466.124</x:v>
      </x:c>
      <x:c r="G559" s="185" t="n">
        <x:v>1721.585</x:v>
      </x:c>
      <x:c r="H559" s="185" t="n">
        <x:v>2021.474</x:v>
      </x:c>
      <x:c r="I559" s="185" t="n">
        <x:v>2021.474</x:v>
      </x:c>
      <x:c r="J559" s="185" t="n">
        <x:v>1654.943</x:v>
      </x:c>
      <x:c r="K559" s="185" t="n">
        <x:v>1654.943</x:v>
      </x:c>
      <x:c r="L559" s="185" t="n">
        <x:v>10540.543</x:v>
      </x:c>
      <x:c r="M559" s="185" t="n">
        <x:v>0</x:v>
      </x:c>
      <x:c r="N559" s="185" t="n">
        <x:v>10540.543</x:v>
      </x:c>
    </x:row>
    <x:row r="560" spans="1:14">
      <x:c r="A560" s="185" t="s">
        <x:v>66</x:v>
      </x:c>
      <x:c r="B560" s="200" t="s">
        <x:v>354</x:v>
      </x:c>
      <x:c r="C560" s="185" t="s">
        <x:v>126</x:v>
      </x:c>
      <x:c r="D560" s="185" t="s">
        <x:v>138</x:v>
      </x:c>
      <x:c r="E560" s="185" t="s">
        <x:v>127</x:v>
      </x:c>
      <x:c r="F560" s="185" t="n">
        <x:v>1589.182</x:v>
      </x:c>
      <x:c r="G560" s="185" t="n">
        <x:v>2123.682</x:v>
      </x:c>
      <x:c r="H560" s="185" t="n">
        <x:v>2739.311</x:v>
      </x:c>
      <x:c r="I560" s="185" t="n">
        <x:v>2460.927</x:v>
      </x:c>
      <x:c r="J560" s="185" t="n">
        <x:v>2282.76</x:v>
      </x:c>
      <x:c r="K560" s="185" t="n">
        <x:v>1436.468</x:v>
      </x:c>
      <x:c r="L560" s="185" t="n">
        <x:v>12632.33</x:v>
      </x:c>
      <x:c r="M560" s="185" t="n">
        <x:v>7482.998</x:v>
      </x:c>
      <x:c r="N560" s="185" t="n">
        <x:v>5149.332</x:v>
      </x:c>
    </x:row>
    <x:row r="561" spans="1:14">
      <x:c r="A561" s="185" t="s">
        <x:v>66</x:v>
      </x:c>
      <x:c r="B561" s="200" t="s">
        <x:v>355</x:v>
      </x:c>
      <x:c r="C561" s="185" t="s">
        <x:v>126</x:v>
      </x:c>
      <x:c r="D561" s="185" t="s">
        <x:v>138</x:v>
      </x:c>
      <x:c r="E561" s="185" t="s">
        <x:v>128</x:v>
      </x:c>
      <x:c r="F561" s="185" t="n">
        <x:v>1436.469</x:v>
      </x:c>
      <x:c r="G561" s="185" t="n">
        <x:v>1904.157</x:v>
      </x:c>
      <x:c r="H561" s="185" t="n">
        <x:v>2605.686</x:v>
      </x:c>
      <x:c r="I561" s="185" t="n">
        <x:v>2661.364</x:v>
      </x:c>
      <x:c r="J561" s="185" t="n">
        <x:v>2683.634</x:v>
      </x:c>
      <x:c r="K561" s="185" t="n">
        <x:v>1703.716</x:v>
      </x:c>
      <x:c r="L561" s="185" t="n">
        <x:v>12995.026</x:v>
      </x:c>
      <x:c r="M561" s="185" t="n">
        <x:v>7950.684</x:v>
      </x:c>
      <x:c r="N561" s="185" t="n">
        <x:v>5044.342</x:v>
      </x:c>
    </x:row>
    <x:row r="562" spans="1:14">
      <x:c r="A562" s="185" t="s">
        <x:v>66</x:v>
      </x:c>
      <x:c r="B562" s="200" t="s">
        <x:v>356</x:v>
      </x:c>
      <x:c r="C562" s="185" t="s">
        <x:v>126</x:v>
      </x:c>
      <x:c r="D562" s="185" t="s">
        <x:v>138</x:v>
      </x:c>
      <x:c r="E562" s="185" t="s">
        <x:v>129</x:v>
      </x:c>
      <x:c r="F562" s="185" t="n">
        <x:v>1513.535</x:v>
      </x:c>
      <x:c r="G562" s="185" t="n">
        <x:v>1991.051</x:v>
      </x:c>
      <x:c r="H562" s="185" t="n">
        <x:v>2643.466</x:v>
      </x:c>
      <x:c r="I562" s="185" t="n">
        <x:v>2487.968</x:v>
      </x:c>
      <x:c r="J562" s="185" t="n">
        <x:v>2343.577</x:v>
      </x:c>
      <x:c r="K562" s="185" t="n">
        <x:v>1443.91</x:v>
      </x:c>
      <x:c r="L562" s="185" t="n">
        <x:v>12423.507</x:v>
      </x:c>
      <x:c r="M562" s="185" t="n">
        <x:v>7475.011</x:v>
      </x:c>
      <x:c r="N562" s="185" t="n">
        <x:v>4948.496</x:v>
      </x:c>
    </x:row>
    <x:row r="563" spans="1:14">
      <x:c r="A563" s="185" t="s">
        <x:v>66</x:v>
      </x:c>
      <x:c r="B563" s="200" t="s">
        <x:v>357</x:v>
      </x:c>
      <x:c r="C563" s="185" t="s">
        <x:v>126</x:v>
      </x:c>
      <x:c r="D563" s="185" t="s">
        <x:v>138</x:v>
      </x:c>
      <x:c r="E563" s="185" t="s">
        <x:v>130</x:v>
      </x:c>
      <x:c r="F563" s="185" t="n">
        <x:v>1355.054</x:v>
      </x:c>
      <x:c r="G563" s="185" t="n">
        <x:v>1910.404</x:v>
      </x:c>
      <x:c r="H563" s="185" t="n">
        <x:v>2521.289</x:v>
      </x:c>
      <x:c r="I563" s="185" t="n">
        <x:v>2276.935</x:v>
      </x:c>
      <x:c r="J563" s="185" t="n">
        <x:v>2154.758</x:v>
      </x:c>
      <x:c r="K563" s="185" t="n">
        <x:v>1310.626</x:v>
      </x:c>
      <x:c r="L563" s="185" t="n">
        <x:v>11529.066</x:v>
      </x:c>
      <x:c r="M563" s="185" t="n">
        <x:v>6952.982</x:v>
      </x:c>
      <x:c r="N563" s="185" t="n">
        <x:v>4576.084</x:v>
      </x:c>
    </x:row>
    <x:row r="564" spans="1:14">
      <x:c r="A564" s="185" t="s">
        <x:v>66</x:v>
      </x:c>
      <x:c r="B564" s="200" t="s">
        <x:v>358</x:v>
      </x:c>
      <x:c r="C564" s="185" t="s">
        <x:v>126</x:v>
      </x:c>
      <x:c r="D564" s="185" t="s">
        <x:v>138</x:v>
      </x:c>
      <x:c r="E564" s="185" t="s">
        <x:v>131</x:v>
      </x:c>
      <x:c r="F564" s="185" t="n">
        <x:v>1243.984</x:v>
      </x:c>
      <x:c r="G564" s="185" t="n">
        <x:v>1654.943</x:v>
      </x:c>
      <x:c r="H564" s="185" t="n">
        <x:v>2332.47</x:v>
      </x:c>
      <x:c r="I564" s="185" t="n">
        <x:v>2154.758</x:v>
      </x:c>
      <x:c r="J564" s="185" t="n">
        <x:v>2043.688</x:v>
      </x:c>
      <x:c r="K564" s="185" t="n">
        <x:v>1243.984</x:v>
      </x:c>
      <x:c r="L564" s="185" t="n">
        <x:v>10673.827</x:v>
      </x:c>
      <x:c r="M564" s="185" t="n">
        <x:v>6530.916</x:v>
      </x:c>
      <x:c r="N564" s="185" t="n">
        <x:v>4142.911</x:v>
      </x:c>
    </x:row>
    <x:row r="565" spans="1:14">
      <x:c r="A565" s="185" t="s">
        <x:v>66</x:v>
      </x:c>
      <x:c r="B565" s="200" t="s">
        <x:v>359</x:v>
      </x:c>
      <x:c r="C565" s="185" t="s">
        <x:v>126</x:v>
      </x:c>
      <x:c r="D565" s="185" t="s">
        <x:v>138</x:v>
      </x:c>
      <x:c r="E565" s="185" t="s">
        <x:v>132</x:v>
      </x:c>
      <x:c r="F565" s="185" t="n">
        <x:v>1222.622</x:v>
      </x:c>
      <x:c r="G565" s="185" t="n">
        <x:v>1556.657</x:v>
      </x:c>
      <x:c r="H565" s="185" t="n">
        <x:v>1904.157</x:v>
      </x:c>
      <x:c r="I565" s="185" t="n">
        <x:v>1915.292</x:v>
      </x:c>
      <x:c r="J565" s="185" t="n">
        <x:v>1725.99</x:v>
      </x:c>
      <x:c r="K565" s="185" t="n">
        <x:v>1313.979</x:v>
      </x:c>
      <x:c r="L565" s="185" t="n">
        <x:v>9638.69700000001</x:v>
      </x:c>
      <x:c r="M565" s="185" t="n">
        <x:v>0</x:v>
      </x:c>
      <x:c r="N565" s="185" t="n">
        <x:v>9638.697</x:v>
      </x:c>
    </x:row>
    <x:row r="566" spans="1:14">
      <x:c r="A566" s="185" t="s">
        <x:v>66</x:v>
      </x:c>
      <x:c r="B566" s="200" t="s">
        <x:v>360</x:v>
      </x:c>
      <x:c r="C566" s="185" t="s">
        <x:v>126</x:v>
      </x:c>
      <x:c r="D566" s="185" t="s">
        <x:v>138</x:v>
      </x:c>
      <x:c r="E566" s="185" t="s">
        <x:v>133</x:v>
      </x:c>
      <x:c r="F566" s="185" t="n">
        <x:v>1379.882</x:v>
      </x:c>
      <x:c r="G566" s="185" t="n">
        <x:v>1835.469</x:v>
      </x:c>
      <x:c r="H566" s="185" t="n">
        <x:v>2077.009</x:v>
      </x:c>
      <x:c r="I566" s="185" t="n">
        <x:v>1954.832</x:v>
      </x:c>
      <x:c r="J566" s="185" t="n">
        <x:v>1654.943</x:v>
      </x:c>
      <x:c r="K566" s="185" t="n">
        <x:v>1443.91</x:v>
      </x:c>
      <x:c r="L566" s="185" t="n">
        <x:v>10346.045</x:v>
      </x:c>
      <x:c r="M566" s="185" t="n">
        <x:v>0</x:v>
      </x:c>
      <x:c r="N566" s="185" t="n">
        <x:v>10346.045</x:v>
      </x:c>
    </x:row>
    <x:row r="567" spans="1:14">
      <x:c r="A567" s="185" t="s">
        <x:v>66</x:v>
      </x:c>
      <x:c r="B567" s="200" t="s">
        <x:v>361</x:v>
      </x:c>
      <x:c r="C567" s="185" t="s">
        <x:v>126</x:v>
      </x:c>
      <x:c r="D567" s="185" t="s">
        <x:v>138</x:v>
      </x:c>
      <x:c r="E567" s="185" t="s">
        <x:v>127</x:v>
      </x:c>
      <x:c r="F567" s="185" t="n">
        <x:v>1411.441</x:v>
      </x:c>
      <x:c r="G567" s="185" t="n">
        <x:v>1956.963</x:v>
      </x:c>
      <x:c r="H567" s="185" t="n">
        <x:v>2583.416</x:v>
      </x:c>
      <x:c r="I567" s="185" t="n">
        <x:v>2282.759</x:v>
      </x:c>
      <x:c r="J567" s="185" t="n">
        <x:v>2182.542</x:v>
      </x:c>
      <x:c r="K567" s="185" t="n">
        <x:v>1391.927</x:v>
      </x:c>
      <x:c r="L567" s="185" t="n">
        <x:v>11809.048</x:v>
      </x:c>
      <x:c r="M567" s="185" t="n">
        <x:v>7048.717</x:v>
      </x:c>
      <x:c r="N567" s="185" t="n">
        <x:v>4760.331</x:v>
      </x:c>
    </x:row>
    <x:row r="568" spans="1:14">
      <x:c r="A568" s="185" t="s">
        <x:v>66</x:v>
      </x:c>
      <x:c r="B568" s="200" t="s">
        <x:v>362</x:v>
      </x:c>
      <x:c r="C568" s="185" t="s">
        <x:v>126</x:v>
      </x:c>
      <x:c r="D568" s="185" t="s">
        <x:v>138</x:v>
      </x:c>
      <x:c r="E568" s="185" t="s">
        <x:v>128</x:v>
      </x:c>
      <x:c r="F568" s="185" t="n">
        <x:v>1290.94</x:v>
      </x:c>
      <x:c r="G568" s="185" t="n">
        <x:v>1768.569</x:v>
      </x:c>
      <x:c r="H568" s="185" t="n">
        <x:v>2432.433</x:v>
      </x:c>
      <x:c r="I568" s="185" t="n">
        <x:v>2188.079</x:v>
      </x:c>
      <x:c r="J568" s="185" t="n">
        <x:v>2077.009</x:v>
      </x:c>
      <x:c r="K568" s="185" t="n">
        <x:v>1277.305</x:v>
      </x:c>
      <x:c r="L568" s="185" t="n">
        <x:v>11034.335</x:v>
      </x:c>
      <x:c r="M568" s="185" t="n">
        <x:v>6697.521</x:v>
      </x:c>
      <x:c r="N568" s="185" t="n">
        <x:v>4336.814</x:v>
      </x:c>
    </x:row>
    <x:row r="569" spans="1:14">
      <x:c r="A569" s="185" t="s">
        <x:v>66</x:v>
      </x:c>
      <x:c r="B569" s="200" t="s">
        <x:v>363</x:v>
      </x:c>
      <x:c r="C569" s="185" t="s">
        <x:v>126</x:v>
      </x:c>
      <x:c r="D569" s="185" t="s">
        <x:v>138</x:v>
      </x:c>
      <x:c r="E569" s="185" t="s">
        <x:v>129</x:v>
      </x:c>
      <x:c r="F569" s="185" t="n">
        <x:v>1200.323</x:v>
      </x:c>
      <x:c r="G569" s="185" t="n">
        <x:v>1656.847</x:v>
      </x:c>
      <x:c r="H569" s="185" t="n">
        <x:v>2305.031</x:v>
      </x:c>
      <x:c r="I569" s="185" t="n">
        <x:v>2193.676</x:v>
      </x:c>
      <x:c r="J569" s="185" t="n">
        <x:v>2026.647</x:v>
      </x:c>
      <x:c r="K569" s="185" t="n">
        <x:v>1224.894</x:v>
      </x:c>
      <x:c r="L569" s="185" t="n">
        <x:v>10607.418</x:v>
      </x:c>
      <x:c r="M569" s="185" t="n">
        <x:v>6525.354</x:v>
      </x:c>
      <x:c r="N569" s="185" t="n">
        <x:v>4082.064</x:v>
      </x:c>
    </x:row>
    <x:row r="570" spans="1:14">
      <x:c r="A570" s="185" t="s">
        <x:v>66</x:v>
      </x:c>
      <x:c r="B570" s="200" t="s">
        <x:v>364</x:v>
      </x:c>
      <x:c r="C570" s="185" t="s">
        <x:v>126</x:v>
      </x:c>
      <x:c r="D570" s="185" t="s">
        <x:v>138</x:v>
      </x:c>
      <x:c r="E570" s="185" t="s">
        <x:v>130</x:v>
      </x:c>
      <x:c r="F570" s="185" t="n">
        <x:v>1191.49</x:v>
      </x:c>
      <x:c r="G570" s="185" t="n">
        <x:v>1648.04</x:v>
      </x:c>
      <x:c r="H570" s="185" t="n">
        <x:v>2215.946</x:v>
      </x:c>
      <x:c r="I570" s="185" t="n">
        <x:v>2037.782</x:v>
      </x:c>
      <x:c r="J570" s="185" t="n">
        <x:v>1848.479</x:v>
      </x:c>
      <x:c r="K570" s="185" t="n">
        <x:v>1102.406</x:v>
      </x:c>
      <x:c r="L570" s="185" t="n">
        <x:v>10044.143</x:v>
      </x:c>
      <x:c r="M570" s="185" t="n">
        <x:v>6102.207</x:v>
      </x:c>
      <x:c r="N570" s="185" t="n">
        <x:v>3941.936</x:v>
      </x:c>
    </x:row>
    <x:row r="571" spans="1:14">
      <x:c r="A571" s="185" t="s">
        <x:v>66</x:v>
      </x:c>
      <x:c r="B571" s="200" t="s">
        <x:v>365</x:v>
      </x:c>
      <x:c r="C571" s="185" t="s">
        <x:v>126</x:v>
      </x:c>
      <x:c r="D571" s="185" t="s">
        <x:v>138</x:v>
      </x:c>
      <x:c r="E571" s="185" t="s">
        <x:v>131</x:v>
      </x:c>
      <x:c r="F571" s="185" t="n">
        <x:v>1138.112</x:v>
      </x:c>
      <x:c r="G571" s="185" t="n">
        <x:v>1664.887</x:v>
      </x:c>
      <x:c r="H571" s="185" t="n">
        <x:v>2356.33</x:v>
      </x:c>
      <x:c r="I571" s="185" t="n">
        <x:v>2188.024</x:v>
      </x:c>
      <x:c r="J571" s="185" t="n">
        <x:v>2064.598</x:v>
      </x:c>
      <x:c r="K571" s="185" t="n">
        <x:v>1211.829</x:v>
      </x:c>
      <x:c r="L571" s="185" t="n">
        <x:v>10623.78</x:v>
      </x:c>
      <x:c r="M571" s="185" t="n">
        <x:v>6608.952</x:v>
      </x:c>
      <x:c r="N571" s="185" t="n">
        <x:v>4014.828</x:v>
      </x:c>
    </x:row>
    <x:row r="572" spans="1:14">
      <x:c r="A572" s="185" t="s">
        <x:v>66</x:v>
      </x:c>
      <x:c r="B572" s="200" t="s">
        <x:v>366</x:v>
      </x:c>
      <x:c r="C572" s="185" t="s">
        <x:v>126</x:v>
      </x:c>
      <x:c r="D572" s="185" t="s">
        <x:v>138</x:v>
      </x:c>
      <x:c r="E572" s="185" t="s">
        <x:v>132</x:v>
      </x:c>
      <x:c r="F572" s="185" t="n">
        <x:v>1235.094</x:v>
      </x:c>
      <x:c r="G572" s="185" t="n">
        <x:v>1538.845</x:v>
      </x:c>
      <x:c r="H572" s="185" t="n">
        <x:v>1799.848</x:v>
      </x:c>
      <x:c r="I572" s="185" t="n">
        <x:v>1642.362</x:v>
      </x:c>
      <x:c r="J572" s="185" t="n">
        <x:v>1462.377</x:v>
      </x:c>
      <x:c r="K572" s="185" t="n">
        <x:v>1304.892</x:v>
      </x:c>
      <x:c r="L572" s="185" t="n">
        <x:v>8983.418</x:v>
      </x:c>
      <x:c r="M572" s="185" t="n">
        <x:v>0</x:v>
      </x:c>
      <x:c r="N572" s="185" t="n">
        <x:v>8983.418</x:v>
      </x:c>
    </x:row>
    <x:row r="573" spans="1:14">
      <x:c r="A573" s="185" t="s">
        <x:v>66</x:v>
      </x:c>
      <x:c r="B573" s="200" t="s">
        <x:v>367</x:v>
      </x:c>
      <x:c r="C573" s="185" t="s">
        <x:v>126</x:v>
      </x:c>
      <x:c r="D573" s="185" t="s">
        <x:v>138</x:v>
      </x:c>
      <x:c r="E573" s="185" t="s">
        <x:v>133</x:v>
      </x:c>
      <x:c r="F573" s="185" t="n">
        <x:v>1358.749</x:v>
      </x:c>
      <x:c r="G573" s="185" t="n">
        <x:v>1816.977</x:v>
      </x:c>
      <x:c r="H573" s="185" t="n">
        <x:v>1875.522</x:v>
      </x:c>
      <x:c r="I573" s="185" t="n">
        <x:v>1529.444</x:v>
      </x:c>
      <x:c r="J573" s="185" t="n">
        <x:v>1228.021</x:v>
      </x:c>
      <x:c r="K573" s="185" t="n">
        <x:v>1172.202</x:v>
      </x:c>
      <x:c r="L573" s="185" t="n">
        <x:v>8980.915</x:v>
      </x:c>
      <x:c r="M573" s="185" t="n">
        <x:v>0</x:v>
      </x:c>
      <x:c r="N573" s="185" t="n">
        <x:v>8980.915</x:v>
      </x:c>
    </x:row>
    <x:row r="574" spans="1:14">
      <x:c r="A574" s="185" t="s">
        <x:v>66</x:v>
      </x:c>
      <x:c r="B574" s="200" t="s">
        <x:v>368</x:v>
      </x:c>
      <x:c r="C574" s="185" t="s">
        <x:v>126</x:v>
      </x:c>
      <x:c r="D574" s="185" t="s">
        <x:v>138</x:v>
      </x:c>
      <x:c r="E574" s="185" t="s">
        <x:v>127</x:v>
      </x:c>
      <x:c r="F574" s="185" t="n">
        <x:v>1318.18</x:v>
      </x:c>
      <x:c r="G574" s="185" t="n">
        <x:v>1855.266</x:v>
      </x:c>
      <x:c r="H574" s="185" t="n">
        <x:v>2148.907</x:v>
      </x:c>
      <x:c r="I574" s="185" t="n">
        <x:v>2126.524</x:v>
      </x:c>
      <x:c r="J574" s="185" t="n">
        <x:v>1891.488</x:v>
      </x:c>
      <x:c r="K574" s="185" t="n">
        <x:v>1298.297</x:v>
      </x:c>
      <x:c r="L574" s="185" t="n">
        <x:v>10638.662</x:v>
      </x:c>
      <x:c r="M574" s="185" t="n">
        <x:v>6166.919</x:v>
      </x:c>
      <x:c r="N574" s="185" t="n">
        <x:v>4471.743</x:v>
      </x:c>
    </x:row>
    <x:row r="575" spans="1:14">
      <x:c r="A575" s="185" t="s">
        <x:v>66</x:v>
      </x:c>
      <x:c r="B575" s="200" t="s">
        <x:v>369</x:v>
      </x:c>
      <x:c r="C575" s="185" t="s">
        <x:v>126</x:v>
      </x:c>
      <x:c r="D575" s="185" t="s">
        <x:v>138</x:v>
      </x:c>
      <x:c r="E575" s="185" t="s">
        <x:v>128</x:v>
      </x:c>
      <x:c r="F575" s="185" t="n">
        <x:v>1366.191</x:v>
      </x:c>
      <x:c r="G575" s="185" t="n">
        <x:v>1971.964</x:v>
      </x:c>
      <x:c r="H575" s="185" t="n">
        <x:v>2401.215</x:v>
      </x:c>
      <x:c r="I575" s="185" t="n">
        <x:v>1963.612</x:v>
      </x:c>
      <x:c r="J575" s="185" t="n">
        <x:v>1851.405</x:v>
      </x:c>
      <x:c r="K575" s="185" t="n">
        <x:v>1211.828</x:v>
      </x:c>
      <x:c r="L575" s="185" t="n">
        <x:v>10766.215</x:v>
      </x:c>
      <x:c r="M575" s="185" t="n">
        <x:v>6216.232</x:v>
      </x:c>
      <x:c r="N575" s="185" t="n">
        <x:v>4549.983</x:v>
      </x:c>
    </x:row>
    <x:row r="576" spans="1:14">
      <x:c r="A576" s="185" t="s">
        <x:v>66</x:v>
      </x:c>
      <x:c r="B576" s="200" t="s">
        <x:v>370</x:v>
      </x:c>
      <x:c r="C576" s="185" t="s">
        <x:v>126</x:v>
      </x:c>
      <x:c r="D576" s="185" t="s">
        <x:v>138</x:v>
      </x:c>
      <x:c r="E576" s="185" t="s">
        <x:v>129</x:v>
      </x:c>
      <x:c r="F576" s="185" t="n">
        <x:v>1178.876</x:v>
      </x:c>
      <x:c r="G576" s="185" t="n">
        <x:v>1662.528</x:v>
      </x:c>
      <x:c r="H576" s="185" t="n">
        <x:v>2137.318</x:v>
      </x:c>
      <x:c r="I576" s="185" t="n">
        <x:v>1957.334</x:v>
      </x:c>
      <x:c r="J576" s="185" t="n">
        <x:v>1867.342</x:v>
      </x:c>
      <x:c r="K576" s="185" t="n">
        <x:v>1203.648</x:v>
      </x:c>
      <x:c r="L576" s="185" t="n">
        <x:v>10007.046</x:v>
      </x:c>
      <x:c r="M576" s="185" t="n">
        <x:v>5961.994</x:v>
      </x:c>
      <x:c r="N576" s="185" t="n">
        <x:v>4045.052</x:v>
      </x:c>
    </x:row>
    <x:row r="577" spans="1:14">
      <x:c r="A577" s="185" t="s">
        <x:v>66</x:v>
      </x:c>
      <x:c r="B577" s="200" t="s">
        <x:v>371</x:v>
      </x:c>
      <x:c r="C577" s="185" t="s">
        <x:v>126</x:v>
      </x:c>
      <x:c r="D577" s="185" t="s">
        <x:v>138</x:v>
      </x:c>
      <x:c r="E577" s="185" t="s">
        <x:v>130</x:v>
      </x:c>
      <x:c r="F577" s="185" t="n">
        <x:v>1191.605</x:v>
      </x:c>
      <x:c r="G577" s="185" t="n">
        <x:v>1595.605</x:v>
      </x:c>
      <x:c r="H577" s="185" t="n">
        <x:v>2064.596</x:v>
      </x:c>
      <x:c r="I577" s="185" t="n">
        <x:v>1828.963</x:v>
      </x:c>
      <x:c r="J577" s="185" t="n">
        <x:v>1694.315</x:v>
      </x:c>
      <x:c r="K577" s="185" t="n">
        <x:v>1234.269</x:v>
      </x:c>
      <x:c r="L577" s="185" t="n">
        <x:v>9609.353</x:v>
      </x:c>
      <x:c r="M577" s="185" t="n">
        <x:v>5587.874</x:v>
      </x:c>
      <x:c r="N577" s="185" t="n">
        <x:v>4021.479</x:v>
      </x:c>
    </x:row>
    <x:row r="578" spans="1:14">
      <x:c r="A578" s="185" t="s">
        <x:v>66</x:v>
      </x:c>
      <x:c r="B578" s="200" t="s">
        <x:v>372</x:v>
      </x:c>
      <x:c r="C578" s="185" t="s">
        <x:v>126</x:v>
      </x:c>
      <x:c r="D578" s="185" t="s">
        <x:v>138</x:v>
      </x:c>
      <x:c r="E578" s="185" t="s">
        <x:v>131</x:v>
      </x:c>
      <x:c r="F578" s="185" t="n">
        <x:v>1222.369</x:v>
      </x:c>
      <x:c r="G578" s="185" t="n">
        <x:v>1759.767</x:v>
      </x:c>
      <x:c r="H578" s="185" t="n">
        <x:v>2003.409</x:v>
      </x:c>
      <x:c r="I578" s="185" t="n">
        <x:v>1701.217</x:v>
      </x:c>
      <x:c r="J578" s="185" t="n">
        <x:v>1589.296</x:v>
      </x:c>
      <x:c r="K578" s="185" t="n">
        <x:v>1108.03</x:v>
      </x:c>
      <x:c r="L578" s="185" t="n">
        <x:v>9384.088</x:v>
      </x:c>
      <x:c r="M578" s="185" t="n">
        <x:v>5293.922</x:v>
      </x:c>
      <x:c r="N578" s="185" t="n">
        <x:v>4090.166</x:v>
      </x:c>
    </x:row>
    <x:row r="579" spans="1:14">
      <x:c r="A579" s="185" t="s">
        <x:v>66</x:v>
      </x:c>
      <x:c r="B579" s="200" t="s">
        <x:v>373</x:v>
      </x:c>
      <x:c r="C579" s="185" t="s">
        <x:v>126</x:v>
      </x:c>
      <x:c r="D579" s="185" t="s">
        <x:v>138</x:v>
      </x:c>
      <x:c r="E579" s="185" t="s">
        <x:v>132</x:v>
      </x:c>
      <x:c r="F579" s="185" t="n">
        <x:v>1084.454</x:v>
      </x:c>
      <x:c r="G579" s="185" t="n">
        <x:v>1507.882</x:v>
      </x:c>
      <x:c r="H579" s="185" t="n">
        <x:v>1525.552</x:v>
      </x:c>
      <x:c r="I579" s="185" t="n">
        <x:v>1269.437</x:v>
      </x:c>
      <x:c r="J579" s="185" t="n">
        <x:v>1080.136</x:v>
      </x:c>
      <x:c r="K579" s="185" t="n">
        <x:v>846.292</x:v>
      </x:c>
      <x:c r="L579" s="185" t="n">
        <x:v>7313.753</x:v>
      </x:c>
      <x:c r="M579" s="185" t="n">
        <x:v>0</x:v>
      </x:c>
      <x:c r="N579" s="185" t="n">
        <x:v>7313.753</x:v>
      </x:c>
    </x:row>
    <x:row r="580" spans="1:14">
      <x:c r="A580" s="185" t="s">
        <x:v>66</x:v>
      </x:c>
      <x:c r="B580" s="200" t="s">
        <x:v>374</x:v>
      </x:c>
      <x:c r="C580" s="185" t="s">
        <x:v>126</x:v>
      </x:c>
      <x:c r="D580" s="185" t="s">
        <x:v>138</x:v>
      </x:c>
      <x:c r="E580" s="185" t="s">
        <x:v>133</x:v>
      </x:c>
      <x:c r="F580" s="185" t="n">
        <x:v>1104.965</x:v>
      </x:c>
      <x:c r="G580" s="185" t="n">
        <x:v>1485.695</x:v>
      </x:c>
      <x:c r="H580" s="185" t="n">
        <x:v>1795.303</x:v>
      </x:c>
      <x:c r="I580" s="185" t="n">
        <x:v>1694.315</x:v>
      </x:c>
      <x:c r="J580" s="185" t="n">
        <x:v>1391.358</x:v>
      </x:c>
      <x:c r="K580" s="185" t="n">
        <x:v>1368.919</x:v>
      </x:c>
      <x:c r="L580" s="185" t="n">
        <x:v>8840.555</x:v>
      </x:c>
      <x:c r="M580" s="185" t="n">
        <x:v>0</x:v>
      </x:c>
      <x:c r="N580" s="185" t="n">
        <x:v>8840.555</x:v>
      </x:c>
    </x:row>
    <x:row r="581" spans="1:14">
      <x:c r="A581" s="185" t="s">
        <x:v>66</x:v>
      </x:c>
      <x:c r="B581" s="200" t="s">
        <x:v>110</x:v>
      </x:c>
      <x:c r="C581" s="185" t="s">
        <x:v>126</x:v>
      </x:c>
      <x:c r="D581" s="185" t="s">
        <x:v>139</x:v>
      </x:c>
      <x:c r="E581" s="185" t="s">
        <x:v>127</x:v>
      </x:c>
      <x:c r="F581" s="185" t="n">
        <x:v>1446.553</x:v>
      </x:c>
      <x:c r="G581" s="185" t="n">
        <x:v>1927.932</x:v>
      </x:c>
      <x:c r="H581" s="185" t="n">
        <x:v>2260.83</x:v>
      </x:c>
      <x:c r="I581" s="185" t="n">
        <x:v>2025.792</x:v>
      </x:c>
      <x:c r="J581" s="185" t="n">
        <x:v>2003.408</x:v>
      </x:c>
      <x:c r="K581" s="185" t="n">
        <x:v>1477.376</x:v>
      </x:c>
      <x:c r="L581" s="185" t="n">
        <x:v>11141.891</x:v>
      </x:c>
      <x:c r="M581" s="185" t="n">
        <x:v>6290.03</x:v>
      </x:c>
      <x:c r="N581" s="185" t="n">
        <x:v>4851.861</x:v>
      </x:c>
    </x:row>
    <x:row r="582" spans="1:14">
      <x:c r="A582" s="185" t="s">
        <x:v>66</x:v>
      </x:c>
      <x:c r="B582" s="200" t="s">
        <x:v>375</x:v>
      </x:c>
      <x:c r="C582" s="185" t="s">
        <x:v>126</x:v>
      </x:c>
      <x:c r="D582" s="185" t="s">
        <x:v>139</x:v>
      </x:c>
      <x:c r="E582" s="185" t="s">
        <x:v>128</x:v>
      </x:c>
      <x:c r="F582" s="185" t="n">
        <x:v>1468.171</x:v>
      </x:c>
      <x:c r="G582" s="185" t="n">
        <x:v>1951.368</x:v>
      </x:c>
      <x:c r="H582" s="185" t="n">
        <x:v>2441.041</x:v>
      </x:c>
      <x:c r="I582" s="185" t="n">
        <x:v>2497.286</x:v>
      </x:c>
      <x:c r="J582" s="185" t="n">
        <x:v>2339.8</x:v>
      </x:c>
      <x:c r="K582" s="185" t="n">
        <x:v>1642.362</x:v>
      </x:c>
      <x:c r="L582" s="185" t="n">
        <x:v>12340.028</x:v>
      </x:c>
      <x:c r="M582" s="185" t="n">
        <x:v>7278.127</x:v>
      </x:c>
      <x:c r="N582" s="185" t="n">
        <x:v>5061.901</x:v>
      </x:c>
    </x:row>
    <x:row r="583" spans="1:14">
      <x:c r="A583" s="185" t="s">
        <x:v>66</x:v>
      </x:c>
      <x:c r="B583" s="200" t="s">
        <x:v>376</x:v>
      </x:c>
      <x:c r="C583" s="185" t="s">
        <x:v>126</x:v>
      </x:c>
      <x:c r="D583" s="185" t="s">
        <x:v>139</x:v>
      </x:c>
      <x:c r="E583" s="185" t="s">
        <x:v>129</x:v>
      </x:c>
      <x:c r="F583" s="185" t="n">
        <x:v>1597.366</x:v>
      </x:c>
      <x:c r="G583" s="185" t="n">
        <x:v>2103.572</x:v>
      </x:c>
      <x:c r="H583" s="185" t="n">
        <x:v>2587.278</x:v>
      </x:c>
      <x:c r="I583" s="185" t="n">
        <x:v>2384.796</x:v>
      </x:c>
      <x:c r="J583" s="185" t="n">
        <x:v>2339.8</x:v>
      </x:c>
      <x:c r="K583" s="185" t="n">
        <x:v>1619.864</x:v>
      </x:c>
      <x:c r="L583" s="185" t="n">
        <x:v>12632.676</x:v>
      </x:c>
      <x:c r="M583" s="185" t="n">
        <x:v>7311.874</x:v>
      </x:c>
      <x:c r="N583" s="185" t="n">
        <x:v>5320.802</x:v>
      </x:c>
    </x:row>
    <x:row r="584" spans="1:14">
      <x:c r="A584" s="185" t="s">
        <x:v>66</x:v>
      </x:c>
      <x:c r="B584" s="200" t="s">
        <x:v>377</x:v>
      </x:c>
      <x:c r="C584" s="185" t="s">
        <x:v>126</x:v>
      </x:c>
      <x:c r="D584" s="185" t="s">
        <x:v>139</x:v>
      </x:c>
      <x:c r="E584" s="185" t="s">
        <x:v>130</x:v>
      </x:c>
      <x:c r="F584" s="185" t="n">
        <x:v>1585.236</x:v>
      </x:c>
      <x:c r="G584" s="185" t="n">
        <x:v>2146.381</x:v>
      </x:c>
      <x:c r="H584" s="185" t="n">
        <x:v>2591.965</x:v>
      </x:c>
      <x:c r="I584" s="185" t="n">
        <x:v>2378.773</x:v>
      </x:c>
      <x:c r="J584" s="185" t="n">
        <x:v>2333.889</x:v>
      </x:c>
      <x:c r="K584" s="185" t="n">
        <x:v>1492.346</x:v>
      </x:c>
      <x:c r="L584" s="185" t="n">
        <x:v>12528.59</x:v>
      </x:c>
      <x:c r="M584" s="185" t="n">
        <x:v>7304.627</x:v>
      </x:c>
      <x:c r="N584" s="185" t="n">
        <x:v>5223.963</x:v>
      </x:c>
    </x:row>
    <x:row r="585" spans="1:14">
      <x:c r="A585" s="185" t="s">
        <x:v>66</x:v>
      </x:c>
      <x:c r="B585" s="200" t="s">
        <x:v>378</x:v>
      </x:c>
      <x:c r="C585" s="185" t="s">
        <x:v>126</x:v>
      </x:c>
      <x:c r="D585" s="185" t="s">
        <x:v>139</x:v>
      </x:c>
      <x:c r="E585" s="185" t="s">
        <x:v>131</x:v>
      </x:c>
      <x:c r="F585" s="185" t="n">
        <x:v>1388.063</x:v>
      </x:c>
      <x:c r="G585" s="185" t="n">
        <x:v>1921.768</x:v>
      </x:c>
      <x:c r="H585" s="185" t="n">
        <x:v>2288.042</x:v>
      </x:c>
      <x:c r="I585" s="185" t="n">
        <x:v>2054.795</x:v>
      </x:c>
      <x:c r="J585" s="185" t="n">
        <x:v>2054.795</x:v>
      </x:c>
      <x:c r="K585" s="185" t="n">
        <x:v>1355.054</x:v>
      </x:c>
      <x:c r="L585" s="185" t="n">
        <x:v>11062.517</x:v>
      </x:c>
      <x:c r="M585" s="185" t="n">
        <x:v>6397.632</x:v>
      </x:c>
      <x:c r="N585" s="185" t="n">
        <x:v>4664.885</x:v>
      </x:c>
    </x:row>
    <x:row r="586" spans="1:14">
      <x:c r="A586" s="185" t="s">
        <x:v>66</x:v>
      </x:c>
      <x:c r="B586" s="200" t="s">
        <x:v>379</x:v>
      </x:c>
      <x:c r="C586" s="185" t="s">
        <x:v>126</x:v>
      </x:c>
      <x:c r="D586" s="185" t="s">
        <x:v>139</x:v>
      </x:c>
      <x:c r="E586" s="185" t="s">
        <x:v>132</x:v>
      </x:c>
      <x:c r="F586" s="185" t="n">
        <x:v>1300.343</x:v>
      </x:c>
      <x:c r="G586" s="185" t="n">
        <x:v>1667.755</x:v>
      </x:c>
      <x:c r="H586" s="185" t="n">
        <x:v>1904.157</x:v>
      </x:c>
      <x:c r="I586" s="185" t="n">
        <x:v>1859.616</x:v>
      </x:c>
      <x:c r="J586" s="185" t="n">
        <x:v>1670.313</x:v>
      </x:c>
      <x:c r="K586" s="185" t="n">
        <x:v>1291.708</x:v>
      </x:c>
      <x:c r="L586" s="185" t="n">
        <x:v>9693.89200000001</x:v>
      </x:c>
      <x:c r="M586" s="185" t="n">
        <x:v>0</x:v>
      </x:c>
      <x:c r="N586" s="185" t="n">
        <x:v>9693.892</x:v>
      </x:c>
    </x:row>
    <x:row r="587" spans="1:14">
      <x:c r="A587" s="185" t="s">
        <x:v>66</x:v>
      </x:c>
      <x:c r="B587" s="200" t="s">
        <x:v>380</x:v>
      </x:c>
      <x:c r="C587" s="185" t="s">
        <x:v>126</x:v>
      </x:c>
      <x:c r="D587" s="185" t="s">
        <x:v>139</x:v>
      </x:c>
      <x:c r="E587" s="185" t="s">
        <x:v>133</x:v>
      </x:c>
      <x:c r="F587" s="185" t="n">
        <x:v>1301.31</x:v>
      </x:c>
      <x:c r="G587" s="185" t="n">
        <x:v>1700.253</x:v>
      </x:c>
      <x:c r="H587" s="185" t="n">
        <x:v>1949.834</x:v>
      </x:c>
      <x:c r="I587" s="185" t="n">
        <x:v>1739.34</x:v>
      </x:c>
      <x:c r="J587" s="185" t="n">
        <x:v>1384.824</x:v>
      </x:c>
      <x:c r="K587" s="185" t="n">
        <x:v>1185.41</x:v>
      </x:c>
      <x:c r="L587" s="185" t="n">
        <x:v>9260.97100000001</x:v>
      </x:c>
      <x:c r="M587" s="185" t="n">
        <x:v>0</x:v>
      </x:c>
      <x:c r="N587" s="185" t="n">
        <x:v>9260.971</x:v>
      </x:c>
    </x:row>
    <x:row r="588" spans="1:14">
      <x:c r="A588" s="185" t="s">
        <x:v>66</x:v>
      </x:c>
      <x:c r="B588" s="200" t="s">
        <x:v>381</x:v>
      </x:c>
      <x:c r="C588" s="185" t="s">
        <x:v>126</x:v>
      </x:c>
      <x:c r="D588" s="185" t="s">
        <x:v>139</x:v>
      </x:c>
      <x:c r="E588" s="185" t="s">
        <x:v>127</x:v>
      </x:c>
      <x:c r="F588" s="185" t="n">
        <x:v>1229.723</x:v>
      </x:c>
      <x:c r="G588" s="185" t="n">
        <x:v>1739.34</x:v>
      </x:c>
      <x:c r="H588" s="185" t="n">
        <x:v>2271.114</x:v>
      </x:c>
      <x:c r="I588" s="185" t="n">
        <x:v>2060.62</x:v>
      </x:c>
      <x:c r="J588" s="185" t="n">
        <x:v>1894.442</x:v>
      </x:c>
      <x:c r="K588" s="185" t="n">
        <x:v>1196.489</x:v>
      </x:c>
      <x:c r="L588" s="185" t="n">
        <x:v>10391.728</x:v>
      </x:c>
      <x:c r="M588" s="185" t="n">
        <x:v>6226.176</x:v>
      </x:c>
      <x:c r="N588" s="185" t="n">
        <x:v>4165.552</x:v>
      </x:c>
    </x:row>
    <x:row r="589" spans="1:14">
      <x:c r="A589" s="185" t="s">
        <x:v>66</x:v>
      </x:c>
      <x:c r="B589" s="200" t="s">
        <x:v>382</x:v>
      </x:c>
      <x:c r="C589" s="185" t="s">
        <x:v>126</x:v>
      </x:c>
      <x:c r="D589" s="185" t="s">
        <x:v>139</x:v>
      </x:c>
      <x:c r="E589" s="185" t="s">
        <x:v>128</x:v>
      </x:c>
      <x:c r="F589" s="185" t="n">
        <x:v>1210.123</x:v>
      </x:c>
      <x:c r="G589" s="185" t="n">
        <x:v>1667.329</x:v>
      </x:c>
      <x:c r="H589" s="185" t="n">
        <x:v>2310.91</x:v>
      </x:c>
      <x:c r="I589" s="185" t="n">
        <x:v>2199.274</x:v>
      </x:c>
      <x:c r="J589" s="185" t="n">
        <x:v>2031.816</x:v>
      </x:c>
      <x:c r="K589" s="185" t="n">
        <x:v>1451.295</x:v>
      </x:c>
      <x:c r="L589" s="185" t="n">
        <x:v>10870.747</x:v>
      </x:c>
      <x:c r="M589" s="185" t="n">
        <x:v>6542</x:v>
      </x:c>
      <x:c r="N589" s="185" t="n">
        <x:v>4328.747</x:v>
      </x:c>
    </x:row>
    <x:row r="590" spans="1:14">
      <x:c r="A590" s="185" t="s">
        <x:v>66</x:v>
      </x:c>
      <x:c r="B590" s="200" t="s">
        <x:v>383</x:v>
      </x:c>
      <x:c r="C590" s="185" t="s">
        <x:v>126</x:v>
      </x:c>
      <x:c r="D590" s="185" t="s">
        <x:v>139</x:v>
      </x:c>
      <x:c r="E590" s="185" t="s">
        <x:v>129</x:v>
      </x:c>
      <x:c r="F590" s="185" t="n">
        <x:v>1416.867</x:v>
      </x:c>
      <x:c r="G590" s="185" t="n">
        <x:v>1895.861</x:v>
      </x:c>
      <x:c r="H590" s="185" t="n">
        <x:v>2327.302</x:v>
      </x:c>
      <x:c r="I590" s="185" t="n">
        <x:v>2048.918</x:v>
      </x:c>
      <x:c r="J590" s="185" t="n">
        <x:v>2037.782</x:v>
      </x:c>
      <x:c r="K590" s="185" t="n">
        <x:v>1503.283</x:v>
      </x:c>
      <x:c r="L590" s="185" t="n">
        <x:v>11230.013</x:v>
      </x:c>
      <x:c r="M590" s="185" t="n">
        <x:v>6414.002</x:v>
      </x:c>
      <x:c r="N590" s="185" t="n">
        <x:v>4816.011</x:v>
      </x:c>
    </x:row>
    <x:row r="591" spans="1:14">
      <x:c r="A591" s="185" t="s">
        <x:v>66</x:v>
      </x:c>
      <x:c r="B591" s="200" t="s">
        <x:v>384</x:v>
      </x:c>
      <x:c r="C591" s="185" t="s">
        <x:v>126</x:v>
      </x:c>
      <x:c r="D591" s="185" t="s">
        <x:v>139</x:v>
      </x:c>
      <x:c r="E591" s="185" t="s">
        <x:v>130</x:v>
      </x:c>
      <x:c r="F591" s="185" t="n">
        <x:v>1526.459</x:v>
      </x:c>
      <x:c r="G591" s="185" t="n">
        <x:v>2050.99</x:v>
      </x:c>
      <x:c r="H591" s="185" t="n">
        <x:v>2366.73</x:v>
      </x:c>
      <x:c r="I591" s="185" t="n">
        <x:v>2143.455</x:v>
      </x:c>
      <x:c r="J591" s="185" t="n">
        <x:v>2076.472</x:v>
      </x:c>
      <x:c r="K591" s="185" t="n">
        <x:v>1518.279</x:v>
      </x:c>
      <x:c r="L591" s="185" t="n">
        <x:v>11682.385</x:v>
      </x:c>
      <x:c r="M591" s="185" t="n">
        <x:v>6586.657</x:v>
      </x:c>
      <x:c r="N591" s="185" t="n">
        <x:v>5095.728</x:v>
      </x:c>
    </x:row>
    <x:row r="592" spans="1:14">
      <x:c r="A592" s="185" t="s">
        <x:v>66</x:v>
      </x:c>
      <x:c r="B592" s="200" t="s">
        <x:v>385</x:v>
      </x:c>
      <x:c r="C592" s="185" t="s">
        <x:v>126</x:v>
      </x:c>
      <x:c r="D592" s="185" t="s">
        <x:v>139</x:v>
      </x:c>
      <x:c r="E592" s="185" t="s">
        <x:v>131</x:v>
      </x:c>
      <x:c r="F592" s="185" t="n">
        <x:v>1494.134</x:v>
      </x:c>
      <x:c r="G592" s="185" t="n">
        <x:v>1994.234</x:v>
      </x:c>
      <x:c r="H592" s="185" t="n">
        <x:v>2365.791</x:v>
      </x:c>
      <x:c r="I592" s="185" t="n">
        <x:v>2188.079</x:v>
      </x:c>
      <x:c r="J592" s="185" t="n">
        <x:v>2143.651</x:v>
      </x:c>
      <x:c r="K592" s="185" t="n">
        <x:v>1421.696</x:v>
      </x:c>
      <x:c r="L592" s="185" t="n">
        <x:v>11607.585</x:v>
      </x:c>
      <x:c r="M592" s="185" t="n">
        <x:v>6697.521</x:v>
      </x:c>
      <x:c r="N592" s="185" t="n">
        <x:v>4910.064</x:v>
      </x:c>
    </x:row>
    <x:row r="593" spans="1:14">
      <x:c r="A593" s="185" t="s">
        <x:v>66</x:v>
      </x:c>
      <x:c r="B593" s="200" t="s">
        <x:v>386</x:v>
      </x:c>
      <x:c r="C593" s="185" t="s">
        <x:v>126</x:v>
      </x:c>
      <x:c r="D593" s="185" t="s">
        <x:v>139</x:v>
      </x:c>
      <x:c r="E593" s="185" t="s">
        <x:v>132</x:v>
      </x:c>
      <x:c r="F593" s="185" t="n">
        <x:v>1467.09</x:v>
      </x:c>
      <x:c r="G593" s="185" t="n">
        <x:v>1878.901</x:v>
      </x:c>
      <x:c r="H593" s="185" t="n">
        <x:v>2071.187</x:v>
      </x:c>
      <x:c r="I593" s="185" t="n">
        <x:v>1982.104</x:v>
      </x:c>
      <x:c r="J593" s="185" t="n">
        <x:v>1703.72</x:v>
      </x:c>
      <x:c r="K593" s="185" t="n">
        <x:v>1514.416</x:v>
      </x:c>
      <x:c r="L593" s="185" t="n">
        <x:v>10617.418</x:v>
      </x:c>
      <x:c r="M593" s="185" t="n">
        <x:v>0</x:v>
      </x:c>
      <x:c r="N593" s="185" t="n">
        <x:v>10617.418</x:v>
      </x:c>
    </x:row>
    <x:row r="594" spans="1:14">
      <x:c r="A594" s="185" t="s">
        <x:v>66</x:v>
      </x:c>
      <x:c r="B594" s="200" t="s">
        <x:v>387</x:v>
      </x:c>
      <x:c r="C594" s="185" t="s">
        <x:v>126</x:v>
      </x:c>
      <x:c r="D594" s="185" t="s">
        <x:v>139</x:v>
      </x:c>
      <x:c r="E594" s="185" t="s">
        <x:v>133</x:v>
      </x:c>
      <x:c r="F594" s="185" t="n">
        <x:v>1525.551</x:v>
      </x:c>
      <x:c r="G594" s="185" t="n">
        <x:v>1926.424</x:v>
      </x:c>
      <x:c r="H594" s="185" t="n">
        <x:v>2060.051</x:v>
      </x:c>
      <x:c r="I594" s="185" t="n">
        <x:v>1837.344</x:v>
      </x:c>
      <x:c r="J594" s="185" t="n">
        <x:v>1592.365</x:v>
      </x:c>
      <x:c r="K594" s="185" t="n">
        <x:v>1458.741</x:v>
      </x:c>
      <x:c r="L594" s="185" t="n">
        <x:v>10400.476</x:v>
      </x:c>
      <x:c r="M594" s="185" t="n">
        <x:v>0</x:v>
      </x:c>
      <x:c r="N594" s="185" t="n">
        <x:v>10400.476</x:v>
      </x:c>
    </x:row>
    <x:row r="595" spans="1:14">
      <x:c r="A595" s="185" t="s">
        <x:v>66</x:v>
      </x:c>
      <x:c r="B595" s="200" t="s">
        <x:v>388</x:v>
      </x:c>
      <x:c r="C595" s="185" t="s">
        <x:v>126</x:v>
      </x:c>
      <x:c r="D595" s="185" t="s">
        <x:v>139</x:v>
      </x:c>
      <x:c r="E595" s="185" t="s">
        <x:v>127</x:v>
      </x:c>
      <x:c r="F595" s="185" t="n">
        <x:v>1392.723</x:v>
      </x:c>
      <x:c r="G595" s="185" t="n">
        <x:v>1906.173</x:v>
      </x:c>
      <x:c r="H595" s="185" t="n">
        <x:v>2165.782</x:v>
      </x:c>
      <x:c r="I595" s="185" t="n">
        <x:v>1964.832</x:v>
      </x:c>
      <x:c r="J595" s="185" t="n">
        <x:v>2020.652</x:v>
      </x:c>
      <x:c r="K595" s="185" t="n">
        <x:v>1328.492</x:v>
      </x:c>
      <x:c r="L595" s="185" t="n">
        <x:v>10778.654</x:v>
      </x:c>
      <x:c r="M595" s="185" t="n">
        <x:v>6151.266</x:v>
      </x:c>
      <x:c r="N595" s="185" t="n">
        <x:v>4627.388</x:v>
      </x:c>
    </x:row>
    <x:row r="596" spans="1:14">
      <x:c r="A596" s="185" t="s">
        <x:v>66</x:v>
      </x:c>
      <x:c r="B596" s="200" t="s">
        <x:v>389</x:v>
      </x:c>
      <x:c r="C596" s="185" t="s">
        <x:v>126</x:v>
      </x:c>
      <x:c r="D596" s="185" t="s">
        <x:v>139</x:v>
      </x:c>
      <x:c r="E596" s="185" t="s">
        <x:v>128</x:v>
      </x:c>
      <x:c r="F596" s="185" t="n">
        <x:v>1204.326</x:v>
      </x:c>
      <x:c r="G596" s="185" t="n">
        <x:v>1760.417</x:v>
      </x:c>
      <x:c r="H596" s="185" t="n">
        <x:v>1999.26</x:v>
      </x:c>
      <x:c r="I596" s="185" t="n">
        <x:v>1699.371</x:v>
      </x:c>
      <x:c r="J596" s="185" t="n">
        <x:v>1666.05</x:v>
      </x:c>
      <x:c r="K596" s="185" t="n">
        <x:v>1077.379</x:v>
      </x:c>
      <x:c r="L596" s="185" t="n">
        <x:v>9406.803</x:v>
      </x:c>
      <x:c r="M596" s="185" t="n">
        <x:v>5364.681</x:v>
      </x:c>
      <x:c r="N596" s="185" t="n">
        <x:v>4042.122</x:v>
      </x:c>
    </x:row>
    <x:row r="597" spans="1:14">
      <x:c r="A597" s="185" t="s">
        <x:v>66</x:v>
      </x:c>
      <x:c r="B597" s="200" t="s">
        <x:v>390</x:v>
      </x:c>
      <x:c r="C597" s="185" t="s">
        <x:v>126</x:v>
      </x:c>
      <x:c r="D597" s="185" t="s">
        <x:v>139</x:v>
      </x:c>
      <x:c r="E597" s="185" t="s">
        <x:v>129</x:v>
      </x:c>
      <x:c r="F597" s="185" t="n">
        <x:v>1066.982</x:v>
      </x:c>
      <x:c r="G597" s="185" t="n">
        <x:v>1645.569</x:v>
      </x:c>
      <x:c r="H597" s="185" t="n">
        <x:v>1937.563</x:v>
      </x:c>
      <x:c r="I597" s="185" t="n">
        <x:v>1525.552</x:v>
      </x:c>
      <x:c r="J597" s="185" t="n">
        <x:v>1458.741</x:v>
      </x:c>
      <x:c r="K597" s="185" t="n">
        <x:v>1069</x:v>
      </x:c>
      <x:c r="L597" s="185" t="n">
        <x:v>8703.407</x:v>
      </x:c>
      <x:c r="M597" s="185" t="n">
        <x:v>4921.856</x:v>
      </x:c>
      <x:c r="N597" s="185" t="n">
        <x:v>3781.551</x:v>
      </x:c>
    </x:row>
    <x:row r="598" spans="1:14">
      <x:c r="A598" s="185" t="s">
        <x:v>66</x:v>
      </x:c>
      <x:c r="B598" s="200" t="s">
        <x:v>391</x:v>
      </x:c>
      <x:c r="C598" s="185" t="s">
        <x:v>126</x:v>
      </x:c>
      <x:c r="D598" s="185" t="s">
        <x:v>139</x:v>
      </x:c>
      <x:c r="E598" s="185" t="s">
        <x:v>130</x:v>
      </x:c>
      <x:c r="F598" s="185" t="n">
        <x:v>1067.862</x:v>
      </x:c>
      <x:c r="G598" s="185" t="n">
        <x:v>1644.632</x:v>
      </x:c>
      <x:c r="H598" s="185" t="n">
        <x:v>1816.891</x:v>
      </x:c>
      <x:c r="I598" s="185" t="n">
        <x:v>1440.22</x:v>
      </x:c>
      <x:c r="J598" s="185" t="n">
        <x:v>1373.748</x:v>
      </x:c>
      <x:c r="K598" s="185" t="n">
        <x:v>864.129</x:v>
      </x:c>
      <x:c r="L598" s="185" t="n">
        <x:v>8207.482</x:v>
      </x:c>
      <x:c r="M598" s="185" t="n">
        <x:v>4630.859</x:v>
      </x:c>
      <x:c r="N598" s="185" t="n">
        <x:v>3576.623</x:v>
      </x:c>
    </x:row>
    <x:row r="599" spans="1:14">
      <x:c r="A599" s="185" t="s">
        <x:v>66</x:v>
      </x:c>
      <x:c r="B599" s="200" t="s">
        <x:v>392</x:v>
      </x:c>
      <x:c r="C599" s="185" t="s">
        <x:v>126</x:v>
      </x:c>
      <x:c r="D599" s="185" t="s">
        <x:v>139</x:v>
      </x:c>
      <x:c r="E599" s="185" t="s">
        <x:v>131</x:v>
      </x:c>
      <x:c r="F599" s="185" t="n">
        <x:v>963.841</x:v>
      </x:c>
      <x:c r="G599" s="185" t="n">
        <x:v>1484.532</x:v>
      </x:c>
      <x:c r="H599" s="185" t="n">
        <x:v>1617.476</x:v>
      </x:c>
      <x:c r="I599" s="185" t="n">
        <x:v>1318.353</x:v>
      </x:c>
      <x:c r="J599" s="185" t="n">
        <x:v>1229.722</x:v>
      </x:c>
      <x:c r="K599" s="185" t="n">
        <x:v>753.345</x:v>
      </x:c>
      <x:c r="L599" s="185" t="n">
        <x:v>7367.269</x:v>
      </x:c>
      <x:c r="M599" s="185" t="n">
        <x:v>4165.551</x:v>
      </x:c>
      <x:c r="N599" s="185" t="n">
        <x:v>3201.718</x:v>
      </x:c>
    </x:row>
    <x:row r="600" spans="1:14">
      <x:c r="A600" s="185" t="s">
        <x:v>66</x:v>
      </x:c>
      <x:c r="B600" s="200" t="s">
        <x:v>393</x:v>
      </x:c>
      <x:c r="C600" s="185" t="s">
        <x:v>126</x:v>
      </x:c>
      <x:c r="D600" s="185" t="s">
        <x:v>139</x:v>
      </x:c>
      <x:c r="E600" s="185" t="s">
        <x:v>132</x:v>
      </x:c>
      <x:c r="F600" s="185" t="n">
        <x:v>875.209</x:v>
      </x:c>
      <x:c r="G600" s="185" t="n">
        <x:v>1362.669</x:v>
      </x:c>
      <x:c r="H600" s="185" t="n">
        <x:v>1373.747</x:v>
      </x:c>
      <x:c r="I600" s="185" t="n">
        <x:v>1130.018</x:v>
      </x:c>
      <x:c r="J600" s="185" t="n">
        <x:v>930.602</x:v>
      </x:c>
      <x:c r="K600" s="185" t="n">
        <x:v>786.579</x:v>
      </x:c>
      <x:c r="L600" s="185" t="n">
        <x:v>6458.824</x:v>
      </x:c>
      <x:c r="M600" s="185" t="n">
        <x:v>0</x:v>
      </x:c>
      <x:c r="N600" s="185" t="n">
        <x:v>6458.824</x:v>
      </x:c>
    </x:row>
    <x:row r="601" spans="1:14">
      <x:c r="A601" s="185" t="s">
        <x:v>66</x:v>
      </x:c>
      <x:c r="B601" s="200" t="s">
        <x:v>394</x:v>
      </x:c>
      <x:c r="C601" s="185" t="s">
        <x:v>126</x:v>
      </x:c>
      <x:c r="D601" s="185" t="s">
        <x:v>139</x:v>
      </x:c>
      <x:c r="E601" s="185" t="s">
        <x:v>133</x:v>
      </x:c>
      <x:c r="F601" s="185" t="n">
        <x:v>901.913</x:v>
      </x:c>
      <x:c r="G601" s="185" t="n">
        <x:v>1328.808</x:v>
      </x:c>
      <x:c r="H601" s="185" t="n">
        <x:v>1322.786</x:v>
      </x:c>
      <x:c r="I601" s="185" t="n">
        <x:v>1119.278</x:v>
      </x:c>
      <x:c r="J601" s="185" t="n">
        <x:v>847.939</x:v>
      </x:c>
      <x:c r="K601" s="185" t="n">
        <x:v>802.718</x:v>
      </x:c>
      <x:c r="L601" s="185" t="n">
        <x:v>6323.442</x:v>
      </x:c>
      <x:c r="M601" s="185" t="n">
        <x:v>0</x:v>
      </x:c>
      <x:c r="N601" s="185" t="n">
        <x:v>6323.442</x:v>
      </x:c>
    </x:row>
    <x:row r="602" spans="1:14">
      <x:c r="A602" s="185" t="s">
        <x:v>66</x:v>
      </x:c>
      <x:c r="B602" s="200" t="s">
        <x:v>395</x:v>
      </x:c>
      <x:c r="C602" s="185" t="s">
        <x:v>126</x:v>
      </x:c>
      <x:c r="D602" s="185" t="s">
        <x:v>139</x:v>
      </x:c>
      <x:c r="E602" s="185" t="s">
        <x:v>127</x:v>
      </x:c>
      <x:c r="F602" s="185" t="n">
        <x:v>968.722</x:v>
      </x:c>
      <x:c r="G602" s="185" t="n">
        <x:v>1492.741</x:v>
      </x:c>
      <x:c r="H602" s="185" t="n">
        <x:v>1577.194</x:v>
      </x:c>
      <x:c r="I602" s="185" t="n">
        <x:v>1299.519</x:v>
      </x:c>
      <x:c r="J602" s="185" t="n">
        <x:v>1266.198</x:v>
      </x:c>
      <x:c r="K602" s="185" t="n">
        <x:v>766.383</x:v>
      </x:c>
      <x:c r="L602" s="185" t="n">
        <x:v>7370.75699999999</x:v>
      </x:c>
      <x:c r="M602" s="185" t="n">
        <x:v>4142.911</x:v>
      </x:c>
      <x:c r="N602" s="185" t="n">
        <x:v>3227.846</x:v>
      </x:c>
    </x:row>
    <x:row r="603" spans="1:14">
      <x:c r="A603" s="185" t="s">
        <x:v>66</x:v>
      </x:c>
      <x:c r="B603" s="200" t="s">
        <x:v>396</x:v>
      </x:c>
      <x:c r="C603" s="185" t="s">
        <x:v>126</x:v>
      </x:c>
      <x:c r="D603" s="185" t="s">
        <x:v>139</x:v>
      </x:c>
      <x:c r="E603" s="185" t="s">
        <x:v>128</x:v>
      </x:c>
      <x:c r="F603" s="185" t="n">
        <x:v>844.729</x:v>
      </x:c>
      <x:c r="G603" s="185" t="n">
        <x:v>1300.968</x:v>
      </x:c>
      <x:c r="H603" s="185" t="n">
        <x:v>1603.499</x:v>
      </x:c>
      <x:c r="I603" s="185" t="n">
        <x:v>1369.655</x:v>
      </x:c>
      <x:c r="J603" s="185" t="n">
        <x:v>1403.062</x:v>
      </x:c>
      <x:c r="K603" s="185" t="n">
        <x:v>901.969</x:v>
      </x:c>
      <x:c r="L603" s="185" t="n">
        <x:v>7423.882</x:v>
      </x:c>
      <x:c r="M603" s="185" t="n">
        <x:v>4376.216</x:v>
      </x:c>
      <x:c r="N603" s="185" t="n">
        <x:v>3047.666</x:v>
      </x:c>
    </x:row>
    <x:row r="604" spans="1:14">
      <x:c r="A604" s="185" t="s">
        <x:v>66</x:v>
      </x:c>
      <x:c r="B604" s="200" t="s">
        <x:v>397</x:v>
      </x:c>
      <x:c r="C604" s="185" t="s">
        <x:v>126</x:v>
      </x:c>
      <x:c r="D604" s="185" t="s">
        <x:v>139</x:v>
      </x:c>
      <x:c r="E604" s="185" t="s">
        <x:v>129</x:v>
      </x:c>
      <x:c r="F604" s="185" t="n">
        <x:v>989.575</x:v>
      </x:c>
      <x:c r="G604" s="185" t="n">
        <x:v>1355.623</x:v>
      </x:c>
      <x:c r="H604" s="185" t="n">
        <x:v>1562.083</x:v>
      </x:c>
      <x:c r="I604" s="185" t="n">
        <x:v>1573.16</x:v>
      </x:c>
      <x:c r="J604" s="185" t="n">
        <x:v>1628.554</x:v>
      </x:c>
      <x:c r="K604" s="185" t="n">
        <x:v>1096.782</x:v>
      </x:c>
      <x:c r="L604" s="185" t="n">
        <x:v>8205.777</x:v>
      </x:c>
      <x:c r="M604" s="185" t="n">
        <x:v>4763.797</x:v>
      </x:c>
      <x:c r="N604" s="185" t="n">
        <x:v>3441.98</x:v>
      </x:c>
    </x:row>
    <x:row r="605" spans="1:14">
      <x:c r="A605" s="185" t="s">
        <x:v>66</x:v>
      </x:c>
      <x:c r="B605" s="200" t="s">
        <x:v>398</x:v>
      </x:c>
      <x:c r="C605" s="185" t="s">
        <x:v>126</x:v>
      </x:c>
      <x:c r="D605" s="185" t="s">
        <x:v>139</x:v>
      </x:c>
      <x:c r="E605" s="185" t="s">
        <x:v>130</x:v>
      </x:c>
      <x:c r="F605" s="185" t="n">
        <x:v>1097.491</x:v>
      </x:c>
      <x:c r="G605" s="185" t="n">
        <x:v>1486.094</x:v>
      </x:c>
      <x:c r="H605" s="185" t="n">
        <x:v>1832.655</x:v>
      </x:c>
      <x:c r="I605" s="185" t="n">
        <x:v>1688.264</x:v>
      </x:c>
      <x:c r="J605" s="185" t="n">
        <x:v>1621.622</x:v>
      </x:c>
      <x:c r="K605" s="185" t="n">
        <x:v>1110.7</x:v>
      </x:c>
      <x:c r="L605" s="185" t="n">
        <x:v>8836.826</x:v>
      </x:c>
      <x:c r="M605" s="185" t="n">
        <x:v>5142.541</x:v>
      </x:c>
      <x:c r="N605" s="185" t="n">
        <x:v>3694.285</x:v>
      </x:c>
    </x:row>
    <x:row r="606" spans="1:14">
      <x:c r="A606" s="185" t="s">
        <x:v>66</x:v>
      </x:c>
      <x:c r="B606" s="200" t="s">
        <x:v>399</x:v>
      </x:c>
      <x:c r="C606" s="185" t="s">
        <x:v>126</x:v>
      </x:c>
      <x:c r="D606" s="185" t="s">
        <x:v>139</x:v>
      </x:c>
      <x:c r="E606" s="185" t="s">
        <x:v>131</x:v>
      </x:c>
      <x:c r="F606" s="185" t="n">
        <x:v>1178.109</x:v>
      </x:c>
      <x:c r="G606" s="185" t="n">
        <x:v>1567.706</x:v>
      </x:c>
      <x:c r="H606" s="185" t="n">
        <x:v>1870.75</x:v>
      </x:c>
      <x:c r="I606" s="185" t="n">
        <x:v>1659.176</x:v>
      </x:c>
      <x:c r="J606" s="185" t="n">
        <x:v>1692.582</x:v>
      </x:c>
      <x:c r="K606" s="185" t="n">
        <x:v>1202.624</x:v>
      </x:c>
      <x:c r="L606" s="185" t="n">
        <x:v>9170.947</x:v>
      </x:c>
      <x:c r="M606" s="185" t="n">
        <x:v>5222.508</x:v>
      </x:c>
      <x:c r="N606" s="185" t="n">
        <x:v>3948.439</x:v>
      </x:c>
    </x:row>
    <x:row r="607" spans="1:14">
      <x:c r="A607" s="185" t="s">
        <x:v>66</x:v>
      </x:c>
      <x:c r="B607" s="200" t="s">
        <x:v>400</x:v>
      </x:c>
      <x:c r="C607" s="185" t="s">
        <x:v>126</x:v>
      </x:c>
      <x:c r="D607" s="185" t="s">
        <x:v>139</x:v>
      </x:c>
      <x:c r="E607" s="185" t="s">
        <x:v>132</x:v>
      </x:c>
      <x:c r="F607" s="185" t="n">
        <x:v>1213.76</x:v>
      </x:c>
      <x:c r="G607" s="185" t="n">
        <x:v>1614.636</x:v>
      </x:c>
      <x:c r="H607" s="185" t="n">
        <x:v>1859.615</x:v>
      </x:c>
      <x:c r="I607" s="185" t="n">
        <x:v>1725.989</x:v>
      </x:c>
      <x:c r="J607" s="185" t="n">
        <x:v>1469.873</x:v>
      </x:c>
      <x:c r="K607" s="185" t="n">
        <x:v>1180.352</x:v>
      </x:c>
      <x:c r="L607" s="185" t="n">
        <x:v>9064.225</x:v>
      </x:c>
      <x:c r="M607" s="185" t="n">
        <x:v>0</x:v>
      </x:c>
      <x:c r="N607" s="185" t="n">
        <x:v>9064.225</x:v>
      </x:c>
    </x:row>
    <x:row r="608" spans="1:14">
      <x:c r="A608" s="185" t="s">
        <x:v>66</x:v>
      </x:c>
      <x:c r="B608" s="200" t="s">
        <x:v>401</x:v>
      </x:c>
      <x:c r="C608" s="185" t="s">
        <x:v>126</x:v>
      </x:c>
      <x:c r="D608" s="185" t="s">
        <x:v>139</x:v>
      </x:c>
      <x:c r="E608" s="185" t="s">
        <x:v>133</x:v>
      </x:c>
      <x:c r="F608" s="185" t="n">
        <x:v>1224.895</x:v>
      </x:c>
      <x:c r="G608" s="185" t="n">
        <x:v>1603.501</x:v>
      </x:c>
      <x:c r="H608" s="185" t="n">
        <x:v>1692.582</x:v>
      </x:c>
      <x:c r="I608" s="185" t="n">
        <x:v>1592.361</x:v>
      </x:c>
      <x:c r="J608" s="185" t="n">
        <x:v>1213.761</x:v>
      </x:c>
      <x:c r="K608" s="185" t="n">
        <x:v>1057.865</x:v>
      </x:c>
      <x:c r="L608" s="185" t="n">
        <x:v>8384.965</x:v>
      </x:c>
      <x:c r="M608" s="185" t="n">
        <x:v>0</x:v>
      </x:c>
      <x:c r="N608" s="185" t="n">
        <x:v>8384.965</x:v>
      </x:c>
    </x:row>
    <x:row r="609" spans="1:14">
      <x:c r="A609" s="185" t="s">
        <x:v>66</x:v>
      </x:c>
      <x:c r="B609" s="200" t="s">
        <x:v>402</x:v>
      </x:c>
      <x:c r="C609" s="185" t="s">
        <x:v>126</x:v>
      </x:c>
      <x:c r="D609" s="185" t="s">
        <x:v>139</x:v>
      </x:c>
      <x:c r="E609" s="185" t="s">
        <x:v>127</x:v>
      </x:c>
      <x:c r="F609" s="185" t="n">
        <x:v>1212.964</x:v>
      </x:c>
      <x:c r="G609" s="185" t="n">
        <x:v>1701.957</x:v>
      </x:c>
      <x:c r="H609" s="185" t="n">
        <x:v>2043.688</x:v>
      </x:c>
      <x:c r="I609" s="185" t="n">
        <x:v>1788.227</x:v>
      </x:c>
      <x:c r="J609" s="185" t="n">
        <x:v>1654.943</x:v>
      </x:c>
      <x:c r="K609" s="185" t="n">
        <x:v>1155.128</x:v>
      </x:c>
      <x:c r="L609" s="185" t="n">
        <x:v>9556.907</x:v>
      </x:c>
      <x:c r="M609" s="185" t="n">
        <x:v>5486.858</x:v>
      </x:c>
      <x:c r="N609" s="185" t="n">
        <x:v>4070.049</x:v>
      </x:c>
    </x:row>
    <x:row r="610" spans="1:14">
      <x:c r="A610" s="185" t="s">
        <x:v>66</x:v>
      </x:c>
      <x:c r="B610" s="200" t="s">
        <x:v>403</x:v>
      </x:c>
      <x:c r="C610" s="185" t="s">
        <x:v>126</x:v>
      </x:c>
      <x:c r="D610" s="185" t="s">
        <x:v>139</x:v>
      </x:c>
      <x:c r="E610" s="185" t="s">
        <x:v>128</x:v>
      </x:c>
      <x:c r="F610" s="185" t="n">
        <x:v>963.841</x:v>
      </x:c>
      <x:c r="G610" s="185" t="n">
        <x:v>1484.532</x:v>
      </x:c>
      <x:c r="H610" s="185" t="n">
        <x:v>1617.476</x:v>
      </x:c>
      <x:c r="I610" s="185" t="n">
        <x:v>1318.353</x:v>
      </x:c>
      <x:c r="J610" s="185" t="n">
        <x:v>1229.722</x:v>
      </x:c>
      <x:c r="K610" s="185" t="n">
        <x:v>753.345</x:v>
      </x:c>
      <x:c r="L610" s="185" t="n">
        <x:v>7367.269</x:v>
      </x:c>
      <x:c r="M610" s="185" t="n">
        <x:v>4165.551</x:v>
      </x:c>
      <x:c r="N610" s="185" t="n">
        <x:v>3201.718</x:v>
      </x:c>
    </x:row>
    <x:row r="611" spans="1:14">
      <x:c r="A611" s="185" t="s">
        <x:v>66</x:v>
      </x:c>
      <x:c r="B611" s="200" t="s">
        <x:v>111</x:v>
      </x:c>
      <x:c r="C611" s="185" t="s">
        <x:v>126</x:v>
      </x:c>
      <x:c r="D611" s="185" t="s">
        <x:v>140</x:v>
      </x:c>
      <x:c r="E611" s="185" t="s">
        <x:v>129</x:v>
      </x:c>
      <x:c r="F611" s="185" t="n">
        <x:v>875.209</x:v>
      </x:c>
      <x:c r="G611" s="185" t="n">
        <x:v>1362.669</x:v>
      </x:c>
      <x:c r="H611" s="185" t="n">
        <x:v>1373.747</x:v>
      </x:c>
      <x:c r="I611" s="185" t="n">
        <x:v>1130.018</x:v>
      </x:c>
      <x:c r="J611" s="185" t="n">
        <x:v>930.602</x:v>
      </x:c>
      <x:c r="K611" s="185" t="n">
        <x:v>786.579</x:v>
      </x:c>
      <x:c r="L611" s="185" t="n">
        <x:v>6458.824</x:v>
      </x:c>
      <x:c r="M611" s="185" t="n">
        <x:v>3434.367</x:v>
      </x:c>
      <x:c r="N611" s="185" t="n">
        <x:v>3024.457</x:v>
      </x:c>
    </x:row>
    <x:row r="612" spans="1:14">
      <x:c r="A612" s="185" t="s">
        <x:v>66</x:v>
      </x:c>
      <x:c r="B612" s="200" t="s">
        <x:v>404</x:v>
      </x:c>
      <x:c r="C612" s="185" t="s">
        <x:v>126</x:v>
      </x:c>
      <x:c r="D612" s="185" t="s">
        <x:v>140</x:v>
      </x:c>
      <x:c r="E612" s="185" t="s">
        <x:v>130</x:v>
      </x:c>
      <x:c r="F612" s="185" t="n">
        <x:v>901.913</x:v>
      </x:c>
      <x:c r="G612" s="185" t="n">
        <x:v>1328.808</x:v>
      </x:c>
      <x:c r="H612" s="185" t="n">
        <x:v>1322.786</x:v>
      </x:c>
      <x:c r="I612" s="185" t="n">
        <x:v>1119.278</x:v>
      </x:c>
      <x:c r="J612" s="185" t="n">
        <x:v>847.939</x:v>
      </x:c>
      <x:c r="K612" s="185" t="n">
        <x:v>802.718</x:v>
      </x:c>
      <x:c r="L612" s="185" t="n">
        <x:v>6323.442</x:v>
      </x:c>
      <x:c r="M612" s="185" t="n">
        <x:v>3290.003</x:v>
      </x:c>
      <x:c r="N612" s="185" t="n">
        <x:v>3033.439</x:v>
      </x:c>
    </x:row>
    <x:row r="613" spans="1:14">
      <x:c r="A613" s="185" t="s">
        <x:v>66</x:v>
      </x:c>
      <x:c r="B613" s="200" t="s">
        <x:v>405</x:v>
      </x:c>
      <x:c r="C613" s="185" t="s">
        <x:v>126</x:v>
      </x:c>
      <x:c r="D613" s="185" t="s">
        <x:v>140</x:v>
      </x:c>
      <x:c r="E613" s="185" t="s">
        <x:v>131</x:v>
      </x:c>
      <x:c r="F613" s="185" t="n">
        <x:v>968.722</x:v>
      </x:c>
      <x:c r="G613" s="185" t="n">
        <x:v>1492.741</x:v>
      </x:c>
      <x:c r="H613" s="185" t="n">
        <x:v>1577.194</x:v>
      </x:c>
      <x:c r="I613" s="185" t="n">
        <x:v>1299.519</x:v>
      </x:c>
      <x:c r="J613" s="185" t="n">
        <x:v>1266.198</x:v>
      </x:c>
      <x:c r="K613" s="185" t="n">
        <x:v>766.383</x:v>
      </x:c>
      <x:c r="L613" s="185" t="n">
        <x:v>7370.75699999999</x:v>
      </x:c>
      <x:c r="M613" s="185" t="n">
        <x:v>4142.911</x:v>
      </x:c>
      <x:c r="N613" s="185" t="n">
        <x:v>3227.846</x:v>
      </x:c>
    </x:row>
    <x:row r="614" spans="1:14">
      <x:c r="A614" s="185" t="s">
        <x:v>66</x:v>
      </x:c>
      <x:c r="B614" s="200" t="s">
        <x:v>406</x:v>
      </x:c>
      <x:c r="C614" s="185" t="s">
        <x:v>126</x:v>
      </x:c>
      <x:c r="D614" s="185" t="s">
        <x:v>140</x:v>
      </x:c>
      <x:c r="E614" s="185" t="s">
        <x:v>132</x:v>
      </x:c>
      <x:c r="F614" s="185" t="n">
        <x:v>2333.807</x:v>
      </x:c>
      <x:c r="G614" s="185" t="n">
        <x:v>3200</x:v>
      </x:c>
      <x:c r="H614" s="185" t="n">
        <x:v>1603.499</x:v>
      </x:c>
      <x:c r="I614" s="185" t="n">
        <x:v>1369.655</x:v>
      </x:c>
      <x:c r="J614" s="185" t="n">
        <x:v>1403.062</x:v>
      </x:c>
      <x:c r="K614" s="185" t="n">
        <x:v>901.969</x:v>
      </x:c>
      <x:c r="L614" s="185" t="n">
        <x:v>10811.992</x:v>
      </x:c>
      <x:c r="M614" s="185" t="n">
        <x:v>0</x:v>
      </x:c>
      <x:c r="N614" s="185" t="n">
        <x:v>10811.992</x:v>
      </x:c>
    </x:row>
    <x:row r="615" spans="1:14">
      <x:c r="A615" s="185" t="s">
        <x:v>66</x:v>
      </x:c>
      <x:c r="B615" s="200" t="s">
        <x:v>407</x:v>
      </x:c>
      <x:c r="C615" s="185" t="s">
        <x:v>126</x:v>
      </x:c>
      <x:c r="D615" s="185" t="s">
        <x:v>140</x:v>
      </x:c>
      <x:c r="E615" s="185" t="s">
        <x:v>133</x:v>
      </x:c>
      <x:c r="F615" s="185" t="n">
        <x:v>2399.397</x:v>
      </x:c>
      <x:c r="G615" s="185" t="n">
        <x:v>3200</x:v>
      </x:c>
      <x:c r="H615" s="185" t="n">
        <x:v>1562.083</x:v>
      </x:c>
      <x:c r="I615" s="185" t="n">
        <x:v>1573.16</x:v>
      </x:c>
      <x:c r="J615" s="185" t="n">
        <x:v>1628.554</x:v>
      </x:c>
      <x:c r="K615" s="185" t="n">
        <x:v>1096.782</x:v>
      </x:c>
      <x:c r="L615" s="185" t="n">
        <x:v>11459.976</x:v>
      </x:c>
      <x:c r="M615" s="185" t="n">
        <x:v>0</x:v>
      </x:c>
      <x:c r="N615" s="185" t="n">
        <x:v>11459.976</x:v>
      </x:c>
    </x:row>
    <x:row r="616" spans="1:14">
      <x:c r="A616" s="185" t="s">
        <x:v>66</x:v>
      </x:c>
      <x:c r="B616" s="200" t="s">
        <x:v>408</x:v>
      </x:c>
      <x:c r="C616" s="185" t="s">
        <x:v>126</x:v>
      </x:c>
      <x:c r="D616" s="185" t="s">
        <x:v>140</x:v>
      </x:c>
      <x:c r="E616" s="185" t="s">
        <x:v>127</x:v>
      </x:c>
      <x:c r="F616" s="185" t="n">
        <x:v>2410.618</x:v>
      </x:c>
      <x:c r="G616" s="185" t="n">
        <x:v>3200</x:v>
      </x:c>
      <x:c r="H616" s="185" t="n">
        <x:v>1832.655</x:v>
      </x:c>
      <x:c r="I616" s="185" t="n">
        <x:v>1688.264</x:v>
      </x:c>
      <x:c r="J616" s="185" t="n">
        <x:v>1621.622</x:v>
      </x:c>
      <x:c r="K616" s="185" t="n">
        <x:v>1110.7</x:v>
      </x:c>
      <x:c r="L616" s="185" t="n">
        <x:v>11863.859</x:v>
      </x:c>
      <x:c r="M616" s="185" t="n">
        <x:v>5142.541</x:v>
      </x:c>
      <x:c r="N616" s="185" t="n">
        <x:v>6721.318</x:v>
      </x:c>
    </x:row>
    <x:row r="617" spans="1:14">
      <x:c r="A617" s="185" t="s">
        <x:v>66</x:v>
      </x:c>
      <x:c r="B617" s="200" t="s">
        <x:v>409</x:v>
      </x:c>
      <x:c r="C617" s="185" t="s">
        <x:v>126</x:v>
      </x:c>
      <x:c r="D617" s="185" t="s">
        <x:v>140</x:v>
      </x:c>
      <x:c r="E617" s="185" t="s">
        <x:v>128</x:v>
      </x:c>
      <x:c r="F617" s="185" t="n">
        <x:v>2456.154</x:v>
      </x:c>
      <x:c r="G617" s="185" t="n">
        <x:v>3200</x:v>
      </x:c>
      <x:c r="H617" s="185" t="n">
        <x:v>1870.75</x:v>
      </x:c>
      <x:c r="I617" s="185" t="n">
        <x:v>1659.176</x:v>
      </x:c>
      <x:c r="J617" s="185" t="n">
        <x:v>1692.582</x:v>
      </x:c>
      <x:c r="K617" s="185" t="n">
        <x:v>1202.624</x:v>
      </x:c>
      <x:c r="L617" s="185" t="n">
        <x:v>12081.286</x:v>
      </x:c>
      <x:c r="M617" s="185" t="n">
        <x:v>5222.508</x:v>
      </x:c>
      <x:c r="N617" s="185" t="n">
        <x:v>6858.778</x:v>
      </x:c>
    </x:row>
    <x:row r="618" spans="1:14">
      <x:c r="A618" s="185" t="s">
        <x:v>66</x:v>
      </x:c>
      <x:c r="B618" s="200" t="s">
        <x:v>410</x:v>
      </x:c>
      <x:c r="C618" s="185" t="s">
        <x:v>126</x:v>
      </x:c>
      <x:c r="D618" s="185" t="s">
        <x:v>140</x:v>
      </x:c>
      <x:c r="E618" s="185" t="s">
        <x:v>129</x:v>
      </x:c>
      <x:c r="F618" s="185" t="n">
        <x:v>2467.688</x:v>
      </x:c>
      <x:c r="G618" s="185" t="n">
        <x:v>3200</x:v>
      </x:c>
      <x:c r="H618" s="185" t="n">
        <x:v>1859.615</x:v>
      </x:c>
      <x:c r="I618" s="185" t="n">
        <x:v>1725.989</x:v>
      </x:c>
      <x:c r="J618" s="185" t="n">
        <x:v>1469.873</x:v>
      </x:c>
      <x:c r="K618" s="185" t="n">
        <x:v>1180.352</x:v>
      </x:c>
      <x:c r="L618" s="185" t="n">
        <x:v>11903.517</x:v>
      </x:c>
      <x:c r="M618" s="185" t="n">
        <x:v>5055.477</x:v>
      </x:c>
      <x:c r="N618" s="185" t="n">
        <x:v>6848.04</x:v>
      </x:c>
    </x:row>
    <x:row r="619" spans="1:14">
      <x:c r="A619" s="185" t="s">
        <x:v>66</x:v>
      </x:c>
      <x:c r="B619" s="200" t="s">
        <x:v>411</x:v>
      </x:c>
      <x:c r="C619" s="185" t="s">
        <x:v>126</x:v>
      </x:c>
      <x:c r="D619" s="185" t="s">
        <x:v>140</x:v>
      </x:c>
      <x:c r="E619" s="185" t="s">
        <x:v>130</x:v>
      </x:c>
      <x:c r="F619" s="185" t="n">
        <x:v>2423.145</x:v>
      </x:c>
      <x:c r="G619" s="185" t="n">
        <x:v>3200</x:v>
      </x:c>
      <x:c r="H619" s="185" t="n">
        <x:v>1692.582</x:v>
      </x:c>
      <x:c r="I619" s="185" t="n">
        <x:v>1592.361</x:v>
      </x:c>
      <x:c r="J619" s="185" t="n">
        <x:v>1213.761</x:v>
      </x:c>
      <x:c r="K619" s="185" t="n">
        <x:v>1057.865</x:v>
      </x:c>
      <x:c r="L619" s="185" t="n">
        <x:v>11179.714</x:v>
      </x:c>
      <x:c r="M619" s="185" t="n">
        <x:v>4498.704</x:v>
      </x:c>
      <x:c r="N619" s="185" t="n">
        <x:v>6681.01</x:v>
      </x:c>
    </x:row>
    <x:row r="620" spans="1:14">
      <x:c r="A620" s="185" t="s">
        <x:v>66</x:v>
      </x:c>
      <x:c r="B620" s="200" t="s">
        <x:v>412</x:v>
      </x:c>
      <x:c r="C620" s="185" t="s">
        <x:v>126</x:v>
      </x:c>
      <x:c r="D620" s="185" t="s">
        <x:v>140</x:v>
      </x:c>
      <x:c r="E620" s="185" t="s">
        <x:v>131</x:v>
      </x:c>
      <x:c r="F620" s="185" t="n">
        <x:v>923.571</x:v>
      </x:c>
      <x:c r="G620" s="185" t="n">
        <x:v>1209.041</x:v>
      </x:c>
      <x:c r="H620" s="185" t="n">
        <x:v>1276.208</x:v>
      </x:c>
      <x:c r="I620" s="185" t="n">
        <x:v>1200.644</x:v>
      </x:c>
      <x:c r="J620" s="185" t="n">
        <x:v>915.175</x:v>
      </x:c>
      <x:c r="K620" s="185" t="n">
        <x:v>797.628</x:v>
      </x:c>
      <x:c r="L620" s="185" t="n">
        <x:v>6322.267</x:v>
      </x:c>
      <x:c r="M620" s="185" t="n">
        <x:v>3392.027</x:v>
      </x:c>
      <x:c r="N620" s="185" t="n">
        <x:v>2930.24</x:v>
      </x:c>
    </x:row>
    <x:row r="621" spans="1:14">
      <x:c r="A621" s="185" t="s">
        <x:v>66</x:v>
      </x:c>
      <x:c r="B621" s="200" t="s">
        <x:v>413</x:v>
      </x:c>
      <x:c r="C621" s="185" t="s">
        <x:v>126</x:v>
      </x:c>
      <x:c r="D621" s="185" t="s">
        <x:v>140</x:v>
      </x:c>
      <x:c r="E621" s="185" t="s">
        <x:v>132</x:v>
      </x:c>
      <x:c r="F621" s="185" t="n">
        <x:v>914.577</x:v>
      </x:c>
      <x:c r="G621" s="185" t="n">
        <x:v>1283.276</x:v>
      </x:c>
      <x:c r="H621" s="185" t="n">
        <x:v>1540.942</x:v>
      </x:c>
      <x:c r="I621" s="185" t="n">
        <x:v>1348.324</x:v>
      </x:c>
      <x:c r="J621" s="185" t="n">
        <x:v>1247.827</x:v>
      </x:c>
      <x:c r="K621" s="185" t="n">
        <x:v>870.967</x:v>
      </x:c>
      <x:c r="L621" s="185" t="n">
        <x:v>7205.913</x:v>
      </x:c>
      <x:c r="M621" s="185" t="n">
        <x:v>0</x:v>
      </x:c>
      <x:c r="N621" s="185" t="n">
        <x:v>7205.913</x:v>
      </x:c>
    </x:row>
    <x:row r="622" spans="1:14">
      <x:c r="A622" s="185" t="s">
        <x:v>66</x:v>
      </x:c>
      <x:c r="B622" s="200" t="s">
        <x:v>414</x:v>
      </x:c>
      <x:c r="C622" s="185" t="s">
        <x:v>126</x:v>
      </x:c>
      <x:c r="D622" s="185" t="s">
        <x:v>140</x:v>
      </x:c>
      <x:c r="E622" s="185" t="s">
        <x:v>133</x:v>
      </x:c>
      <x:c r="F622" s="185" t="n">
        <x:v>726.735</x:v>
      </x:c>
      <x:c r="G622" s="185" t="n">
        <x:v>1119.338</x:v>
      </x:c>
      <x:c r="H622" s="185" t="n">
        <x:v>1219.576</x:v>
      </x:c>
      <x:c r="I622" s="185" t="n">
        <x:v>994.038</x:v>
      </x:c>
      <x:c r="J622" s="185" t="n">
        <x:v>927.208</x:v>
      </x:c>
      <x:c r="K622" s="185" t="n">
        <x:v>568.023</x:v>
      </x:c>
      <x:c r="L622" s="185" t="n">
        <x:v>5554.918</x:v>
      </x:c>
      <x:c r="M622" s="185" t="n">
        <x:v>0</x:v>
      </x:c>
      <x:c r="N622" s="185" t="n">
        <x:v>5554.918</x:v>
      </x:c>
    </x:row>
    <x:row r="623" spans="1:14">
      <x:c r="A623" s="185" t="s">
        <x:v>66</x:v>
      </x:c>
      <x:c r="B623" s="200" t="s">
        <x:v>415</x:v>
      </x:c>
      <x:c r="C623" s="185" t="s">
        <x:v>126</x:v>
      </x:c>
      <x:c r="D623" s="185" t="s">
        <x:v>140</x:v>
      </x:c>
      <x:c r="E623" s="185" t="s">
        <x:v>127</x:v>
      </x:c>
      <x:c r="F623" s="185" t="n">
        <x:v>659.909</x:v>
      </x:c>
      <x:c r="G623" s="185" t="n">
        <x:v>1027.453</x:v>
      </x:c>
      <x:c r="H623" s="185" t="n">
        <x:v>1035.806</x:v>
      </x:c>
      <x:c r="I623" s="185" t="n">
        <x:v>852.036</x:v>
      </x:c>
      <x:c r="J623" s="185" t="n">
        <x:v>701.675</x:v>
      </x:c>
      <x:c r="K623" s="185" t="n">
        <x:v>593.08</x:v>
      </x:c>
      <x:c r="L623" s="185" t="n">
        <x:v>4869.959</x:v>
      </x:c>
      <x:c r="M623" s="185" t="n">
        <x:v>2589.517</x:v>
      </x:c>
      <x:c r="N623" s="185" t="n">
        <x:v>2280.442</x:v>
      </x:c>
    </x:row>
    <x:row r="624" spans="1:14">
      <x:c r="A624" s="185" t="s">
        <x:v>66</x:v>
      </x:c>
      <x:c r="B624" s="200" t="s">
        <x:v>416</x:v>
      </x:c>
      <x:c r="C624" s="185" t="s">
        <x:v>126</x:v>
      </x:c>
      <x:c r="D624" s="185" t="s">
        <x:v>140</x:v>
      </x:c>
      <x:c r="E624" s="185" t="s">
        <x:v>128</x:v>
      </x:c>
      <x:c r="F624" s="185" t="n">
        <x:v>680.043</x:v>
      </x:c>
      <x:c r="G624" s="185" t="n">
        <x:v>1001.922</x:v>
      </x:c>
      <x:c r="H624" s="185" t="n">
        <x:v>997.381</x:v>
      </x:c>
      <x:c r="I624" s="185" t="n">
        <x:v>843.935</x:v>
      </x:c>
      <x:c r="J624" s="185" t="n">
        <x:v>639.345</x:v>
      </x:c>
      <x:c r="K624" s="185" t="n">
        <x:v>605.251</x:v>
      </x:c>
      <x:c r="L624" s="185" t="n">
        <x:v>4767.877</x:v>
      </x:c>
      <x:c r="M624" s="185" t="n">
        <x:v>2480.661</x:v>
      </x:c>
      <x:c r="N624" s="185" t="n">
        <x:v>2287.216</x:v>
      </x:c>
    </x:row>
    <x:row r="625" spans="1:14">
      <x:c r="A625" s="185" t="s">
        <x:v>66</x:v>
      </x:c>
      <x:c r="B625" s="200" t="s">
        <x:v>417</x:v>
      </x:c>
      <x:c r="C625" s="185" t="s">
        <x:v>126</x:v>
      </x:c>
      <x:c r="D625" s="185" t="s">
        <x:v>140</x:v>
      </x:c>
      <x:c r="E625" s="185" t="s">
        <x:v>129</x:v>
      </x:c>
      <x:c r="F625" s="185" t="n">
        <x:v>730.414</x:v>
      </x:c>
      <x:c r="G625" s="185" t="n">
        <x:v>1125.527</x:v>
      </x:c>
      <x:c r="H625" s="185" t="n">
        <x:v>1189.205</x:v>
      </x:c>
      <x:c r="I625" s="185" t="n">
        <x:v>979.839</x:v>
      </x:c>
      <x:c r="J625" s="185" t="n">
        <x:v>954.716</x:v>
      </x:c>
      <x:c r="K625" s="185" t="n">
        <x:v>577.852</x:v>
      </x:c>
      <x:c r="L625" s="185" t="n">
        <x:v>5557.553</x:v>
      </x:c>
      <x:c r="M625" s="185" t="n">
        <x:v>3123.76</x:v>
      </x:c>
      <x:c r="N625" s="185" t="n">
        <x:v>2433.793</x:v>
      </x:c>
    </x:row>
    <x:row r="626" spans="1:14">
      <x:c r="A626" s="185" t="s">
        <x:v>66</x:v>
      </x:c>
      <x:c r="B626" s="200" t="s">
        <x:v>418</x:v>
      </x:c>
      <x:c r="C626" s="185" t="s">
        <x:v>126</x:v>
      </x:c>
      <x:c r="D626" s="185" t="s">
        <x:v>140</x:v>
      </x:c>
      <x:c r="E626" s="185" t="s">
        <x:v>130</x:v>
      </x:c>
      <x:c r="F626" s="185" t="n">
        <x:v>1759.69</x:v>
      </x:c>
      <x:c r="G626" s="185" t="n">
        <x:v>2412.8</x:v>
      </x:c>
      <x:c r="H626" s="185" t="n">
        <x:v>1209.04</x:v>
      </x:c>
      <x:c r="I626" s="185" t="n">
        <x:v>1032.718</x:v>
      </x:c>
      <x:c r="J626" s="185" t="n">
        <x:v>1057.908</x:v>
      </x:c>
      <x:c r="K626" s="185" t="n">
        <x:v>680.085</x:v>
      </x:c>
      <x:c r="L626" s="185" t="n">
        <x:v>8152.241</x:v>
      </x:c>
      <x:c r="M626" s="185" t="n">
        <x:v>3299.666</x:v>
      </x:c>
      <x:c r="N626" s="185" t="n">
        <x:v>4852.575</x:v>
      </x:c>
    </x:row>
    <x:row r="627" spans="1:14">
      <x:c r="A627" s="185" t="s">
        <x:v>66</x:v>
      </x:c>
      <x:c r="B627" s="200" t="s">
        <x:v>419</x:v>
      </x:c>
      <x:c r="C627" s="185" t="s">
        <x:v>126</x:v>
      </x:c>
      <x:c r="D627" s="185" t="s">
        <x:v>140</x:v>
      </x:c>
      <x:c r="E627" s="185" t="s">
        <x:v>131</x:v>
      </x:c>
      <x:c r="F627" s="185" t="n">
        <x:v>1809.145</x:v>
      </x:c>
      <x:c r="G627" s="185" t="n">
        <x:v>2412.8</x:v>
      </x:c>
      <x:c r="H627" s="185" t="n">
        <x:v>1177.81</x:v>
      </x:c>
      <x:c r="I627" s="185" t="n">
        <x:v>1186.162</x:v>
      </x:c>
      <x:c r="J627" s="185" t="n">
        <x:v>1227.931</x:v>
      </x:c>
      <x:c r="K627" s="185" t="n">
        <x:v>826.974</x:v>
      </x:c>
      <x:c r="L627" s="185" t="n">
        <x:v>8640.822</x:v>
      </x:c>
      <x:c r="M627" s="185" t="n">
        <x:v>3591.903</x:v>
      </x:c>
      <x:c r="N627" s="185" t="n">
        <x:v>5048.919</x:v>
      </x:c>
    </x:row>
    <x:row r="628" spans="1:14">
      <x:c r="A628" s="185" t="s">
        <x:v>66</x:v>
      </x:c>
      <x:c r="B628" s="200" t="s">
        <x:v>420</x:v>
      </x:c>
      <x:c r="C628" s="185" t="s">
        <x:v>126</x:v>
      </x:c>
      <x:c r="D628" s="185" t="s">
        <x:v>140</x:v>
      </x:c>
      <x:c r="E628" s="185" t="s">
        <x:v>132</x:v>
      </x:c>
      <x:c r="F628" s="185" t="n">
        <x:v>1817.606</x:v>
      </x:c>
      <x:c r="G628" s="185" t="n">
        <x:v>2412.8</x:v>
      </x:c>
      <x:c r="H628" s="185" t="n">
        <x:v>1381.822</x:v>
      </x:c>
      <x:c r="I628" s="185" t="n">
        <x:v>1272.952</x:v>
      </x:c>
      <x:c r="J628" s="185" t="n">
        <x:v>1222.703</x:v>
      </x:c>
      <x:c r="K628" s="185" t="n">
        <x:v>837.467</x:v>
      </x:c>
      <x:c r="L628" s="185" t="n">
        <x:v>8945.34999999999</x:v>
      </x:c>
      <x:c r="M628" s="185" t="n">
        <x:v>0</x:v>
      </x:c>
      <x:c r="N628" s="185" t="n">
        <x:v>8945.35</x:v>
      </x:c>
    </x:row>
    <x:row r="629" spans="1:14">
      <x:c r="A629" s="185" t="s">
        <x:v>66</x:v>
      </x:c>
      <x:c r="B629" s="200" t="s">
        <x:v>421</x:v>
      </x:c>
      <x:c r="C629" s="185" t="s">
        <x:v>126</x:v>
      </x:c>
      <x:c r="D629" s="185" t="s">
        <x:v>140</x:v>
      </x:c>
      <x:c r="E629" s="185" t="s">
        <x:v>133</x:v>
      </x:c>
      <x:c r="F629" s="185" t="n">
        <x:v>1851.941</x:v>
      </x:c>
      <x:c r="G629" s="185" t="n">
        <x:v>2412.8</x:v>
      </x:c>
      <x:c r="H629" s="185" t="n">
        <x:v>1410.545</x:v>
      </x:c>
      <x:c r="I629" s="185" t="n">
        <x:v>1251.02</x:v>
      </x:c>
      <x:c r="J629" s="185" t="n">
        <x:v>1276.208</x:v>
      </x:c>
      <x:c r="K629" s="185" t="n">
        <x:v>906.779</x:v>
      </x:c>
      <x:c r="L629" s="185" t="n">
        <x:v>9109.293</x:v>
      </x:c>
      <x:c r="M629" s="185" t="n">
        <x:v>0</x:v>
      </x:c>
      <x:c r="N629" s="185" t="n">
        <x:v>9109.293</x:v>
      </x:c>
    </x:row>
    <x:row r="630" spans="1:14">
      <x:c r="A630" s="185" t="s">
        <x:v>66</x:v>
      </x:c>
      <x:c r="B630" s="200" t="s">
        <x:v>422</x:v>
      </x:c>
      <x:c r="C630" s="185" t="s">
        <x:v>126</x:v>
      </x:c>
      <x:c r="D630" s="185" t="s">
        <x:v>140</x:v>
      </x:c>
      <x:c r="E630" s="185" t="s">
        <x:v>127</x:v>
      </x:c>
      <x:c r="F630" s="185" t="n">
        <x:v>1860.638</x:v>
      </x:c>
      <x:c r="G630" s="185" t="n">
        <x:v>2412.8</x:v>
      </x:c>
      <x:c r="H630" s="185" t="n">
        <x:v>1402.148</x:v>
      </x:c>
      <x:c r="I630" s="185" t="n">
        <x:v>1301.396</x:v>
      </x:c>
      <x:c r="J630" s="185" t="n">
        <x:v>1108.285</x:v>
      </x:c>
      <x:c r="K630" s="185" t="n">
        <x:v>889.986</x:v>
      </x:c>
      <x:c r="L630" s="185" t="n">
        <x:v>8975.253</x:v>
      </x:c>
      <x:c r="M630" s="185" t="n">
        <x:v>3811.829</x:v>
      </x:c>
      <x:c r="N630" s="185" t="n">
        <x:v>5163.424</x:v>
      </x:c>
    </x:row>
    <x:row r="631" spans="1:14">
      <x:c r="A631" s="185" t="s">
        <x:v>66</x:v>
      </x:c>
      <x:c r="B631" s="200" t="s">
        <x:v>423</x:v>
      </x:c>
      <x:c r="C631" s="185" t="s">
        <x:v>126</x:v>
      </x:c>
      <x:c r="D631" s="185" t="s">
        <x:v>140</x:v>
      </x:c>
      <x:c r="E631" s="185" t="s">
        <x:v>128</x:v>
      </x:c>
      <x:c r="F631" s="185" t="n">
        <x:v>1827.051</x:v>
      </x:c>
      <x:c r="G631" s="185" t="n">
        <x:v>2412.8</x:v>
      </x:c>
      <x:c r="H631" s="185" t="n">
        <x:v>1276.208</x:v>
      </x:c>
      <x:c r="I631" s="185" t="n">
        <x:v>1200.644</x:v>
      </x:c>
      <x:c r="J631" s="185" t="n">
        <x:v>915.175</x:v>
      </x:c>
      <x:c r="K631" s="185" t="n">
        <x:v>797.628</x:v>
      </x:c>
      <x:c r="L631" s="185" t="n">
        <x:v>8429.506</x:v>
      </x:c>
      <x:c r="M631" s="185" t="n">
        <x:v>3392.027</x:v>
      </x:c>
      <x:c r="N631" s="185" t="n">
        <x:v>5037.479</x:v>
      </x:c>
    </x:row>
    <x:row r="632" spans="1:14">
      <x:c r="A632" s="185" t="s">
        <x:v>66</x:v>
      </x:c>
      <x:c r="B632" s="200" t="s">
        <x:v>424</x:v>
      </x:c>
      <x:c r="C632" s="185" t="s">
        <x:v>126</x:v>
      </x:c>
      <x:c r="D632" s="185" t="s">
        <x:v>140</x:v>
      </x:c>
      <x:c r="E632" s="185" t="s">
        <x:v>129</x:v>
      </x:c>
      <x:c r="F632" s="185" t="n">
        <x:v>696.371</x:v>
      </x:c>
      <x:c r="G632" s="185" t="n">
        <x:v>911.617</x:v>
      </x:c>
      <x:c r="H632" s="185" t="n">
        <x:v>962.262</x:v>
      </x:c>
      <x:c r="I632" s="185" t="n">
        <x:v>905.285</x:v>
      </x:c>
      <x:c r="J632" s="185" t="n">
        <x:v>690.043</x:v>
      </x:c>
      <x:c r="K632" s="185" t="n">
        <x:v>601.414</x:v>
      </x:c>
      <x:c r="L632" s="185" t="n">
        <x:v>4766.992</x:v>
      </x:c>
      <x:c r="M632" s="185" t="n">
        <x:v>2557.59</x:v>
      </x:c>
      <x:c r="N632" s="185" t="n">
        <x:v>2209.402</x:v>
      </x:c>
    </x:row>
    <x:row r="633" spans="1:14">
      <x:c r="A633" s="185" t="s">
        <x:v>66</x:v>
      </x:c>
      <x:c r="B633" s="200" t="s">
        <x:v>425</x:v>
      </x:c>
      <x:c r="C633" s="185" t="s">
        <x:v>126</x:v>
      </x:c>
      <x:c r="D633" s="185" t="s">
        <x:v>140</x:v>
      </x:c>
      <x:c r="E633" s="185" t="s">
        <x:v>130</x:v>
      </x:c>
      <x:c r="F633" s="185" t="n">
        <x:v>689.587</x:v>
      </x:c>
      <x:c r="G633" s="185" t="n">
        <x:v>967.59</x:v>
      </x:c>
      <x:c r="H633" s="185" t="n">
        <x:v>1161.87</x:v>
      </x:c>
      <x:c r="I633" s="185" t="n">
        <x:v>1016.637</x:v>
      </x:c>
      <x:c r="J633" s="185" t="n">
        <x:v>940.863</x:v>
      </x:c>
      <x:c r="K633" s="185" t="n">
        <x:v>656.709</x:v>
      </x:c>
      <x:c r="L633" s="185" t="n">
        <x:v>5433.256</x:v>
      </x:c>
      <x:c r="M633" s="185" t="n">
        <x:v>3119.37</x:v>
      </x:c>
      <x:c r="N633" s="185" t="n">
        <x:v>2313.886</x:v>
      </x:c>
    </x:row>
    <x:row r="634" spans="1:14">
      <x:c r="A634" s="185" t="s">
        <x:v>66</x:v>
      </x:c>
      <x:c r="B634" s="200" t="s">
        <x:v>426</x:v>
      </x:c>
      <x:c r="C634" s="185" t="s">
        <x:v>126</x:v>
      </x:c>
      <x:c r="D634" s="185" t="s">
        <x:v>140</x:v>
      </x:c>
      <x:c r="E634" s="185" t="s">
        <x:v>131</x:v>
      </x:c>
      <x:c r="F634" s="185" t="n">
        <x:v>547.958</x:v>
      </x:c>
      <x:c r="G634" s="185" t="n">
        <x:v>843.981</x:v>
      </x:c>
      <x:c r="H634" s="185" t="n">
        <x:v>919.561</x:v>
      </x:c>
      <x:c r="I634" s="185" t="n">
        <x:v>749.504</x:v>
      </x:c>
      <x:c r="J634" s="185" t="n">
        <x:v>699.117</x:v>
      </x:c>
      <x:c r="K634" s="185" t="n">
        <x:v>428.288</x:v>
      </x:c>
      <x:c r="L634" s="185" t="n">
        <x:v>4188.409</x:v>
      </x:c>
      <x:c r="M634" s="185" t="n">
        <x:v>2368.182</x:v>
      </x:c>
      <x:c r="N634" s="185" t="n">
        <x:v>1820.227</x:v>
      </x:c>
    </x:row>
    <x:row r="635" spans="1:14">
      <x:c r="A635" s="185" t="s">
        <x:v>66</x:v>
      </x:c>
      <x:c r="B635" s="200" t="s">
        <x:v>427</x:v>
      </x:c>
      <x:c r="C635" s="185" t="s">
        <x:v>126</x:v>
      </x:c>
      <x:c r="D635" s="185" t="s">
        <x:v>140</x:v>
      </x:c>
      <x:c r="E635" s="185" t="s">
        <x:v>132</x:v>
      </x:c>
      <x:c r="F635" s="185" t="n">
        <x:v>725.899</x:v>
      </x:c>
      <x:c r="G635" s="185" t="n">
        <x:v>1130.199</x:v>
      </x:c>
      <x:c r="H635" s="185" t="n">
        <x:v>1139.387</x:v>
      </x:c>
      <x:c r="I635" s="185" t="n">
        <x:v>937.238</x:v>
      </x:c>
      <x:c r="J635" s="185" t="n">
        <x:v>771.842</x:v>
      </x:c>
      <x:c r="K635" s="185" t="n">
        <x:v>652.389</x:v>
      </x:c>
      <x:c r="L635" s="185" t="n">
        <x:v>5356.954</x:v>
      </x:c>
      <x:c r="M635" s="185" t="n">
        <x:v>0</x:v>
      </x:c>
      <x:c r="N635" s="185" t="n">
        <x:v>5356.954</x:v>
      </x:c>
    </x:row>
    <x:row r="636" spans="1:14">
      <x:c r="A636" s="185" t="s">
        <x:v>66</x:v>
      </x:c>
      <x:c r="B636" s="200" t="s">
        <x:v>428</x:v>
      </x:c>
      <x:c r="C636" s="185" t="s">
        <x:v>126</x:v>
      </x:c>
      <x:c r="D636" s="185" t="s">
        <x:v>140</x:v>
      </x:c>
      <x:c r="E636" s="185" t="s">
        <x:v>133</x:v>
      </x:c>
      <x:c r="F636" s="185" t="n">
        <x:v>748.047</x:v>
      </x:c>
      <x:c r="G636" s="185" t="n">
        <x:v>1102.114</x:v>
      </x:c>
      <x:c r="H636" s="185" t="n">
        <x:v>1097.119</x:v>
      </x:c>
      <x:c r="I636" s="185" t="n">
        <x:v>928.331</x:v>
      </x:c>
      <x:c r="J636" s="185" t="n">
        <x:v>703.281</x:v>
      </x:c>
      <x:c r="K636" s="185" t="n">
        <x:v>665.775</x:v>
      </x:c>
      <x:c r="L636" s="185" t="n">
        <x:v>5244.667</x:v>
      </x:c>
      <x:c r="M636" s="185" t="n">
        <x:v>0</x:v>
      </x:c>
      <x:c r="N636" s="185" t="n">
        <x:v>5244.667</x:v>
      </x:c>
    </x:row>
    <x:row r="637" spans="1:14">
      <x:c r="A637" s="185" t="s">
        <x:v>66</x:v>
      </x:c>
      <x:c r="B637" s="200" t="s">
        <x:v>429</x:v>
      </x:c>
      <x:c r="C637" s="185" t="s">
        <x:v>126</x:v>
      </x:c>
      <x:c r="D637" s="185" t="s">
        <x:v>140</x:v>
      </x:c>
      <x:c r="E637" s="185" t="s">
        <x:v>127</x:v>
      </x:c>
      <x:c r="F637" s="185" t="n">
        <x:v>803.456</x:v>
      </x:c>
      <x:c r="G637" s="185" t="n">
        <x:v>1238.082</x:v>
      </x:c>
      <x:c r="H637" s="185" t="n">
        <x:v>1308.125</x:v>
      </x:c>
      <x:c r="I637" s="185" t="n">
        <x:v>1077.825</x:v>
      </x:c>
      <x:c r="J637" s="185" t="n">
        <x:v>1050.19</x:v>
      </x:c>
      <x:c r="K637" s="185" t="n">
        <x:v>635.638</x:v>
      </x:c>
      <x:c r="L637" s="185" t="n">
        <x:v>6113.316</x:v>
      </x:c>
      <x:c r="M637" s="185" t="n">
        <x:v>3436.14</x:v>
      </x:c>
      <x:c r="N637" s="185" t="n">
        <x:v>2677.176</x:v>
      </x:c>
    </x:row>
    <x:row r="638" spans="1:14">
      <x:c r="A638" s="185" t="s">
        <x:v>66</x:v>
      </x:c>
      <x:c r="B638" s="200" t="s">
        <x:v>430</x:v>
      </x:c>
      <x:c r="C638" s="185" t="s">
        <x:v>126</x:v>
      </x:c>
      <x:c r="D638" s="185" t="s">
        <x:v>140</x:v>
      </x:c>
      <x:c r="E638" s="185" t="s">
        <x:v>128</x:v>
      </x:c>
      <x:c r="F638" s="185" t="n">
        <x:v>1935.659</x:v>
      </x:c>
      <x:c r="G638" s="185" t="n">
        <x:v>2654.08</x:v>
      </x:c>
      <x:c r="H638" s="185" t="n">
        <x:v>1329.943</x:v>
      </x:c>
      <x:c r="I638" s="185" t="n">
        <x:v>1135.989</x:v>
      </x:c>
      <x:c r="J638" s="185" t="n">
        <x:v>1163.698</x:v>
      </x:c>
      <x:c r="K638" s="185" t="n">
        <x:v>748.095</x:v>
      </x:c>
      <x:c r="L638" s="185" t="n">
        <x:v>8967.464</x:v>
      </x:c>
      <x:c r="M638" s="185" t="n">
        <x:v>3629.63</x:v>
      </x:c>
      <x:c r="N638" s="185" t="n">
        <x:v>5337.834</x:v>
      </x:c>
    </x:row>
    <x:row r="639" spans="1:14">
      <x:c r="A639" s="185" t="s">
        <x:v>66</x:v>
      </x:c>
      <x:c r="B639" s="200" t="s">
        <x:v>431</x:v>
      </x:c>
      <x:c r="C639" s="185" t="s">
        <x:v>126</x:v>
      </x:c>
      <x:c r="D639" s="185" t="s">
        <x:v>140</x:v>
      </x:c>
      <x:c r="E639" s="185" t="s">
        <x:v>129</x:v>
      </x:c>
      <x:c r="F639" s="185" t="n">
        <x:v>1990.06</x:v>
      </x:c>
      <x:c r="G639" s="185" t="n">
        <x:v>2654.08</x:v>
      </x:c>
      <x:c r="H639" s="185" t="n">
        <x:v>1295.593</x:v>
      </x:c>
      <x:c r="I639" s="185" t="n">
        <x:v>1304.78</x:v>
      </x:c>
      <x:c r="J639" s="185" t="n">
        <x:v>1350.724</x:v>
      </x:c>
      <x:c r="K639" s="185" t="n">
        <x:v>909.672</x:v>
      </x:c>
      <x:c r="L639" s="185" t="n">
        <x:v>9504.90900000001</x:v>
      </x:c>
      <x:c r="M639" s="185" t="n">
        <x:v>3951.097</x:v>
      </x:c>
      <x:c r="N639" s="185" t="n">
        <x:v>5553.812</x:v>
      </x:c>
    </x:row>
    <x:row r="640" spans="1:14">
      <x:c r="A640" s="185" t="s">
        <x:v>66</x:v>
      </x:c>
      <x:c r="B640" s="200" t="s">
        <x:v>432</x:v>
      </x:c>
      <x:c r="C640" s="185" t="s">
        <x:v>126</x:v>
      </x:c>
      <x:c r="D640" s="185" t="s">
        <x:v>140</x:v>
      </x:c>
      <x:c r="E640" s="185" t="s">
        <x:v>130</x:v>
      </x:c>
      <x:c r="F640" s="185" t="n">
        <x:v>1999.367</x:v>
      </x:c>
      <x:c r="G640" s="185" t="n">
        <x:v>2654.08</x:v>
      </x:c>
      <x:c r="H640" s="185" t="n">
        <x:v>1520.004</x:v>
      </x:c>
      <x:c r="I640" s="185" t="n">
        <x:v>1400.247</x:v>
      </x:c>
      <x:c r="J640" s="185" t="n">
        <x:v>1344.972</x:v>
      </x:c>
      <x:c r="K640" s="185" t="n">
        <x:v>921.215</x:v>
      </x:c>
      <x:c r="L640" s="185" t="n">
        <x:v>9839.88500000001</x:v>
      </x:c>
      <x:c r="M640" s="185" t="n">
        <x:v>4265.223</x:v>
      </x:c>
      <x:c r="N640" s="185" t="n">
        <x:v>5574.662</x:v>
      </x:c>
    </x:row>
    <x:row r="641" spans="1:14">
      <x:c r="A641" s="185" t="s">
        <x:v>66</x:v>
      </x:c>
      <x:c r="B641" s="200" t="s">
        <x:v>433</x:v>
      </x:c>
      <x:c r="C641" s="185" t="s">
        <x:v>126</x:v>
      </x:c>
      <x:c r="D641" s="185" t="s">
        <x:v>140</x:v>
      </x:c>
      <x:c r="E641" s="185" t="s">
        <x:v>131</x:v>
      </x:c>
      <x:c r="F641" s="185" t="n">
        <x:v>2037.136</x:v>
      </x:c>
      <x:c r="G641" s="185" t="n">
        <x:v>2654.08</x:v>
      </x:c>
      <x:c r="H641" s="185" t="n">
        <x:v>1551.599</x:v>
      </x:c>
      <x:c r="I641" s="185" t="n">
        <x:v>1376.123</x:v>
      </x:c>
      <x:c r="J641" s="185" t="n">
        <x:v>1403.83</x:v>
      </x:c>
      <x:c r="K641" s="185" t="n">
        <x:v>997.457</x:v>
      </x:c>
      <x:c r="L641" s="185" t="n">
        <x:v>10020.225</x:v>
      </x:c>
      <x:c r="M641" s="185" t="n">
        <x:v>4331.552</x:v>
      </x:c>
      <x:c r="N641" s="185" t="n">
        <x:v>5688.673</x:v>
      </x:c>
    </x:row>
    <x:row r="642" spans="1:14">
      <x:c r="A642" s="185" t="s">
        <x:v>66</x:v>
      </x:c>
      <x:c r="B642" s="200" t="s">
        <x:v>112</x:v>
      </x:c>
      <x:c r="C642" s="185" t="s">
        <x:v>126</x:v>
      </x:c>
      <x:c r="D642" s="185" t="s">
        <x:v>141</x:v>
      </x:c>
      <x:c r="E642" s="185" t="s">
        <x:v>132</x:v>
      </x:c>
      <x:c r="F642" s="185" t="n">
        <x:v>2046.703</x:v>
      </x:c>
      <x:c r="G642" s="185" t="n">
        <x:v>2654.08</x:v>
      </x:c>
      <x:c r="H642" s="185" t="n">
        <x:v>1542.363</x:v>
      </x:c>
      <x:c r="I642" s="185" t="n">
        <x:v>1431.537</x:v>
      </x:c>
      <x:c r="J642" s="185" t="n">
        <x:v>1219.115</x:v>
      </x:c>
      <x:c r="K642" s="185" t="n">
        <x:v>978.986</x:v>
      </x:c>
      <x:c r="L642" s="185" t="n">
        <x:v>9872.784</x:v>
      </x:c>
      <x:c r="M642" s="185" t="n">
        <x:v>0</x:v>
      </x:c>
      <x:c r="N642" s="185" t="n">
        <x:v>9872.784</x:v>
      </x:c>
    </x:row>
    <x:row r="643" spans="1:14">
      <x:c r="A643" s="185" t="s">
        <x:v>66</x:v>
      </x:c>
      <x:c r="B643" s="200" t="s">
        <x:v>434</x:v>
      </x:c>
      <x:c r="C643" s="185" t="s">
        <x:v>126</x:v>
      </x:c>
      <x:c r="D643" s="185" t="s">
        <x:v>141</x:v>
      </x:c>
      <x:c r="E643" s="185" t="s">
        <x:v>133</x:v>
      </x:c>
      <x:c r="F643" s="185" t="n">
        <x:v>2009.756</x:v>
      </x:c>
      <x:c r="G643" s="185" t="n">
        <x:v>2654.08</x:v>
      </x:c>
      <x:c r="H643" s="185" t="n">
        <x:v>1403.83</x:v>
      </x:c>
      <x:c r="I643" s="185" t="n">
        <x:v>1320.708</x:v>
      </x:c>
      <x:c r="J643" s="185" t="n">
        <x:v>1006.691</x:v>
      </x:c>
      <x:c r="K643" s="185" t="n">
        <x:v>877.39</x:v>
      </x:c>
      <x:c r="L643" s="185" t="n">
        <x:v>9272.455</x:v>
      </x:c>
      <x:c r="M643" s="185" t="n">
        <x:v>0</x:v>
      </x:c>
      <x:c r="N643" s="185" t="n">
        <x:v>9272.455</x:v>
      </x:c>
    </x:row>
    <x:row r="644" spans="1:14">
      <x:c r="A644" s="185" t="s">
        <x:v>66</x:v>
      </x:c>
      <x:c r="B644" s="200" t="s">
        <x:v>435</x:v>
      </x:c>
      <x:c r="C644" s="185" t="s">
        <x:v>126</x:v>
      </x:c>
      <x:c r="D644" s="185" t="s">
        <x:v>141</x:v>
      </x:c>
      <x:c r="E644" s="185" t="s">
        <x:v>127</x:v>
      </x:c>
      <x:c r="F644" s="185" t="n">
        <x:v>766.009</x:v>
      </x:c>
      <x:c r="G644" s="185" t="n">
        <x:v>1002.779</x:v>
      </x:c>
      <x:c r="H644" s="185" t="n">
        <x:v>1058.486</x:v>
      </x:c>
      <x:c r="I644" s="185" t="n">
        <x:v>995.812</x:v>
      </x:c>
      <x:c r="J644" s="185" t="n">
        <x:v>759.048</x:v>
      </x:c>
      <x:c r="K644" s="185" t="n">
        <x:v>661.557</x:v>
      </x:c>
      <x:c r="L644" s="185" t="n">
        <x:v>5243.691</x:v>
      </x:c>
      <x:c r="M644" s="185" t="n">
        <x:v>2813.346</x:v>
      </x:c>
      <x:c r="N644" s="185" t="n">
        <x:v>2430.345</x:v>
      </x:c>
    </x:row>
    <x:row r="645" spans="1:14">
      <x:c r="A645" s="185" t="s">
        <x:v>66</x:v>
      </x:c>
      <x:c r="B645" s="200" t="s">
        <x:v>436</x:v>
      </x:c>
      <x:c r="C645" s="185" t="s">
        <x:v>126</x:v>
      </x:c>
      <x:c r="D645" s="185" t="s">
        <x:v>141</x:v>
      </x:c>
      <x:c r="E645" s="185" t="s">
        <x:v>128</x:v>
      </x:c>
      <x:c r="F645" s="185" t="n">
        <x:v>758.546</x:v>
      </x:c>
      <x:c r="G645" s="185" t="n">
        <x:v>1064.349</x:v>
      </x:c>
      <x:c r="H645" s="185" t="n">
        <x:v>1278.056</x:v>
      </x:c>
      <x:c r="I645" s="185" t="n">
        <x:v>1118.303</x:v>
      </x:c>
      <x:c r="J645" s="185" t="n">
        <x:v>1034.951</x:v>
      </x:c>
      <x:c r="K645" s="185" t="n">
        <x:v>722.378</x:v>
      </x:c>
      <x:c r="L645" s="185" t="n">
        <x:v>5976.583</x:v>
      </x:c>
      <x:c r="M645" s="185" t="n">
        <x:v>3431.31</x:v>
      </x:c>
      <x:c r="N645" s="185" t="n">
        <x:v>2545.273</x:v>
      </x:c>
    </x:row>
    <x:row r="646" spans="1:14">
      <x:c r="A646" s="185" t="s">
        <x:v>66</x:v>
      </x:c>
      <x:c r="B646" s="200" t="s">
        <x:v>437</x:v>
      </x:c>
      <x:c r="C646" s="185" t="s">
        <x:v>126</x:v>
      </x:c>
      <x:c r="D646" s="185" t="s">
        <x:v>141</x:v>
      </x:c>
      <x:c r="E646" s="185" t="s">
        <x:v>129</x:v>
      </x:c>
      <x:c r="F646" s="185" t="n">
        <x:v>602.752</x:v>
      </x:c>
      <x:c r="G646" s="185" t="n">
        <x:v>928.38</x:v>
      </x:c>
      <x:c r="H646" s="185" t="n">
        <x:v>1011.517</x:v>
      </x:c>
      <x:c r="I646" s="185" t="n">
        <x:v>824.456</x:v>
      </x:c>
      <x:c r="J646" s="185" t="n">
        <x:v>769.031</x:v>
      </x:c>
      <x:c r="K646" s="185" t="n">
        <x:v>471.118</x:v>
      </x:c>
      <x:c r="L646" s="185" t="n">
        <x:v>4607.254</x:v>
      </x:c>
      <x:c r="M646" s="185" t="n">
        <x:v>2605.004</x:v>
      </x:c>
      <x:c r="N646" s="185" t="n">
        <x:v>2002.25</x:v>
      </x:c>
    </x:row>
    <x:row r="647" spans="1:14">
      <x:c r="A647" s="185" t="s">
        <x:v>66</x:v>
      </x:c>
      <x:c r="B647" s="200" t="s">
        <x:v>438</x:v>
      </x:c>
      <x:c r="C647" s="185" t="s">
        <x:v>126</x:v>
      </x:c>
      <x:c r="D647" s="185" t="s">
        <x:v>141</x:v>
      </x:c>
      <x:c r="E647" s="185" t="s">
        <x:v>130</x:v>
      </x:c>
      <x:c r="F647" s="185" t="n">
        <x:v>798.491</x:v>
      </x:c>
      <x:c r="G647" s="185" t="n">
        <x:v>1243.219</x:v>
      </x:c>
      <x:c r="H647" s="185" t="n">
        <x:v>1253.326</x:v>
      </x:c>
      <x:c r="I647" s="185" t="n">
        <x:v>1030.966</x:v>
      </x:c>
      <x:c r="J647" s="185" t="n">
        <x:v>849.027</x:v>
      </x:c>
      <x:c r="K647" s="185" t="n">
        <x:v>717.628</x:v>
      </x:c>
      <x:c r="L647" s="185" t="n">
        <x:v>5892.657</x:v>
      </x:c>
      <x:c r="M647" s="185" t="n">
        <x:v>3133.319</x:v>
      </x:c>
      <x:c r="N647" s="185" t="n">
        <x:v>2759.338</x:v>
      </x:c>
    </x:row>
    <x:row r="648" spans="1:14">
      <x:c r="A648" s="185" t="s">
        <x:v>66</x:v>
      </x:c>
      <x:c r="B648" s="200" t="s">
        <x:v>439</x:v>
      </x:c>
      <x:c r="C648" s="185" t="s">
        <x:v>126</x:v>
      </x:c>
      <x:c r="D648" s="185" t="s">
        <x:v>141</x:v>
      </x:c>
      <x:c r="E648" s="185" t="s">
        <x:v>131</x:v>
      </x:c>
      <x:c r="F648" s="185" t="n">
        <x:v>822.853</x:v>
      </x:c>
      <x:c r="G648" s="185" t="n">
        <x:v>1212.326</x:v>
      </x:c>
      <x:c r="H648" s="185" t="n">
        <x:v>1206.833</x:v>
      </x:c>
      <x:c r="I648" s="185" t="n">
        <x:v>1021.161</x:v>
      </x:c>
      <x:c r="J648" s="185" t="n">
        <x:v>773.607</x:v>
      </x:c>
      <x:c r="K648" s="185" t="n">
        <x:v>732.356</x:v>
      </x:c>
      <x:c r="L648" s="185" t="n">
        <x:v>5769.136</x:v>
      </x:c>
      <x:c r="M648" s="185" t="n">
        <x:v>3001.601</x:v>
      </x:c>
      <x:c r="N648" s="185" t="n">
        <x:v>2767.535</x:v>
      </x:c>
    </x:row>
    <x:row r="649" spans="1:14">
      <x:c r="A649" s="185" t="s">
        <x:v>66</x:v>
      </x:c>
      <x:c r="B649" s="200" t="s">
        <x:v>440</x:v>
      </x:c>
      <x:c r="C649" s="185" t="s">
        <x:v>126</x:v>
      </x:c>
      <x:c r="D649" s="185" t="s">
        <x:v>141</x:v>
      </x:c>
      <x:c r="E649" s="185" t="s">
        <x:v>132</x:v>
      </x:c>
      <x:c r="F649" s="185" t="n">
        <x:v>883.802</x:v>
      </x:c>
      <x:c r="G649" s="185" t="n">
        <x:v>1361.888</x:v>
      </x:c>
      <x:c r="H649" s="185" t="n">
        <x:v>1438.938</x:v>
      </x:c>
      <x:c r="I649" s="185" t="n">
        <x:v>1185.606</x:v>
      </x:c>
      <x:c r="J649" s="185" t="n">
        <x:v>1155.208</x:v>
      </x:c>
      <x:c r="K649" s="185" t="n">
        <x:v>699.2</x:v>
      </x:c>
      <x:c r="L649" s="185" t="n">
        <x:v>6724.642</x:v>
      </x:c>
      <x:c r="M649" s="185" t="n">
        <x:v>0</x:v>
      </x:c>
      <x:c r="N649" s="185" t="n">
        <x:v>6724.642</x:v>
      </x:c>
    </x:row>
    <x:row r="650" spans="1:14">
      <x:c r="A650" s="185" t="s">
        <x:v>66</x:v>
      </x:c>
      <x:c r="B650" s="200" t="s">
        <x:v>441</x:v>
      </x:c>
      <x:c r="C650" s="185" t="s">
        <x:v>126</x:v>
      </x:c>
      <x:c r="D650" s="185" t="s">
        <x:v>141</x:v>
      </x:c>
      <x:c r="E650" s="185" t="s">
        <x:v>133</x:v>
      </x:c>
      <x:c r="F650" s="185" t="n">
        <x:v>2129.225</x:v>
      </x:c>
      <x:c r="G650" s="185" t="n">
        <x:v>2919.488</x:v>
      </x:c>
      <x:c r="H650" s="185" t="n">
        <x:v>1462.939</x:v>
      </x:c>
      <x:c r="I650" s="185" t="n">
        <x:v>1249.591</x:v>
      </x:c>
      <x:c r="J650" s="185" t="n">
        <x:v>1280.07</x:v>
      </x:c>
      <x:c r="K650" s="185" t="n">
        <x:v>822.905</x:v>
      </x:c>
      <x:c r="L650" s="185" t="n">
        <x:v>9864.218</x:v>
      </x:c>
      <x:c r="M650" s="185" t="n">
        <x:v>0</x:v>
      </x:c>
      <x:c r="N650" s="185" t="n">
        <x:v>9864.218</x:v>
      </x:c>
    </x:row>
    <x:row r="651" spans="1:14">
      <x:c r="A651" s="185" t="s">
        <x:v>66</x:v>
      </x:c>
      <x:c r="B651" s="200" t="s">
        <x:v>442</x:v>
      </x:c>
      <x:c r="C651" s="185" t="s">
        <x:v>126</x:v>
      </x:c>
      <x:c r="D651" s="185" t="s">
        <x:v>141</x:v>
      </x:c>
      <x:c r="E651" s="185" t="s">
        <x:v>127</x:v>
      </x:c>
      <x:c r="F651" s="185" t="n">
        <x:v>2189.065</x:v>
      </x:c>
      <x:c r="G651" s="185" t="n">
        <x:v>2919.488</x:v>
      </x:c>
      <x:c r="H651" s="185" t="n">
        <x:v>1425.148</x:v>
      </x:c>
      <x:c r="I651" s="185" t="n">
        <x:v>1435.256</x:v>
      </x:c>
      <x:c r="J651" s="185" t="n">
        <x:v>1485.796</x:v>
      </x:c>
      <x:c r="K651" s="185" t="n">
        <x:v>1000.638</x:v>
      </x:c>
      <x:c r="L651" s="185" t="n">
        <x:v>10455.391</x:v>
      </x:c>
      <x:c r="M651" s="185" t="n">
        <x:v>4346.2</x:v>
      </x:c>
      <x:c r="N651" s="185" t="n">
        <x:v>6109.191</x:v>
      </x:c>
    </x:row>
    <x:row r="652" spans="1:14">
      <x:c r="A652" s="185" t="s">
        <x:v>66</x:v>
      </x:c>
      <x:c r="B652" s="200" t="s">
        <x:v>443</x:v>
      </x:c>
      <x:c r="C652" s="185" t="s">
        <x:v>126</x:v>
      </x:c>
      <x:c r="D652" s="185" t="s">
        <x:v>141</x:v>
      </x:c>
      <x:c r="E652" s="185" t="s">
        <x:v>128</x:v>
      </x:c>
      <x:c r="F652" s="185" t="n">
        <x:v>2199.303</x:v>
      </x:c>
      <x:c r="G652" s="185" t="n">
        <x:v>2919.488</x:v>
      </x:c>
      <x:c r="H652" s="185" t="n">
        <x:v>1672.004</x:v>
      </x:c>
      <x:c r="I652" s="185" t="n">
        <x:v>1540.272</x:v>
      </x:c>
      <x:c r="J652" s="185" t="n">
        <x:v>1479.47</x:v>
      </x:c>
      <x:c r="K652" s="185" t="n">
        <x:v>1013.334</x:v>
      </x:c>
      <x:c r="L652" s="185" t="n">
        <x:v>10823.871</x:v>
      </x:c>
      <x:c r="M652" s="185" t="n">
        <x:v>4691.746</x:v>
      </x:c>
      <x:c r="N652" s="185" t="n">
        <x:v>6132.125</x:v>
      </x:c>
    </x:row>
    <x:row r="653" spans="1:14">
      <x:c r="A653" s="185" t="s">
        <x:v>66</x:v>
      </x:c>
      <x:c r="B653" s="200" t="s">
        <x:v>444</x:v>
      </x:c>
      <x:c r="C653" s="185" t="s">
        <x:v>126</x:v>
      </x:c>
      <x:c r="D653" s="185" t="s">
        <x:v>141</x:v>
      </x:c>
      <x:c r="E653" s="185" t="s">
        <x:v>129</x:v>
      </x:c>
      <x:c r="F653" s="185" t="n">
        <x:v>2082.483</x:v>
      </x:c>
      <x:c r="G653" s="185" t="n">
        <x:v>2713.16</x:v>
      </x:c>
      <x:c r="H653" s="185" t="n">
        <x:v>1586.138</x:v>
      </x:c>
      <x:c r="I653" s="185" t="n">
        <x:v>1406.756</x:v>
      </x:c>
      <x:c r="J653" s="185" t="n">
        <x:v>1435.08</x:v>
      </x:c>
      <x:c r="K653" s="185" t="n">
        <x:v>1019.661</x:v>
      </x:c>
      <x:c r="L653" s="185" t="n">
        <x:v>10243.278</x:v>
      </x:c>
      <x:c r="M653" s="185" t="n">
        <x:v>4427.974</x:v>
      </x:c>
      <x:c r="N653" s="185" t="n">
        <x:v>5815.304</x:v>
      </x:c>
    </x:row>
    <x:row r="654" spans="1:14">
      <x:c r="A654" s="185" t="s">
        <x:v>66</x:v>
      </x:c>
      <x:c r="B654" s="200" t="s">
        <x:v>445</x:v>
      </x:c>
      <x:c r="C654" s="185" t="s">
        <x:v>126</x:v>
      </x:c>
      <x:c r="D654" s="185" t="s">
        <x:v>141</x:v>
      </x:c>
      <x:c r="E654" s="185" t="s">
        <x:v>130</x:v>
      </x:c>
      <x:c r="F654" s="185" t="n">
        <x:v>2092.262</x:v>
      </x:c>
      <x:c r="G654" s="185" t="n">
        <x:v>2713.16</x:v>
      </x:c>
      <x:c r="H654" s="185" t="n">
        <x:v>1576.695</x:v>
      </x:c>
      <x:c r="I654" s="185" t="n">
        <x:v>1463.403</x:v>
      </x:c>
      <x:c r="J654" s="185" t="n">
        <x:v>1246.254</x:v>
      </x:c>
      <x:c r="K654" s="185" t="n">
        <x:v>1000.78</x:v>
      </x:c>
      <x:c r="L654" s="185" t="n">
        <x:v>10092.554</x:v>
      </x:c>
      <x:c r="M654" s="185" t="n">
        <x:v>4286.352</x:v>
      </x:c>
      <x:c r="N654" s="185" t="n">
        <x:v>5806.202</x:v>
      </x:c>
    </x:row>
    <x:row r="655" spans="1:14">
      <x:c r="A655" s="185" t="s">
        <x:v>66</x:v>
      </x:c>
      <x:c r="B655" s="200" t="s">
        <x:v>446</x:v>
      </x:c>
      <x:c r="C655" s="185" t="s">
        <x:v>126</x:v>
      </x:c>
      <x:c r="D655" s="185" t="s">
        <x:v>141</x:v>
      </x:c>
      <x:c r="E655" s="185" t="s">
        <x:v>131</x:v>
      </x:c>
      <x:c r="F655" s="185" t="n">
        <x:v>2054.494</x:v>
      </x:c>
      <x:c r="G655" s="185" t="n">
        <x:v>2713.16</x:v>
      </x:c>
      <x:c r="H655" s="185" t="n">
        <x:v>1435.08</x:v>
      </x:c>
      <x:c r="I655" s="185" t="n">
        <x:v>1350.11</x:v>
      </x:c>
      <x:c r="J655" s="185" t="n">
        <x:v>1029.101</x:v>
      </x:c>
      <x:c r="K655" s="185" t="n">
        <x:v>896.922</x:v>
      </x:c>
      <x:c r="L655" s="185" t="n">
        <x:v>9478.867</x:v>
      </x:c>
      <x:c r="M655" s="185" t="n">
        <x:v>3814.291</x:v>
      </x:c>
      <x:c r="N655" s="185" t="n">
        <x:v>5664.576</x:v>
      </x:c>
    </x:row>
    <x:row r="656" spans="1:14">
      <x:c r="A656" s="185" t="s">
        <x:v>66</x:v>
      </x:c>
      <x:c r="B656" s="200" t="s">
        <x:v>447</x:v>
      </x:c>
      <x:c r="C656" s="185" t="s">
        <x:v>126</x:v>
      </x:c>
      <x:c r="D656" s="185" t="s">
        <x:v>141</x:v>
      </x:c>
      <x:c r="E656" s="185" t="s">
        <x:v>132</x:v>
      </x:c>
      <x:c r="F656" s="185" t="n">
        <x:v>783.059</x:v>
      </x:c>
      <x:c r="G656" s="185" t="n">
        <x:v>1025.099</x:v>
      </x:c>
      <x:c r="H656" s="185" t="n">
        <x:v>1082.046</x:v>
      </x:c>
      <x:c r="I656" s="185" t="n">
        <x:v>1017.977</x:v>
      </x:c>
      <x:c r="J656" s="185" t="n">
        <x:v>775.943</x:v>
      </x:c>
      <x:c r="K656" s="185" t="n">
        <x:v>676.282</x:v>
      </x:c>
      <x:c r="L656" s="185" t="n">
        <x:v>5360.406</x:v>
      </x:c>
      <x:c r="M656" s="185" t="n">
        <x:v>0</x:v>
      </x:c>
      <x:c r="N656" s="185" t="n">
        <x:v>5360.406</x:v>
      </x:c>
    </x:row>
    <x:row r="657" spans="1:14">
      <x:c r="A657" s="185" t="s">
        <x:v>66</x:v>
      </x:c>
      <x:c r="B657" s="200" t="s">
        <x:v>448</x:v>
      </x:c>
      <x:c r="C657" s="185" t="s">
        <x:v>126</x:v>
      </x:c>
      <x:c r="D657" s="185" t="s">
        <x:v>141</x:v>
      </x:c>
      <x:c r="E657" s="185" t="s">
        <x:v>133</x:v>
      </x:c>
      <x:c r="F657" s="185" t="n">
        <x:v>775.431</x:v>
      </x:c>
      <x:c r="G657" s="185" t="n">
        <x:v>1088.041</x:v>
      </x:c>
      <x:c r="H657" s="185" t="n">
        <x:v>1306.506</x:v>
      </x:c>
      <x:c r="I657" s="185" t="n">
        <x:v>1143.196</x:v>
      </x:c>
      <x:c r="J657" s="185" t="n">
        <x:v>1057.99</x:v>
      </x:c>
      <x:c r="K657" s="185" t="n">
        <x:v>738.457</x:v>
      </x:c>
      <x:c r="L657" s="185" t="n">
        <x:v>6109.621</x:v>
      </x:c>
      <x:c r="M657" s="185" t="n">
        <x:v>0</x:v>
      </x:c>
      <x:c r="N657" s="185" t="n">
        <x:v>6109.621</x:v>
      </x:c>
    </x:row>
    <x:row r="658" spans="1:14">
      <x:c r="A658" s="185" t="s">
        <x:v>66</x:v>
      </x:c>
      <x:c r="B658" s="200" t="s">
        <x:v>449</x:v>
      </x:c>
      <x:c r="C658" s="185" t="s">
        <x:v>126</x:v>
      </x:c>
      <x:c r="D658" s="185" t="s">
        <x:v>141</x:v>
      </x:c>
      <x:c r="E658" s="185" t="s">
        <x:v>127</x:v>
      </x:c>
      <x:c r="F658" s="185" t="n">
        <x:v>616.166</x:v>
      </x:c>
      <x:c r="G658" s="185" t="n">
        <x:v>949.047</x:v>
      </x:c>
      <x:c r="H658" s="185" t="n">
        <x:v>1034.033</x:v>
      </x:c>
      <x:c r="I658" s="185" t="n">
        <x:v>842.808</x:v>
      </x:c>
      <x:c r="J658" s="185" t="n">
        <x:v>786.149</x:v>
      </x:c>
      <x:c r="K658" s="185" t="n">
        <x:v>481.605</x:v>
      </x:c>
      <x:c r="L658" s="185" t="n">
        <x:v>4709.808</x:v>
      </x:c>
      <x:c r="M658" s="185" t="n">
        <x:v>2662.99</x:v>
      </x:c>
      <x:c r="N658" s="185" t="n">
        <x:v>2046.818</x:v>
      </x:c>
    </x:row>
    <x:row r="659" spans="1:14">
      <x:c r="A659" s="185" t="s">
        <x:v>66</x:v>
      </x:c>
      <x:c r="B659" s="200" t="s">
        <x:v>450</x:v>
      </x:c>
      <x:c r="C659" s="185" t="s">
        <x:v>126</x:v>
      </x:c>
      <x:c r="D659" s="185" t="s">
        <x:v>141</x:v>
      </x:c>
      <x:c r="E659" s="185" t="s">
        <x:v>128</x:v>
      </x:c>
      <x:c r="F659" s="185" t="n">
        <x:v>816.266</x:v>
      </x:c>
      <x:c r="G659" s="185" t="n">
        <x:v>1270.894</x:v>
      </x:c>
      <x:c r="H659" s="185" t="n">
        <x:v>1281.226</x:v>
      </x:c>
      <x:c r="I659" s="185" t="n">
        <x:v>1053.916</x:v>
      </x:c>
      <x:c r="J659" s="185" t="n">
        <x:v>867.927</x:v>
      </x:c>
      <x:c r="K659" s="185" t="n">
        <x:v>733.603</x:v>
      </x:c>
      <x:c r="L659" s="185" t="n">
        <x:v>6023.832</x:v>
      </x:c>
      <x:c r="M659" s="185" t="n">
        <x:v>3203.069</x:v>
      </x:c>
      <x:c r="N659" s="185" t="n">
        <x:v>2820.763</x:v>
      </x:c>
    </x:row>
    <x:row r="660" spans="1:14">
      <x:c r="A660" s="185" t="s">
        <x:v>66</x:v>
      </x:c>
      <x:c r="B660" s="200" t="s">
        <x:v>451</x:v>
      </x:c>
      <x:c r="C660" s="185" t="s">
        <x:v>126</x:v>
      </x:c>
      <x:c r="D660" s="185" t="s">
        <x:v>141</x:v>
      </x:c>
      <x:c r="E660" s="185" t="s">
        <x:v>129</x:v>
      </x:c>
      <x:c r="F660" s="185" t="n">
        <x:v>841.17</x:v>
      </x:c>
      <x:c r="G660" s="185" t="n">
        <x:v>1239.313</x:v>
      </x:c>
      <x:c r="H660" s="185" t="n">
        <x:v>1233.699</x:v>
      </x:c>
      <x:c r="I660" s="185" t="n">
        <x:v>1043.891</x:v>
      </x:c>
      <x:c r="J660" s="185" t="n">
        <x:v>790.827</x:v>
      </x:c>
      <x:c r="K660" s="185" t="n">
        <x:v>748.655</x:v>
      </x:c>
      <x:c r="L660" s="185" t="n">
        <x:v>5897.555</x:v>
      </x:c>
      <x:c r="M660" s="185" t="n">
        <x:v>3068.417</x:v>
      </x:c>
      <x:c r="N660" s="185" t="n">
        <x:v>2829.138</x:v>
      </x:c>
    </x:row>
    <x:row r="661" spans="1:14">
      <x:c r="A661" s="185" t="s">
        <x:v>66</x:v>
      </x:c>
      <x:c r="B661" s="200" t="s">
        <x:v>452</x:v>
      </x:c>
      <x:c r="C661" s="185" t="s">
        <x:v>126</x:v>
      </x:c>
      <x:c r="D661" s="185" t="s">
        <x:v>141</x:v>
      </x:c>
      <x:c r="E661" s="185" t="s">
        <x:v>130</x:v>
      </x:c>
      <x:c r="F661" s="185" t="n">
        <x:v>903.476</x:v>
      </x:c>
      <x:c r="G661" s="185" t="n">
        <x:v>1392.205</x:v>
      </x:c>
      <x:c r="H661" s="185" t="n">
        <x:v>1470.968</x:v>
      </x:c>
      <x:c r="I661" s="185" t="n">
        <x:v>1211.999</x:v>
      </x:c>
      <x:c r="J661" s="185" t="n">
        <x:v>1180.924</x:v>
      </x:c>
      <x:c r="K661" s="185" t="n">
        <x:v>714.765</x:v>
      </x:c>
      <x:c r="L661" s="185" t="n">
        <x:v>6874.337</x:v>
      </x:c>
      <x:c r="M661" s="185" t="n">
        <x:v>3863.891</x:v>
      </x:c>
      <x:c r="N661" s="185" t="n">
        <x:v>3010.446</x:v>
      </x:c>
    </x:row>
    <x:row r="662" spans="1:14">
      <x:c r="A662" s="185" t="s">
        <x:v>66</x:v>
      </x:c>
      <x:c r="B662" s="200" t="s">
        <x:v>453</x:v>
      </x:c>
      <x:c r="C662" s="185" t="s">
        <x:v>126</x:v>
      </x:c>
      <x:c r="D662" s="185" t="s">
        <x:v>141</x:v>
      </x:c>
      <x:c r="E662" s="185" t="s">
        <x:v>131</x:v>
      </x:c>
      <x:c r="F662" s="185" t="n">
        <x:v>2176.625</x:v>
      </x:c>
      <x:c r="G662" s="185" t="n">
        <x:v>2984.48</x:v>
      </x:c>
      <x:c r="H662" s="185" t="n">
        <x:v>1495.506</x:v>
      </x:c>
      <x:c r="I662" s="185" t="n">
        <x:v>1277.406</x:v>
      </x:c>
      <x:c r="J662" s="185" t="n">
        <x:v>1308.564</x:v>
      </x:c>
      <x:c r="K662" s="185" t="n">
        <x:v>841.224</x:v>
      </x:c>
      <x:c r="L662" s="185" t="n">
        <x:v>10083.805</x:v>
      </x:c>
      <x:c r="M662" s="185" t="n">
        <x:v>4081.476</x:v>
      </x:c>
      <x:c r="N662" s="185" t="n">
        <x:v>6002.329</x:v>
      </x:c>
    </x:row>
    <x:row r="663" spans="1:14">
      <x:c r="A663" s="185" t="s">
        <x:v>66</x:v>
      </x:c>
      <x:c r="B663" s="200" t="s">
        <x:v>454</x:v>
      </x:c>
      <x:c r="C663" s="185" t="s">
        <x:v>126</x:v>
      </x:c>
      <x:c r="D663" s="185" t="s">
        <x:v>141</x:v>
      </x:c>
      <x:c r="E663" s="185" t="s">
        <x:v>132</x:v>
      </x:c>
      <x:c r="F663" s="185" t="n">
        <x:v>2237.797</x:v>
      </x:c>
      <x:c r="G663" s="185" t="n">
        <x:v>2984.48</x:v>
      </x:c>
      <x:c r="H663" s="185" t="n">
        <x:v>1456.873</x:v>
      </x:c>
      <x:c r="I663" s="185" t="n">
        <x:v>1467.206</x:v>
      </x:c>
      <x:c r="J663" s="185" t="n">
        <x:v>1518.871</x:v>
      </x:c>
      <x:c r="K663" s="185" t="n">
        <x:v>1022.913</x:v>
      </x:c>
      <x:c r="L663" s="185" t="n">
        <x:v>10688.14</x:v>
      </x:c>
      <x:c r="M663" s="185" t="n">
        <x:v>0</x:v>
      </x:c>
      <x:c r="N663" s="185" t="n">
        <x:v>10688.14</x:v>
      </x:c>
    </x:row>
    <x:row r="664" spans="1:14">
      <x:c r="A664" s="185" t="s">
        <x:v>66</x:v>
      </x:c>
      <x:c r="B664" s="200" t="s">
        <x:v>455</x:v>
      </x:c>
      <x:c r="C664" s="185" t="s">
        <x:v>126</x:v>
      </x:c>
      <x:c r="D664" s="185" t="s">
        <x:v>141</x:v>
      </x:c>
      <x:c r="E664" s="185" t="s">
        <x:v>133</x:v>
      </x:c>
      <x:c r="F664" s="185" t="n">
        <x:v>2248.262</x:v>
      </x:c>
      <x:c r="G664" s="185" t="n">
        <x:v>2984.48</x:v>
      </x:c>
      <x:c r="H664" s="185" t="n">
        <x:v>1709.222</x:v>
      </x:c>
      <x:c r="I664" s="185" t="n">
        <x:v>1574.559</x:v>
      </x:c>
      <x:c r="J664" s="185" t="n">
        <x:v>1512.403</x:v>
      </x:c>
      <x:c r="K664" s="185" t="n">
        <x:v>1035.891</x:v>
      </x:c>
      <x:c r="L664" s="185" t="n">
        <x:v>11064.817</x:v>
      </x:c>
      <x:c r="M664" s="185" t="n">
        <x:v>0</x:v>
      </x:c>
      <x:c r="N664" s="185" t="n">
        <x:v>11064.817</x:v>
      </x:c>
    </x:row>
    <x:row r="665" spans="1:14">
      <x:c r="A665" s="185" t="s">
        <x:v>66</x:v>
      </x:c>
      <x:c r="B665" s="200" t="s">
        <x:v>456</x:v>
      </x:c>
      <x:c r="C665" s="185" t="s">
        <x:v>126</x:v>
      </x:c>
      <x:c r="D665" s="185" t="s">
        <x:v>141</x:v>
      </x:c>
      <x:c r="E665" s="185" t="s">
        <x:v>127</x:v>
      </x:c>
      <x:c r="F665" s="185" t="n">
        <x:v>2128.838</x:v>
      </x:c>
      <x:c r="G665" s="185" t="n">
        <x:v>2773.552</x:v>
      </x:c>
      <x:c r="H665" s="185" t="n">
        <x:v>1621.446</x:v>
      </x:c>
      <x:c r="I665" s="185" t="n">
        <x:v>1438.07</x:v>
      </x:c>
      <x:c r="J665" s="185" t="n">
        <x:v>1467.024</x:v>
      </x:c>
      <x:c r="K665" s="185" t="n">
        <x:v>1042.36</x:v>
      </x:c>
      <x:c r="L665" s="185" t="n">
        <x:v>10471.29</x:v>
      </x:c>
      <x:c r="M665" s="185" t="n">
        <x:v>4526.54</x:v>
      </x:c>
      <x:c r="N665" s="185" t="n">
        <x:v>5944.75</x:v>
      </x:c>
    </x:row>
    <x:row r="666" spans="1:14">
      <x:c r="A666" s="185" t="s">
        <x:v>66</x:v>
      </x:c>
      <x:c r="B666" s="200" t="s">
        <x:v>457</x:v>
      </x:c>
      <x:c r="C666" s="185" t="s">
        <x:v>126</x:v>
      </x:c>
      <x:c r="D666" s="185" t="s">
        <x:v>141</x:v>
      </x:c>
      <x:c r="E666" s="185" t="s">
        <x:v>128</x:v>
      </x:c>
      <x:c r="F666" s="185" t="n">
        <x:v>2138.836</x:v>
      </x:c>
      <x:c r="G666" s="185" t="n">
        <x:v>2773.552</x:v>
      </x:c>
      <x:c r="H666" s="185" t="n">
        <x:v>1611.795</x:v>
      </x:c>
      <x:c r="I666" s="185" t="n">
        <x:v>1495.977</x:v>
      </x:c>
      <x:c r="J666" s="185" t="n">
        <x:v>1273.995</x:v>
      </x:c>
      <x:c r="K666" s="185" t="n">
        <x:v>1023.058</x:v>
      </x:c>
      <x:c r="L666" s="185" t="n">
        <x:v>10317.213</x:v>
      </x:c>
      <x:c r="M666" s="185" t="n">
        <x:v>4381.767</x:v>
      </x:c>
      <x:c r="N666" s="185" t="n">
        <x:v>5935.446</x:v>
      </x:c>
    </x:row>
    <x:row r="667" spans="1:14">
      <x:c r="A667" s="185" t="s">
        <x:v>66</x:v>
      </x:c>
      <x:c r="B667" s="200" t="s">
        <x:v>458</x:v>
      </x:c>
      <x:c r="C667" s="185" t="s">
        <x:v>126</x:v>
      </x:c>
      <x:c r="D667" s="185" t="s">
        <x:v>141</x:v>
      </x:c>
      <x:c r="E667" s="185" t="s">
        <x:v>129</x:v>
      </x:c>
      <x:c r="F667" s="185" t="n">
        <x:v>2100.225</x:v>
      </x:c>
      <x:c r="G667" s="185" t="n">
        <x:v>2773.552</x:v>
      </x:c>
      <x:c r="H667" s="185" t="n">
        <x:v>1467.024</x:v>
      </x:c>
      <x:c r="I667" s="185" t="n">
        <x:v>1380.164</x:v>
      </x:c>
      <x:c r="J667" s="185" t="n">
        <x:v>1052.008</x:v>
      </x:c>
      <x:c r="K667" s="185" t="n">
        <x:v>916.886</x:v>
      </x:c>
      <x:c r="L667" s="185" t="n">
        <x:v>9689.85899999999</x:v>
      </x:c>
      <x:c r="M667" s="185" t="n">
        <x:v>3899.196</x:v>
      </x:c>
      <x:c r="N667" s="185" t="n">
        <x:v>5790.663</x:v>
      </x:c>
    </x:row>
    <x:row r="668" spans="1:14">
      <x:c r="A668" s="185" t="s">
        <x:v>66</x:v>
      </x:c>
      <x:c r="B668" s="200" t="s">
        <x:v>459</x:v>
      </x:c>
      <x:c r="C668" s="185" t="s">
        <x:v>126</x:v>
      </x:c>
      <x:c r="D668" s="185" t="s">
        <x:v>141</x:v>
      </x:c>
      <x:c r="E668" s="185" t="s">
        <x:v>130</x:v>
      </x:c>
      <x:c r="F668" s="185" t="n">
        <x:v>800.492</x:v>
      </x:c>
      <x:c r="G668" s="185" t="n">
        <x:v>1047.921</x:v>
      </x:c>
      <x:c r="H668" s="185" t="n">
        <x:v>1106.136</x:v>
      </x:c>
      <x:c r="I668" s="185" t="n">
        <x:v>1040.642</x:v>
      </x:c>
      <x:c r="J668" s="185" t="n">
        <x:v>793.217</x:v>
      </x:c>
      <x:c r="K668" s="185" t="n">
        <x:v>691.338</x:v>
      </x:c>
      <x:c r="L668" s="185" t="n">
        <x:v>5479.746</x:v>
      </x:c>
      <x:c r="M668" s="185" t="n">
        <x:v>2939.995</x:v>
      </x:c>
      <x:c r="N668" s="185" t="n">
        <x:v>2539.751</x:v>
      </x:c>
    </x:row>
    <x:row r="669" spans="1:14">
      <x:c r="A669" s="185" t="s">
        <x:v>66</x:v>
      </x:c>
      <x:c r="B669" s="200" t="s">
        <x:v>460</x:v>
      </x:c>
      <x:c r="C669" s="185" t="s">
        <x:v>126</x:v>
      </x:c>
      <x:c r="D669" s="185" t="s">
        <x:v>141</x:v>
      </x:c>
      <x:c r="E669" s="185" t="s">
        <x:v>131</x:v>
      </x:c>
      <x:c r="F669" s="185" t="n">
        <x:v>792.692</x:v>
      </x:c>
      <x:c r="G669" s="185" t="n">
        <x:v>1112.262</x:v>
      </x:c>
      <x:c r="H669" s="185" t="n">
        <x:v>1335.59</x:v>
      </x:c>
      <x:c r="I669" s="185" t="n">
        <x:v>1168.645</x:v>
      </x:c>
      <x:c r="J669" s="185" t="n">
        <x:v>1081.54</x:v>
      </x:c>
      <x:c r="K669" s="185" t="n">
        <x:v>754.896</x:v>
      </x:c>
      <x:c r="L669" s="185" t="n">
        <x:v>6245.625</x:v>
      </x:c>
      <x:c r="M669" s="185" t="n">
        <x:v>3585.775</x:v>
      </x:c>
      <x:c r="N669" s="185" t="n">
        <x:v>2659.85</x:v>
      </x:c>
    </x:row>
    <x:row r="670" spans="1:14">
      <x:c r="A670" s="185" t="s">
        <x:v>66</x:v>
      </x:c>
      <x:c r="B670" s="200" t="s">
        <x:v>461</x:v>
      </x:c>
      <x:c r="C670" s="185" t="s">
        <x:v>126</x:v>
      </x:c>
      <x:c r="D670" s="185" t="s">
        <x:v>141</x:v>
      </x:c>
      <x:c r="E670" s="185" t="s">
        <x:v>132</x:v>
      </x:c>
      <x:c r="F670" s="185" t="n">
        <x:v>629.888</x:v>
      </x:c>
      <x:c r="G670" s="185" t="n">
        <x:v>970.171</x:v>
      </x:c>
      <x:c r="H670" s="185" t="n">
        <x:v>1057.053</x:v>
      </x:c>
      <x:c r="I670" s="185" t="n">
        <x:v>861.568</x:v>
      </x:c>
      <x:c r="J670" s="185" t="n">
        <x:v>803.648</x:v>
      </x:c>
      <x:c r="K670" s="185" t="n">
        <x:v>492.325</x:v>
      </x:c>
      <x:c r="L670" s="185" t="n">
        <x:v>4814.653</x:v>
      </x:c>
      <x:c r="M670" s="185" t="n">
        <x:v>0</x:v>
      </x:c>
      <x:c r="N670" s="185" t="n">
        <x:v>4814.653</x:v>
      </x:c>
    </x:row>
    <x:row r="671" spans="1:14">
      <x:c r="A671" s="185" t="s">
        <x:v>66</x:v>
      </x:c>
      <x:c r="B671" s="200" t="s">
        <x:v>462</x:v>
      </x:c>
      <x:c r="C671" s="185" t="s">
        <x:v>126</x:v>
      </x:c>
      <x:c r="D671" s="185" t="s">
        <x:v>141</x:v>
      </x:c>
      <x:c r="E671" s="185" t="s">
        <x:v>133</x:v>
      </x:c>
      <x:c r="F671" s="185" t="n">
        <x:v>834.436</x:v>
      </x:c>
      <x:c r="G671" s="185" t="n">
        <x:v>1299.184</x:v>
      </x:c>
      <x:c r="H671" s="185" t="n">
        <x:v>1309.746</x:v>
      </x:c>
      <x:c r="I671" s="185" t="n">
        <x:v>1077.376</x:v>
      </x:c>
      <x:c r="J671" s="185" t="n">
        <x:v>887.247</x:v>
      </x:c>
      <x:c r="K671" s="185" t="n">
        <x:v>749.933</x:v>
      </x:c>
      <x:c r="L671" s="185" t="n">
        <x:v>6157.922</x:v>
      </x:c>
      <x:c r="M671" s="185" t="n">
        <x:v>0</x:v>
      </x:c>
      <x:c r="N671" s="185" t="n">
        <x:v>6157.922</x:v>
      </x:c>
    </x:row>
    <x:row r="672" spans="1:14">
      <x:c r="A672" s="185" t="s">
        <x:v>66</x:v>
      </x:c>
      <x:c r="B672" s="200" t="s">
        <x:v>113</x:v>
      </x:c>
      <x:c r="C672" s="185" t="s">
        <x:v>126</x:v>
      </x:c>
      <x:c r="D672" s="185" t="s">
        <x:v>142</x:v>
      </x:c>
      <x:c r="E672" s="185" t="s">
        <x:v>127</x:v>
      </x:c>
      <x:c r="F672" s="185" t="n">
        <x:v>859.894</x:v>
      </x:c>
      <x:c r="G672" s="185" t="n">
        <x:v>1266.9</x:v>
      </x:c>
      <x:c r="H672" s="185" t="n">
        <x:v>1261.159</x:v>
      </x:c>
      <x:c r="I672" s="185" t="n">
        <x:v>1067.129</x:v>
      </x:c>
      <x:c r="J672" s="185" t="n">
        <x:v>808.431</x:v>
      </x:c>
      <x:c r="K672" s="185" t="n">
        <x:v>765.324</x:v>
      </x:c>
      <x:c r="L672" s="185" t="n">
        <x:v>6028.837</x:v>
      </x:c>
      <x:c r="M672" s="185" t="n">
        <x:v>3136.719</x:v>
      </x:c>
      <x:c r="N672" s="185" t="n">
        <x:v>2892.118</x:v>
      </x:c>
    </x:row>
    <x:row r="673" spans="1:14">
      <x:c r="A673" s="185" t="s">
        <x:v>66</x:v>
      </x:c>
      <x:c r="B673" s="200" t="s">
        <x:v>463</x:v>
      </x:c>
      <x:c r="C673" s="185" t="s">
        <x:v>126</x:v>
      </x:c>
      <x:c r="D673" s="185" t="s">
        <x:v>142</x:v>
      </x:c>
      <x:c r="E673" s="185" t="s">
        <x:v>128</x:v>
      </x:c>
      <x:c r="F673" s="185" t="n">
        <x:v>923.588</x:v>
      </x:c>
      <x:c r="G673" s="185" t="n">
        <x:v>1423.195</x:v>
      </x:c>
      <x:c r="H673" s="185" t="n">
        <x:v>1503.714</x:v>
      </x:c>
      <x:c r="I673" s="185" t="n">
        <x:v>1238.975</x:v>
      </x:c>
      <x:c r="J673" s="185" t="n">
        <x:v>1207.208</x:v>
      </x:c>
      <x:c r="K673" s="185" t="n">
        <x:v>730.674</x:v>
      </x:c>
      <x:c r="L673" s="185" t="n">
        <x:v>7027.354</x:v>
      </x:c>
      <x:c r="M673" s="185" t="n">
        <x:v>3949.897</x:v>
      </x:c>
      <x:c r="N673" s="185" t="n">
        <x:v>3077.457</x:v>
      </x:c>
    </x:row>
    <x:row r="674" spans="1:14">
      <x:c r="A674" s="185" t="s">
        <x:v>66</x:v>
      </x:c>
      <x:c r="B674" s="200" t="s">
        <x:v>464</x:v>
      </x:c>
      <x:c r="C674" s="185" t="s">
        <x:v>126</x:v>
      </x:c>
      <x:c r="D674" s="185" t="s">
        <x:v>142</x:v>
      </x:c>
      <x:c r="E674" s="185" t="s">
        <x:v>129</x:v>
      </x:c>
      <x:c r="F674" s="185" t="n">
        <x:v>1301.573</x:v>
      </x:c>
      <x:c r="G674" s="185" t="n">
        <x:v>1983.096</x:v>
      </x:c>
      <x:c r="H674" s="185" t="n">
        <x:v>141.718</x:v>
      </x:c>
      <x:c r="I674" s="185" t="n">
        <x:v>5.04</x:v>
      </x:c>
      <x:c r="J674" s="185" t="n">
        <x:v>2.401</x:v>
      </x:c>
      <x:c r="K674" s="185" t="n">
        <x:v>0.76</x:v>
      </x:c>
      <x:c r="L674" s="185" t="n">
        <x:v>3434.588</x:v>
      </x:c>
      <x:c r="M674" s="185" t="n">
        <x:v>149.159</x:v>
      </x:c>
      <x:c r="N674" s="185" t="n">
        <x:v>3285.429</x:v>
      </x:c>
    </x:row>
    <x:row r="675" spans="1:14">
      <x:c r="A675" s="185" t="s">
        <x:v>66</x:v>
      </x:c>
      <x:c r="B675" s="200" t="s">
        <x:v>465</x:v>
      </x:c>
      <x:c r="C675" s="185" t="s">
        <x:v>126</x:v>
      </x:c>
      <x:c r="D675" s="185" t="s">
        <x:v>142</x:v>
      </x:c>
      <x:c r="E675" s="185" t="s">
        <x:v>130</x:v>
      </x:c>
      <x:c r="F675" s="185" t="n">
        <x:v>1308.635</x:v>
      </x:c>
      <x:c r="G675" s="185" t="n">
        <x:v>1983.096</x:v>
      </x:c>
      <x:c r="H675" s="185" t="n">
        <x:v>127.312</x:v>
      </x:c>
      <x:c r="I675" s="185" t="n">
        <x:v>5.087</x:v>
      </x:c>
      <x:c r="J675" s="185" t="n">
        <x:v>2.443</x:v>
      </x:c>
      <x:c r="K675" s="185" t="n">
        <x:v>0.768</x:v>
      </x:c>
      <x:c r="L675" s="185" t="n">
        <x:v>3427.341</x:v>
      </x:c>
      <x:c r="M675" s="185" t="n">
        <x:v>134.842</x:v>
      </x:c>
      <x:c r="N675" s="185" t="n">
        <x:v>3292.499</x:v>
      </x:c>
    </x:row>
    <x:row r="676" spans="1:14">
      <x:c r="A676" s="185" t="s">
        <x:v>66</x:v>
      </x:c>
      <x:c r="B676" s="200" t="s">
        <x:v>466</x:v>
      </x:c>
      <x:c r="C676" s="185" t="s">
        <x:v>126</x:v>
      </x:c>
      <x:c r="D676" s="185" t="s">
        <x:v>142</x:v>
      </x:c>
      <x:c r="E676" s="185" t="s">
        <x:v>131</x:v>
      </x:c>
      <x:c r="F676" s="185" t="n">
        <x:v>1322.028</x:v>
      </x:c>
      <x:c r="G676" s="185" t="n">
        <x:v>1983.096</x:v>
      </x:c>
      <x:c r="H676" s="185" t="n">
        <x:v>141.915</x:v>
      </x:c>
      <x:c r="I676" s="185" t="n">
        <x:v>5.692</x:v>
      </x:c>
      <x:c r="J676" s="185" t="n">
        <x:v>2.838</x:v>
      </x:c>
      <x:c r="K676" s="185" t="n">
        <x:v>0.824</x:v>
      </x:c>
      <x:c r="L676" s="185" t="n">
        <x:v>3456.393</x:v>
      </x:c>
      <x:c r="M676" s="185" t="n">
        <x:v>150.445</x:v>
      </x:c>
      <x:c r="N676" s="185" t="n">
        <x:v>3305.948</x:v>
      </x:c>
    </x:row>
    <x:row r="677" spans="1:14">
      <x:c r="A677" s="185" t="s">
        <x:v>66</x:v>
      </x:c>
      <x:c r="B677" s="200" t="s">
        <x:v>467</x:v>
      </x:c>
      <x:c r="C677" s="185" t="s">
        <x:v>126</x:v>
      </x:c>
      <x:c r="D677" s="185" t="s">
        <x:v>142</x:v>
      </x:c>
      <x:c r="E677" s="185" t="s">
        <x:v>132</x:v>
      </x:c>
      <x:c r="F677" s="185" t="n">
        <x:v>1467.242</x:v>
      </x:c>
      <x:c r="G677" s="185" t="n">
        <x:v>1842.944</x:v>
      </x:c>
      <x:c r="H677" s="185" t="n">
        <x:v>1275.295</x:v>
      </x:c>
      <x:c r="I677" s="185" t="n">
        <x:v>1322.817</x:v>
      </x:c>
      <x:c r="J677" s="185" t="n">
        <x:v>1355.082</x:v>
      </x:c>
      <x:c r="K677" s="185" t="n">
        <x:v>871.126</x:v>
      </x:c>
      <x:c r="L677" s="185" t="n">
        <x:v>8134.506</x:v>
      </x:c>
      <x:c r="M677" s="185" t="n">
        <x:v>0</x:v>
      </x:c>
      <x:c r="N677" s="185" t="n">
        <x:v>8134.506</x:v>
      </x:c>
    </x:row>
    <x:row r="678" spans="1:14">
      <x:c r="A678" s="185" t="s">
        <x:v>66</x:v>
      </x:c>
      <x:c r="B678" s="200" t="s">
        <x:v>468</x:v>
      </x:c>
      <x:c r="C678" s="185" t="s">
        <x:v>126</x:v>
      </x:c>
      <x:c r="D678" s="185" t="s">
        <x:v>142</x:v>
      </x:c>
      <x:c r="E678" s="185" t="s">
        <x:v>133</x:v>
      </x:c>
      <x:c r="F678" s="185" t="n">
        <x:v>1519.816</x:v>
      </x:c>
      <x:c r="G678" s="185" t="n">
        <x:v>1842.944</x:v>
      </x:c>
      <x:c r="H678" s="185" t="n">
        <x:v>1252.761</x:v>
      </x:c>
      <x:c r="I678" s="185" t="n">
        <x:v>1519.364</x:v>
      </x:c>
      <x:c r="J678" s="185" t="n">
        <x:v>1572.868</x:v>
      </x:c>
      <x:c r="K678" s="185" t="n">
        <x:v>1059.277</x:v>
      </x:c>
      <x:c r="L678" s="185" t="n">
        <x:v>8767.03</x:v>
      </x:c>
      <x:c r="M678" s="185" t="n">
        <x:v>0</x:v>
      </x:c>
      <x:c r="N678" s="185" t="n">
        <x:v>8767.03</x:v>
      </x:c>
    </x:row>
    <x:row r="679" spans="1:14">
      <x:c r="A679" s="185" t="s">
        <x:v>66</x:v>
      </x:c>
      <x:c r="B679" s="200" t="s">
        <x:v>469</x:v>
      </x:c>
      <x:c r="C679" s="185" t="s">
        <x:v>126</x:v>
      </x:c>
      <x:c r="D679" s="185" t="s">
        <x:v>142</x:v>
      </x:c>
      <x:c r="E679" s="185" t="s">
        <x:v>127</x:v>
      </x:c>
      <x:c r="F679" s="185" t="n">
        <x:v>1503.39</x:v>
      </x:c>
      <x:c r="G679" s="185" t="n">
        <x:v>1842.944</x:v>
      </x:c>
      <x:c r="H679" s="185" t="n">
        <x:v>1449.121</x:v>
      </x:c>
      <x:c r="I679" s="185" t="n">
        <x:v>1630.535</x:v>
      </x:c>
      <x:c r="J679" s="185" t="n">
        <x:v>1566.17</x:v>
      </x:c>
      <x:c r="K679" s="185" t="n">
        <x:v>1072.717</x:v>
      </x:c>
      <x:c r="L679" s="185" t="n">
        <x:v>9064.877</x:v>
      </x:c>
      <x:c r="M679" s="185" t="n">
        <x:v>4645.826</x:v>
      </x:c>
      <x:c r="N679" s="185" t="n">
        <x:v>4419.051</x:v>
      </x:c>
    </x:row>
    <x:row r="680" spans="1:14">
      <x:c r="A680" s="185" t="s">
        <x:v>66</x:v>
      </x:c>
      <x:c r="B680" s="200" t="s">
        <x:v>470</x:v>
      </x:c>
      <x:c r="C680" s="185" t="s">
        <x:v>126</x:v>
      </x:c>
      <x:c r="D680" s="185" t="s">
        <x:v>142</x:v>
      </x:c>
      <x:c r="E680" s="185" t="s">
        <x:v>128</x:v>
      </x:c>
      <x:c r="F680" s="185" t="n">
        <x:v>680.87</x:v>
      </x:c>
      <x:c r="G680" s="185" t="n">
        <x:v>696.311</x:v>
      </x:c>
      <x:c r="H680" s="185" t="n">
        <x:v>1327.362</x:v>
      </x:c>
      <x:c r="I680" s="185" t="n">
        <x:v>1489.193</x:v>
      </x:c>
      <x:c r="J680" s="185" t="n">
        <x:v>1519.176</x:v>
      </x:c>
      <x:c r="K680" s="185" t="n">
        <x:v>1079.413</x:v>
      </x:c>
      <x:c r="L680" s="185" t="n">
        <x:v>6792.325</x:v>
      </x:c>
      <x:c r="M680" s="185" t="n">
        <x:v>4335.731</x:v>
      </x:c>
      <x:c r="N680" s="185" t="n">
        <x:v>2456.594</x:v>
      </x:c>
    </x:row>
    <x:row r="681" spans="1:14">
      <x:c r="A681" s="185" t="s">
        <x:v>66</x:v>
      </x:c>
      <x:c r="B681" s="200" t="s">
        <x:v>471</x:v>
      </x:c>
      <x:c r="C681" s="185" t="s">
        <x:v>126</x:v>
      </x:c>
      <x:c r="D681" s="185" t="s">
        <x:v>142</x:v>
      </x:c>
      <x:c r="E681" s="185" t="s">
        <x:v>129</x:v>
      </x:c>
      <x:c r="F681" s="185" t="n">
        <x:v>671.524</x:v>
      </x:c>
      <x:c r="G681" s="185" t="n">
        <x:v>739.064</x:v>
      </x:c>
      <x:c r="H681" s="185" t="n">
        <x:v>1354.301</x:v>
      </x:c>
      <x:c r="I681" s="185" t="n">
        <x:v>1549.158</x:v>
      </x:c>
      <x:c r="J681" s="185" t="n">
        <x:v>1319.284</x:v>
      </x:c>
      <x:c r="K681" s="185" t="n">
        <x:v>1059.424</x:v>
      </x:c>
      <x:c r="L681" s="185" t="n">
        <x:v>6692.755</x:v>
      </x:c>
      <x:c r="M681" s="185" t="n">
        <x:v>4222.743</x:v>
      </x:c>
      <x:c r="N681" s="185" t="n">
        <x:v>2470.012</x:v>
      </x:c>
    </x:row>
    <x:row r="682" spans="1:14">
      <x:c r="A682" s="185" t="s">
        <x:v>66</x:v>
      </x:c>
      <x:c r="B682" s="200" t="s">
        <x:v>472</x:v>
      </x:c>
      <x:c r="C682" s="185" t="s">
        <x:v>126</x:v>
      </x:c>
      <x:c r="D682" s="185" t="s">
        <x:v>142</x:v>
      </x:c>
      <x:c r="E682" s="185" t="s">
        <x:v>130</x:v>
      </x:c>
      <x:c r="F682" s="185" t="n">
        <x:v>775.431</x:v>
      </x:c>
      <x:c r="G682" s="185" t="n">
        <x:v>1088.041</x:v>
      </x:c>
      <x:c r="H682" s="185" t="n">
        <x:v>1306.506</x:v>
      </x:c>
      <x:c r="I682" s="185" t="n">
        <x:v>1143.196</x:v>
      </x:c>
      <x:c r="J682" s="185" t="n">
        <x:v>1057.99</x:v>
      </x:c>
      <x:c r="K682" s="185" t="n">
        <x:v>738.457</x:v>
      </x:c>
      <x:c r="L682" s="185" t="n">
        <x:v>6109.621</x:v>
      </x:c>
      <x:c r="M682" s="185" t="n">
        <x:v>3507.692</x:v>
      </x:c>
      <x:c r="N682" s="185" t="n">
        <x:v>2601.929</x:v>
      </x:c>
    </x:row>
    <x:row r="683" spans="1:14">
      <x:c r="A683" s="185" t="s">
        <x:v>66</x:v>
      </x:c>
      <x:c r="B683" s="200" t="s">
        <x:v>473</x:v>
      </x:c>
      <x:c r="C683" s="185" t="s">
        <x:v>126</x:v>
      </x:c>
      <x:c r="D683" s="185" t="s">
        <x:v>142</x:v>
      </x:c>
      <x:c r="E683" s="185" t="s">
        <x:v>131</x:v>
      </x:c>
      <x:c r="F683" s="185" t="n">
        <x:v>616.166</x:v>
      </x:c>
      <x:c r="G683" s="185" t="n">
        <x:v>949.047</x:v>
      </x:c>
      <x:c r="H683" s="185" t="n">
        <x:v>1034.033</x:v>
      </x:c>
      <x:c r="I683" s="185" t="n">
        <x:v>842.808</x:v>
      </x:c>
      <x:c r="J683" s="185" t="n">
        <x:v>786.149</x:v>
      </x:c>
      <x:c r="K683" s="185" t="n">
        <x:v>481.605</x:v>
      </x:c>
      <x:c r="L683" s="185" t="n">
        <x:v>4709.808</x:v>
      </x:c>
      <x:c r="M683" s="185" t="n">
        <x:v>2662.99</x:v>
      </x:c>
      <x:c r="N683" s="185" t="n">
        <x:v>2046.818</x:v>
      </x:c>
    </x:row>
    <x:row r="684" spans="1:14">
      <x:c r="A684" s="185" t="s">
        <x:v>66</x:v>
      </x:c>
      <x:c r="B684" s="200" t="s">
        <x:v>474</x:v>
      </x:c>
      <x:c r="C684" s="185" t="s">
        <x:v>126</x:v>
      </x:c>
      <x:c r="D684" s="185" t="s">
        <x:v>142</x:v>
      </x:c>
      <x:c r="E684" s="185" t="s">
        <x:v>132</x:v>
      </x:c>
      <x:c r="F684" s="185" t="n">
        <x:v>816.266</x:v>
      </x:c>
      <x:c r="G684" s="185" t="n">
        <x:v>1270.894</x:v>
      </x:c>
      <x:c r="H684" s="185" t="n">
        <x:v>1281.226</x:v>
      </x:c>
      <x:c r="I684" s="185" t="n">
        <x:v>1053.916</x:v>
      </x:c>
      <x:c r="J684" s="185" t="n">
        <x:v>867.927</x:v>
      </x:c>
      <x:c r="K684" s="185" t="n">
        <x:v>733.603</x:v>
      </x:c>
      <x:c r="L684" s="185" t="n">
        <x:v>6023.832</x:v>
      </x:c>
      <x:c r="M684" s="185" t="n">
        <x:v>0</x:v>
      </x:c>
      <x:c r="N684" s="185" t="n">
        <x:v>6023.832</x:v>
      </x:c>
    </x:row>
    <x:row r="685" spans="1:14">
      <x:c r="A685" s="185" t="s">
        <x:v>66</x:v>
      </x:c>
      <x:c r="B685" s="200" t="s">
        <x:v>475</x:v>
      </x:c>
      <x:c r="C685" s="185" t="s">
        <x:v>126</x:v>
      </x:c>
      <x:c r="D685" s="185" t="s">
        <x:v>142</x:v>
      </x:c>
      <x:c r="E685" s="185" t="s">
        <x:v>133</x:v>
      </x:c>
      <x:c r="F685" s="185" t="n">
        <x:v>841.17</x:v>
      </x:c>
      <x:c r="G685" s="185" t="n">
        <x:v>1239.313</x:v>
      </x:c>
      <x:c r="H685" s="185" t="n">
        <x:v>1233.699</x:v>
      </x:c>
      <x:c r="I685" s="185" t="n">
        <x:v>1043.891</x:v>
      </x:c>
      <x:c r="J685" s="185" t="n">
        <x:v>790.827</x:v>
      </x:c>
      <x:c r="K685" s="185" t="n">
        <x:v>748.655</x:v>
      </x:c>
      <x:c r="L685" s="185" t="n">
        <x:v>5897.555</x:v>
      </x:c>
      <x:c r="M685" s="185" t="n">
        <x:v>0</x:v>
      </x:c>
      <x:c r="N685" s="185" t="n">
        <x:v>5897.555</x:v>
      </x:c>
    </x:row>
    <x:row r="686" spans="1:14">
      <x:c r="A686" s="185" t="s">
        <x:v>66</x:v>
      </x:c>
      <x:c r="B686" s="200" t="s">
        <x:v>476</x:v>
      </x:c>
      <x:c r="C686" s="185" t="s">
        <x:v>126</x:v>
      </x:c>
      <x:c r="D686" s="185" t="s">
        <x:v>142</x:v>
      </x:c>
      <x:c r="E686" s="185" t="s">
        <x:v>127</x:v>
      </x:c>
      <x:c r="F686" s="185" t="n">
        <x:v>903.476</x:v>
      </x:c>
      <x:c r="G686" s="185" t="n">
        <x:v>1392.205</x:v>
      </x:c>
      <x:c r="H686" s="185" t="n">
        <x:v>1470.968</x:v>
      </x:c>
      <x:c r="I686" s="185" t="n">
        <x:v>1211.999</x:v>
      </x:c>
      <x:c r="J686" s="185" t="n">
        <x:v>1180.924</x:v>
      </x:c>
      <x:c r="K686" s="185" t="n">
        <x:v>714.765</x:v>
      </x:c>
      <x:c r="L686" s="185" t="n">
        <x:v>6874.337</x:v>
      </x:c>
      <x:c r="M686" s="185" t="n">
        <x:v>3863.891</x:v>
      </x:c>
      <x:c r="N686" s="185" t="n">
        <x:v>3010.446</x:v>
      </x:c>
    </x:row>
    <x:row r="687" spans="1:14">
      <x:c r="A687" s="185" t="s">
        <x:v>66</x:v>
      </x:c>
      <x:c r="B687" s="200" t="s">
        <x:v>477</x:v>
      </x:c>
      <x:c r="C687" s="185" t="s">
        <x:v>126</x:v>
      </x:c>
      <x:c r="D687" s="185" t="s">
        <x:v>142</x:v>
      </x:c>
      <x:c r="E687" s="185" t="s">
        <x:v>128</x:v>
      </x:c>
      <x:c r="F687" s="185" t="n">
        <x:v>2176.625</x:v>
      </x:c>
      <x:c r="G687" s="185" t="n">
        <x:v>2984.48</x:v>
      </x:c>
      <x:c r="H687" s="185" t="n">
        <x:v>1495.506</x:v>
      </x:c>
      <x:c r="I687" s="185" t="n">
        <x:v>1277.406</x:v>
      </x:c>
      <x:c r="J687" s="185" t="n">
        <x:v>1308.564</x:v>
      </x:c>
      <x:c r="K687" s="185" t="n">
        <x:v>841.224</x:v>
      </x:c>
      <x:c r="L687" s="185" t="n">
        <x:v>10083.805</x:v>
      </x:c>
      <x:c r="M687" s="185" t="n">
        <x:v>4081.476</x:v>
      </x:c>
      <x:c r="N687" s="185" t="n">
        <x:v>6002.329</x:v>
      </x:c>
    </x:row>
    <x:row r="688" spans="1:14">
      <x:c r="A688" s="185" t="s">
        <x:v>66</x:v>
      </x:c>
      <x:c r="B688" s="200" t="s">
        <x:v>478</x:v>
      </x:c>
      <x:c r="C688" s="185" t="s">
        <x:v>126</x:v>
      </x:c>
      <x:c r="D688" s="185" t="s">
        <x:v>142</x:v>
      </x:c>
      <x:c r="E688" s="185" t="s">
        <x:v>129</x:v>
      </x:c>
      <x:c r="F688" s="185" t="n">
        <x:v>2237.797</x:v>
      </x:c>
      <x:c r="G688" s="185" t="n">
        <x:v>2984.48</x:v>
      </x:c>
      <x:c r="H688" s="185" t="n">
        <x:v>1456.873</x:v>
      </x:c>
      <x:c r="I688" s="185" t="n">
        <x:v>1467.206</x:v>
      </x:c>
      <x:c r="J688" s="185" t="n">
        <x:v>1518.871</x:v>
      </x:c>
      <x:c r="K688" s="185" t="n">
        <x:v>1022.913</x:v>
      </x:c>
      <x:c r="L688" s="185" t="n">
        <x:v>10688.14</x:v>
      </x:c>
      <x:c r="M688" s="185" t="n">
        <x:v>4442.95</x:v>
      </x:c>
      <x:c r="N688" s="185" t="n">
        <x:v>6245.19</x:v>
      </x:c>
    </x:row>
    <x:row r="689" spans="1:14">
      <x:c r="A689" s="185" t="s">
        <x:v>66</x:v>
      </x:c>
      <x:c r="B689" s="200" t="s">
        <x:v>479</x:v>
      </x:c>
      <x:c r="C689" s="185" t="s">
        <x:v>126</x:v>
      </x:c>
      <x:c r="D689" s="185" t="s">
        <x:v>142</x:v>
      </x:c>
      <x:c r="E689" s="185" t="s">
        <x:v>130</x:v>
      </x:c>
      <x:c r="F689" s="185" t="n">
        <x:v>2248.262</x:v>
      </x:c>
      <x:c r="G689" s="185" t="n">
        <x:v>2984.48</x:v>
      </x:c>
      <x:c r="H689" s="185" t="n">
        <x:v>1709.222</x:v>
      </x:c>
      <x:c r="I689" s="185" t="n">
        <x:v>1574.559</x:v>
      </x:c>
      <x:c r="J689" s="185" t="n">
        <x:v>1512.403</x:v>
      </x:c>
      <x:c r="K689" s="185" t="n">
        <x:v>1035.891</x:v>
      </x:c>
      <x:c r="L689" s="185" t="n">
        <x:v>11064.817</x:v>
      </x:c>
      <x:c r="M689" s="185" t="n">
        <x:v>4796.184</x:v>
      </x:c>
      <x:c r="N689" s="185" t="n">
        <x:v>6268.633</x:v>
      </x:c>
    </x:row>
    <x:row r="690" spans="1:14">
      <x:c r="A690" s="185" t="s">
        <x:v>66</x:v>
      </x:c>
      <x:c r="B690" s="200" t="s">
        <x:v>480</x:v>
      </x:c>
      <x:c r="C690" s="185" t="s">
        <x:v>126</x:v>
      </x:c>
      <x:c r="D690" s="185" t="s">
        <x:v>142</x:v>
      </x:c>
      <x:c r="E690" s="185" t="s">
        <x:v>131</x:v>
      </x:c>
      <x:c r="F690" s="185" t="n">
        <x:v>2128.838</x:v>
      </x:c>
      <x:c r="G690" s="185" t="n">
        <x:v>2773.552</x:v>
      </x:c>
      <x:c r="H690" s="185" t="n">
        <x:v>1621.446</x:v>
      </x:c>
      <x:c r="I690" s="185" t="n">
        <x:v>1438.07</x:v>
      </x:c>
      <x:c r="J690" s="185" t="n">
        <x:v>1467.024</x:v>
      </x:c>
      <x:c r="K690" s="185" t="n">
        <x:v>1042.36</x:v>
      </x:c>
      <x:c r="L690" s="185" t="n">
        <x:v>10471.29</x:v>
      </x:c>
      <x:c r="M690" s="185" t="n">
        <x:v>4526.54</x:v>
      </x:c>
      <x:c r="N690" s="185" t="n">
        <x:v>5944.75</x:v>
      </x:c>
    </x:row>
    <x:row r="691" spans="1:14">
      <x:c r="A691" s="185" t="s">
        <x:v>66</x:v>
      </x:c>
      <x:c r="B691" s="200" t="s">
        <x:v>481</x:v>
      </x:c>
      <x:c r="C691" s="185" t="s">
        <x:v>126</x:v>
      </x:c>
      <x:c r="D691" s="185" t="s">
        <x:v>142</x:v>
      </x:c>
      <x:c r="E691" s="185" t="s">
        <x:v>132</x:v>
      </x:c>
      <x:c r="F691" s="185" t="n">
        <x:v>2138.836</x:v>
      </x:c>
      <x:c r="G691" s="185" t="n">
        <x:v>2773.552</x:v>
      </x:c>
      <x:c r="H691" s="185" t="n">
        <x:v>1611.795</x:v>
      </x:c>
      <x:c r="I691" s="185" t="n">
        <x:v>1495.977</x:v>
      </x:c>
      <x:c r="J691" s="185" t="n">
        <x:v>1273.995</x:v>
      </x:c>
      <x:c r="K691" s="185" t="n">
        <x:v>1023.058</x:v>
      </x:c>
      <x:c r="L691" s="185" t="n">
        <x:v>10317.213</x:v>
      </x:c>
      <x:c r="M691" s="185" t="n">
        <x:v>0</x:v>
      </x:c>
      <x:c r="N691" s="185" t="n">
        <x:v>10317.213</x:v>
      </x:c>
    </x:row>
    <x:row r="692" spans="1:14">
      <x:c r="A692" s="185" t="s">
        <x:v>66</x:v>
      </x:c>
      <x:c r="B692" s="200" t="s">
        <x:v>482</x:v>
      </x:c>
      <x:c r="C692" s="185" t="s">
        <x:v>126</x:v>
      </x:c>
      <x:c r="D692" s="185" t="s">
        <x:v>142</x:v>
      </x:c>
      <x:c r="E692" s="185" t="s">
        <x:v>133</x:v>
      </x:c>
      <x:c r="F692" s="185" t="n">
        <x:v>2100.225</x:v>
      </x:c>
      <x:c r="G692" s="185" t="n">
        <x:v>2773.552</x:v>
      </x:c>
      <x:c r="H692" s="185" t="n">
        <x:v>1467.024</x:v>
      </x:c>
      <x:c r="I692" s="185" t="n">
        <x:v>1380.164</x:v>
      </x:c>
      <x:c r="J692" s="185" t="n">
        <x:v>1052.008</x:v>
      </x:c>
      <x:c r="K692" s="185" t="n">
        <x:v>916.886</x:v>
      </x:c>
      <x:c r="L692" s="185" t="n">
        <x:v>9689.85899999999</x:v>
      </x:c>
      <x:c r="M692" s="185" t="n">
        <x:v>0</x:v>
      </x:c>
      <x:c r="N692" s="185" t="n">
        <x:v>9689.859</x:v>
      </x:c>
    </x:row>
    <x:row r="693" spans="1:14">
      <x:c r="A693" s="185" t="s">
        <x:v>66</x:v>
      </x:c>
      <x:c r="B693" s="200" t="s">
        <x:v>483</x:v>
      </x:c>
      <x:c r="C693" s="185" t="s">
        <x:v>126</x:v>
      </x:c>
      <x:c r="D693" s="185" t="s">
        <x:v>142</x:v>
      </x:c>
      <x:c r="E693" s="185" t="s">
        <x:v>127</x:v>
      </x:c>
      <x:c r="F693" s="185" t="n">
        <x:v>800.492</x:v>
      </x:c>
      <x:c r="G693" s="185" t="n">
        <x:v>1047.921</x:v>
      </x:c>
      <x:c r="H693" s="185" t="n">
        <x:v>1106.136</x:v>
      </x:c>
      <x:c r="I693" s="185" t="n">
        <x:v>1040.642</x:v>
      </x:c>
      <x:c r="J693" s="185" t="n">
        <x:v>793.217</x:v>
      </x:c>
      <x:c r="K693" s="185" t="n">
        <x:v>691.338</x:v>
      </x:c>
      <x:c r="L693" s="185" t="n">
        <x:v>5479.746</x:v>
      </x:c>
      <x:c r="M693" s="185" t="n">
        <x:v>2939.995</x:v>
      </x:c>
      <x:c r="N693" s="185" t="n">
        <x:v>2539.751</x:v>
      </x:c>
    </x:row>
    <x:row r="694" spans="1:14">
      <x:c r="A694" s="185" t="s">
        <x:v>66</x:v>
      </x:c>
      <x:c r="B694" s="200" t="s">
        <x:v>484</x:v>
      </x:c>
      <x:c r="C694" s="185" t="s">
        <x:v>126</x:v>
      </x:c>
      <x:c r="D694" s="185" t="s">
        <x:v>142</x:v>
      </x:c>
      <x:c r="E694" s="185" t="s">
        <x:v>128</x:v>
      </x:c>
      <x:c r="F694" s="185" t="n">
        <x:v>792.692</x:v>
      </x:c>
      <x:c r="G694" s="185" t="n">
        <x:v>1112.262</x:v>
      </x:c>
      <x:c r="H694" s="185" t="n">
        <x:v>1335.59</x:v>
      </x:c>
      <x:c r="I694" s="185" t="n">
        <x:v>1168.645</x:v>
      </x:c>
      <x:c r="J694" s="185" t="n">
        <x:v>1081.54</x:v>
      </x:c>
      <x:c r="K694" s="185" t="n">
        <x:v>754.896</x:v>
      </x:c>
      <x:c r="L694" s="185" t="n">
        <x:v>6245.625</x:v>
      </x:c>
      <x:c r="M694" s="185" t="n">
        <x:v>3585.775</x:v>
      </x:c>
      <x:c r="N694" s="185" t="n">
        <x:v>2659.85</x:v>
      </x:c>
    </x:row>
    <x:row r="695" spans="1:14">
      <x:c r="A695" s="185" t="s">
        <x:v>66</x:v>
      </x:c>
      <x:c r="B695" s="200" t="s">
        <x:v>485</x:v>
      </x:c>
      <x:c r="C695" s="185" t="s">
        <x:v>126</x:v>
      </x:c>
      <x:c r="D695" s="185" t="s">
        <x:v>142</x:v>
      </x:c>
      <x:c r="E695" s="185" t="s">
        <x:v>129</x:v>
      </x:c>
      <x:c r="F695" s="185" t="n">
        <x:v>629.888</x:v>
      </x:c>
      <x:c r="G695" s="185" t="n">
        <x:v>970.171</x:v>
      </x:c>
      <x:c r="H695" s="185" t="n">
        <x:v>1057.053</x:v>
      </x:c>
      <x:c r="I695" s="185" t="n">
        <x:v>861.568</x:v>
      </x:c>
      <x:c r="J695" s="185" t="n">
        <x:v>803.648</x:v>
      </x:c>
      <x:c r="K695" s="185" t="n">
        <x:v>492.325</x:v>
      </x:c>
      <x:c r="L695" s="185" t="n">
        <x:v>4814.653</x:v>
      </x:c>
      <x:c r="M695" s="185" t="n">
        <x:v>2722.269</x:v>
      </x:c>
      <x:c r="N695" s="185" t="n">
        <x:v>2092.384</x:v>
      </x:c>
    </x:row>
    <x:row r="696" spans="1:14">
      <x:c r="A696" s="185" t="s">
        <x:v>66</x:v>
      </x:c>
      <x:c r="B696" s="200" t="s">
        <x:v>486</x:v>
      </x:c>
      <x:c r="C696" s="185" t="s">
        <x:v>126</x:v>
      </x:c>
      <x:c r="D696" s="185" t="s">
        <x:v>142</x:v>
      </x:c>
      <x:c r="E696" s="185" t="s">
        <x:v>130</x:v>
      </x:c>
      <x:c r="F696" s="185" t="n">
        <x:v>834.436</x:v>
      </x:c>
      <x:c r="G696" s="185" t="n">
        <x:v>1299.184</x:v>
      </x:c>
      <x:c r="H696" s="185" t="n">
        <x:v>1309.746</x:v>
      </x:c>
      <x:c r="I696" s="185" t="n">
        <x:v>1077.376</x:v>
      </x:c>
      <x:c r="J696" s="185" t="n">
        <x:v>887.247</x:v>
      </x:c>
      <x:c r="K696" s="185" t="n">
        <x:v>749.933</x:v>
      </x:c>
      <x:c r="L696" s="185" t="n">
        <x:v>6157.922</x:v>
      </x:c>
      <x:c r="M696" s="185" t="n">
        <x:v>3274.369</x:v>
      </x:c>
      <x:c r="N696" s="185" t="n">
        <x:v>2883.553</x:v>
      </x:c>
    </x:row>
    <x:row r="697" spans="1:14">
      <x:c r="A697" s="185" t="s">
        <x:v>66</x:v>
      </x:c>
      <x:c r="B697" s="200" t="s">
        <x:v>487</x:v>
      </x:c>
      <x:c r="C697" s="185" t="s">
        <x:v>126</x:v>
      </x:c>
      <x:c r="D697" s="185" t="s">
        <x:v>142</x:v>
      </x:c>
      <x:c r="E697" s="185" t="s">
        <x:v>131</x:v>
      </x:c>
      <x:c r="F697" s="185" t="n">
        <x:v>859.894</x:v>
      </x:c>
      <x:c r="G697" s="185" t="n">
        <x:v>1266.9</x:v>
      </x:c>
      <x:c r="H697" s="185" t="n">
        <x:v>1261.159</x:v>
      </x:c>
      <x:c r="I697" s="185" t="n">
        <x:v>1067.129</x:v>
      </x:c>
      <x:c r="J697" s="185" t="n">
        <x:v>808.431</x:v>
      </x:c>
      <x:c r="K697" s="185" t="n">
        <x:v>765.324</x:v>
      </x:c>
      <x:c r="L697" s="185" t="n">
        <x:v>6028.837</x:v>
      </x:c>
      <x:c r="M697" s="185" t="n">
        <x:v>3136.719</x:v>
      </x:c>
      <x:c r="N697" s="185" t="n">
        <x:v>2892.118</x:v>
      </x:c>
    </x:row>
    <x:row r="698" spans="1:14">
      <x:c r="A698" s="185" t="s">
        <x:v>66</x:v>
      </x:c>
      <x:c r="B698" s="200" t="s">
        <x:v>488</x:v>
      </x:c>
      <x:c r="C698" s="185" t="s">
        <x:v>126</x:v>
      </x:c>
      <x:c r="D698" s="185" t="s">
        <x:v>142</x:v>
      </x:c>
      <x:c r="E698" s="185" t="s">
        <x:v>132</x:v>
      </x:c>
      <x:c r="F698" s="185" t="n">
        <x:v>923.588</x:v>
      </x:c>
      <x:c r="G698" s="185" t="n">
        <x:v>1423.195</x:v>
      </x:c>
      <x:c r="H698" s="185" t="n">
        <x:v>1503.714</x:v>
      </x:c>
      <x:c r="I698" s="185" t="n">
        <x:v>1238.975</x:v>
      </x:c>
      <x:c r="J698" s="185" t="n">
        <x:v>1207.208</x:v>
      </x:c>
      <x:c r="K698" s="185" t="n">
        <x:v>730.674</x:v>
      </x:c>
      <x:c r="L698" s="185" t="n">
        <x:v>7027.354</x:v>
      </x:c>
      <x:c r="M698" s="185" t="n">
        <x:v>0</x:v>
      </x:c>
      <x:c r="N698" s="185" t="n">
        <x:v>7027.354</x:v>
      </x:c>
    </x:row>
    <x:row r="699" spans="1:14">
      <x:c r="A699" s="185" t="s">
        <x:v>66</x:v>
      </x:c>
      <x:c r="B699" s="200" t="s">
        <x:v>489</x:v>
      </x:c>
      <x:c r="C699" s="185" t="s">
        <x:v>126</x:v>
      </x:c>
      <x:c r="D699" s="185" t="s">
        <x:v>142</x:v>
      </x:c>
      <x:c r="E699" s="185" t="s">
        <x:v>133</x:v>
      </x:c>
      <x:c r="F699" s="185" t="n">
        <x:v>1301.573</x:v>
      </x:c>
      <x:c r="G699" s="185" t="n">
        <x:v>1983.096</x:v>
      </x:c>
      <x:c r="H699" s="185" t="n">
        <x:v>141.718</x:v>
      </x:c>
      <x:c r="I699" s="185" t="n">
        <x:v>5.04</x:v>
      </x:c>
      <x:c r="J699" s="185" t="n">
        <x:v>2.401</x:v>
      </x:c>
      <x:c r="K699" s="185" t="n">
        <x:v>0.76</x:v>
      </x:c>
      <x:c r="L699" s="185" t="n">
        <x:v>3434.588</x:v>
      </x:c>
      <x:c r="M699" s="185" t="n">
        <x:v>0</x:v>
      </x:c>
      <x:c r="N699" s="185" t="n">
        <x:v>3434.588</x:v>
      </x:c>
    </x:row>
    <x:row r="700" spans="1:14">
      <x:c r="A700" s="185" t="s">
        <x:v>66</x:v>
      </x:c>
      <x:c r="B700" s="200" t="s">
        <x:v>490</x:v>
      </x:c>
      <x:c r="C700" s="185" t="s">
        <x:v>126</x:v>
      </x:c>
      <x:c r="D700" s="185" t="s">
        <x:v>142</x:v>
      </x:c>
      <x:c r="E700" s="185" t="s">
        <x:v>127</x:v>
      </x:c>
      <x:c r="F700" s="185" t="n">
        <x:v>1308.635</x:v>
      </x:c>
      <x:c r="G700" s="185" t="n">
        <x:v>1983.096</x:v>
      </x:c>
      <x:c r="H700" s="185" t="n">
        <x:v>127.312</x:v>
      </x:c>
      <x:c r="I700" s="185" t="n">
        <x:v>5.087</x:v>
      </x:c>
      <x:c r="J700" s="185" t="n">
        <x:v>2.443</x:v>
      </x:c>
      <x:c r="K700" s="185" t="n">
        <x:v>0.768</x:v>
      </x:c>
      <x:c r="L700" s="185" t="n">
        <x:v>3427.341</x:v>
      </x:c>
      <x:c r="M700" s="185" t="n">
        <x:v>134.842</x:v>
      </x:c>
      <x:c r="N700" s="185" t="n">
        <x:v>3292.499</x:v>
      </x:c>
    </x:row>
    <x:row r="701" spans="1:14">
      <x:c r="A701" s="185" t="s">
        <x:v>66</x:v>
      </x:c>
      <x:c r="B701" s="200" t="s">
        <x:v>491</x:v>
      </x:c>
      <x:c r="C701" s="185" t="s">
        <x:v>126</x:v>
      </x:c>
      <x:c r="D701" s="185" t="s">
        <x:v>142</x:v>
      </x:c>
      <x:c r="E701" s="185" t="s">
        <x:v>128</x:v>
      </x:c>
      <x:c r="F701" s="185" t="n">
        <x:v>1322.028</x:v>
      </x:c>
      <x:c r="G701" s="185" t="n">
        <x:v>1983.096</x:v>
      </x:c>
      <x:c r="H701" s="185" t="n">
        <x:v>141.915</x:v>
      </x:c>
      <x:c r="I701" s="185" t="n">
        <x:v>5.692</x:v>
      </x:c>
      <x:c r="J701" s="185" t="n">
        <x:v>2.838</x:v>
      </x:c>
      <x:c r="K701" s="185" t="n">
        <x:v>0.824</x:v>
      </x:c>
      <x:c r="L701" s="185" t="n">
        <x:v>3456.393</x:v>
      </x:c>
      <x:c r="M701" s="185" t="n">
        <x:v>150.445</x:v>
      </x:c>
      <x:c r="N701" s="185" t="n">
        <x:v>3305.948</x:v>
      </x:c>
    </x:row>
    <x:row r="702" spans="1:14">
      <x:c r="A702" s="185" t="s">
        <x:v>66</x:v>
      </x:c>
      <x:c r="B702" s="200" t="s">
        <x:v>492</x:v>
      </x:c>
      <x:c r="C702" s="185" t="s">
        <x:v>126</x:v>
      </x:c>
      <x:c r="D702" s="185" t="s">
        <x:v>142</x:v>
      </x:c>
      <x:c r="E702" s="185" t="s">
        <x:v>129</x:v>
      </x:c>
      <x:c r="F702" s="185" t="n">
        <x:v>1467.242</x:v>
      </x:c>
      <x:c r="G702" s="185" t="n">
        <x:v>1842.944</x:v>
      </x:c>
      <x:c r="H702" s="185" t="n">
        <x:v>1275.295</x:v>
      </x:c>
      <x:c r="I702" s="185" t="n">
        <x:v>1322.817</x:v>
      </x:c>
      <x:c r="J702" s="185" t="n">
        <x:v>1355.082</x:v>
      </x:c>
      <x:c r="K702" s="185" t="n">
        <x:v>871.126</x:v>
      </x:c>
      <x:c r="L702" s="185" t="n">
        <x:v>8134.506</x:v>
      </x:c>
      <x:c r="M702" s="185" t="n">
        <x:v>3953.194</x:v>
      </x:c>
      <x:c r="N702" s="185" t="n">
        <x:v>4181.312</x:v>
      </x:c>
    </x:row>
    <x:row r="703" spans="1:14">
      <x:c r="A703" s="185" t="s">
        <x:v>66</x:v>
      </x:c>
      <x:c r="B703" s="200" t="s">
        <x:v>114</x:v>
      </x:c>
      <x:c r="C703" s="185" t="s">
        <x:v>126</x:v>
      </x:c>
      <x:c r="D703" s="185" t="s">
        <x:v>143</x:v>
      </x:c>
      <x:c r="E703" s="185" t="s">
        <x:v>130</x:v>
      </x:c>
      <x:c r="F703" s="185" t="n">
        <x:v>1519.816</x:v>
      </x:c>
      <x:c r="G703" s="185" t="n">
        <x:v>1842.944</x:v>
      </x:c>
      <x:c r="H703" s="185" t="n">
        <x:v>1252.761</x:v>
      </x:c>
      <x:c r="I703" s="185" t="n">
        <x:v>1519.364</x:v>
      </x:c>
      <x:c r="J703" s="185" t="n">
        <x:v>1572.868</x:v>
      </x:c>
      <x:c r="K703" s="185" t="n">
        <x:v>1059.277</x:v>
      </x:c>
      <x:c r="L703" s="185" t="n">
        <x:v>8767.03</x:v>
      </x:c>
      <x:c r="M703" s="185" t="n">
        <x:v>4344.993</x:v>
      </x:c>
      <x:c r="N703" s="185" t="n">
        <x:v>4422.037</x:v>
      </x:c>
    </x:row>
    <x:row r="704" spans="1:14">
      <x:c r="A704" s="185" t="s">
        <x:v>66</x:v>
      </x:c>
      <x:c r="B704" s="200" t="s">
        <x:v>493</x:v>
      </x:c>
      <x:c r="C704" s="185" t="s">
        <x:v>126</x:v>
      </x:c>
      <x:c r="D704" s="185" t="s">
        <x:v>143</x:v>
      </x:c>
      <x:c r="E704" s="185" t="s">
        <x:v>131</x:v>
      </x:c>
      <x:c r="F704" s="185" t="n">
        <x:v>1503.39</x:v>
      </x:c>
      <x:c r="G704" s="185" t="n">
        <x:v>1842.944</x:v>
      </x:c>
      <x:c r="H704" s="185" t="n">
        <x:v>1449.121</x:v>
      </x:c>
      <x:c r="I704" s="185" t="n">
        <x:v>1630.535</x:v>
      </x:c>
      <x:c r="J704" s="185" t="n">
        <x:v>1566.17</x:v>
      </x:c>
      <x:c r="K704" s="185" t="n">
        <x:v>1072.717</x:v>
      </x:c>
      <x:c r="L704" s="185" t="n">
        <x:v>9064.877</x:v>
      </x:c>
      <x:c r="M704" s="185" t="n">
        <x:v>4645.826</x:v>
      </x:c>
      <x:c r="N704" s="185" t="n">
        <x:v>4419.051</x:v>
      </x:c>
    </x:row>
    <x:row r="705" spans="1:14">
      <x:c r="A705" s="185" t="s">
        <x:v>66</x:v>
      </x:c>
      <x:c r="B705" s="200" t="s">
        <x:v>494</x:v>
      </x:c>
      <x:c r="C705" s="185" t="s">
        <x:v>126</x:v>
      </x:c>
      <x:c r="D705" s="185" t="s">
        <x:v>143</x:v>
      </x:c>
      <x:c r="E705" s="185" t="s">
        <x:v>132</x:v>
      </x:c>
      <x:c r="F705" s="185" t="n">
        <x:v>680.87</x:v>
      </x:c>
      <x:c r="G705" s="185" t="n">
        <x:v>696.311</x:v>
      </x:c>
      <x:c r="H705" s="185" t="n">
        <x:v>1327.362</x:v>
      </x:c>
      <x:c r="I705" s="185" t="n">
        <x:v>1489.193</x:v>
      </x:c>
      <x:c r="J705" s="185" t="n">
        <x:v>1519.176</x:v>
      </x:c>
      <x:c r="K705" s="185" t="n">
        <x:v>1079.413</x:v>
      </x:c>
      <x:c r="L705" s="185" t="n">
        <x:v>6792.325</x:v>
      </x:c>
      <x:c r="M705" s="185" t="n">
        <x:v>0</x:v>
      </x:c>
      <x:c r="N705" s="185" t="n">
        <x:v>6792.325</x:v>
      </x:c>
    </x:row>
    <x:row r="706" spans="1:14">
      <x:c r="A706" s="185" t="s">
        <x:v>66</x:v>
      </x:c>
      <x:c r="B706" s="200" t="s">
        <x:v>495</x:v>
      </x:c>
      <x:c r="C706" s="185" t="s">
        <x:v>126</x:v>
      </x:c>
      <x:c r="D706" s="185" t="s">
        <x:v>143</x:v>
      </x:c>
      <x:c r="E706" s="185" t="s">
        <x:v>133</x:v>
      </x:c>
      <x:c r="F706" s="185" t="n">
        <x:v>671.524</x:v>
      </x:c>
      <x:c r="G706" s="185" t="n">
        <x:v>739.064</x:v>
      </x:c>
      <x:c r="H706" s="185" t="n">
        <x:v>1354.301</x:v>
      </x:c>
      <x:c r="I706" s="185" t="n">
        <x:v>1549.158</x:v>
      </x:c>
      <x:c r="J706" s="185" t="n">
        <x:v>1319.284</x:v>
      </x:c>
      <x:c r="K706" s="185" t="n">
        <x:v>1059.424</x:v>
      </x:c>
      <x:c r="L706" s="185" t="n">
        <x:v>6692.755</x:v>
      </x:c>
      <x:c r="M706" s="185" t="n">
        <x:v>0</x:v>
      </x:c>
      <x:c r="N706" s="185" t="n">
        <x:v>6692.755</x:v>
      </x:c>
    </x:row>
    <x:row r="707" spans="1:14">
      <x:c r="A707" s="185" t="s">
        <x:v>66</x:v>
      </x:c>
      <x:c r="B707" s="200" t="s">
        <x:v>496</x:v>
      </x:c>
      <x:c r="C707" s="185" t="s">
        <x:v>126</x:v>
      </x:c>
      <x:c r="D707" s="185" t="s">
        <x:v>143</x:v>
      </x:c>
      <x:c r="E707" s="185" t="s">
        <x:v>127</x:v>
      </x:c>
      <x:c r="F707" s="185" t="n">
        <x:v>765.813</x:v>
      </x:c>
      <x:c r="G707" s="185" t="n">
        <x:v>1074.549</x:v>
      </x:c>
      <x:c r="H707" s="185" t="n">
        <x:v>1290.306</x:v>
      </x:c>
      <x:c r="I707" s="185" t="n">
        <x:v>1129.02</x:v>
      </x:c>
      <x:c r="J707" s="185" t="n">
        <x:v>1044.87</x:v>
      </x:c>
      <x:c r="K707" s="185" t="n">
        <x:v>729.297</x:v>
      </x:c>
      <x:c r="L707" s="185" t="n">
        <x:v>6033.855</x:v>
      </x:c>
      <x:c r="M707" s="185" t="n">
        <x:v>3464.196</x:v>
      </x:c>
      <x:c r="N707" s="185" t="n">
        <x:v>2569.659</x:v>
      </x:c>
    </x:row>
    <x:row r="708" spans="1:14">
      <x:c r="A708" s="185" t="s">
        <x:v>66</x:v>
      </x:c>
      <x:c r="B708" s="200" t="s">
        <x:v>497</x:v>
      </x:c>
      <x:c r="C708" s="185" t="s">
        <x:v>126</x:v>
      </x:c>
      <x:c r="D708" s="185" t="s">
        <x:v>143</x:v>
      </x:c>
      <x:c r="E708" s="185" t="s">
        <x:v>128</x:v>
      </x:c>
      <x:c r="F708" s="185" t="n">
        <x:v>608.526</x:v>
      </x:c>
      <x:c r="G708" s="185" t="n">
        <x:v>937.277</x:v>
      </x:c>
      <x:c r="H708" s="185" t="n">
        <x:v>1021.212</x:v>
      </x:c>
      <x:c r="I708" s="185" t="n">
        <x:v>832.357</x:v>
      </x:c>
      <x:c r="J708" s="185" t="n">
        <x:v>776.398</x:v>
      </x:c>
      <x:c r="K708" s="185" t="n">
        <x:v>475.633</x:v>
      </x:c>
      <x:c r="L708" s="185" t="n">
        <x:v>4651.403</x:v>
      </x:c>
      <x:c r="M708" s="185" t="n">
        <x:v>2629.967</x:v>
      </x:c>
      <x:c r="N708" s="185" t="n">
        <x:v>2021.436</x:v>
      </x:c>
    </x:row>
    <x:row r="709" spans="1:14">
      <x:c r="A709" s="185" t="s">
        <x:v>66</x:v>
      </x:c>
      <x:c r="B709" s="200" t="s">
        <x:v>498</x:v>
      </x:c>
      <x:c r="C709" s="185" t="s">
        <x:v>126</x:v>
      </x:c>
      <x:c r="D709" s="185" t="s">
        <x:v>143</x:v>
      </x:c>
      <x:c r="E709" s="185" t="s">
        <x:v>129</x:v>
      </x:c>
      <x:c r="F709" s="185" t="n">
        <x:v>806.146</x:v>
      </x:c>
      <x:c r="G709" s="185" t="n">
        <x:v>1255.134</x:v>
      </x:c>
      <x:c r="H709" s="185" t="n">
        <x:v>1265.338</x:v>
      </x:c>
      <x:c r="I709" s="185" t="n">
        <x:v>1040.846</x:v>
      </x:c>
      <x:c r="J709" s="185" t="n">
        <x:v>857.165</x:v>
      </x:c>
      <x:c r="K709" s="185" t="n">
        <x:v>724.507</x:v>
      </x:c>
      <x:c r="L709" s="185" t="n">
        <x:v>5949.136</x:v>
      </x:c>
      <x:c r="M709" s="185" t="n">
        <x:v>3163.349</x:v>
      </x:c>
      <x:c r="N709" s="185" t="n">
        <x:v>2785.787</x:v>
      </x:c>
    </x:row>
    <x:row r="710" spans="1:14">
      <x:c r="A710" s="185" t="s">
        <x:v>66</x:v>
      </x:c>
      <x:c r="B710" s="200" t="s">
        <x:v>499</x:v>
      </x:c>
      <x:c r="C710" s="185" t="s">
        <x:v>126</x:v>
      </x:c>
      <x:c r="D710" s="185" t="s">
        <x:v>143</x:v>
      </x:c>
      <x:c r="E710" s="185" t="s">
        <x:v>130</x:v>
      </x:c>
      <x:c r="F710" s="185" t="n">
        <x:v>830.742</x:v>
      </x:c>
      <x:c r="G710" s="185" t="n">
        <x:v>1223.946</x:v>
      </x:c>
      <x:c r="H710" s="185" t="n">
        <x:v>1218.402</x:v>
      </x:c>
      <x:c r="I710" s="185" t="n">
        <x:v>1030.946</x:v>
      </x:c>
      <x:c r="J710" s="185" t="n">
        <x:v>781.021</x:v>
      </x:c>
      <x:c r="K710" s="185" t="n">
        <x:v>739.37</x:v>
      </x:c>
      <x:c r="L710" s="185" t="n">
        <x:v>5824.427</x:v>
      </x:c>
      <x:c r="M710" s="185" t="n">
        <x:v>3030.369</x:v>
      </x:c>
      <x:c r="N710" s="185" t="n">
        <x:v>2794.058</x:v>
      </x:c>
    </x:row>
    <x:row r="711" spans="1:14">
      <x:c r="A711" s="185" t="s">
        <x:v>66</x:v>
      </x:c>
      <x:c r="B711" s="200" t="s">
        <x:v>500</x:v>
      </x:c>
      <x:c r="C711" s="185" t="s">
        <x:v>126</x:v>
      </x:c>
      <x:c r="D711" s="185" t="s">
        <x:v>143</x:v>
      </x:c>
      <x:c r="E711" s="185" t="s">
        <x:v>131</x:v>
      </x:c>
      <x:c r="F711" s="185" t="n">
        <x:v>892.274</x:v>
      </x:c>
      <x:c r="G711" s="185" t="n">
        <x:v>1374.942</x:v>
      </x:c>
      <x:c r="H711" s="185" t="n">
        <x:v>1452.728</x:v>
      </x:c>
      <x:c r="I711" s="185" t="n">
        <x:v>1196.971</x:v>
      </x:c>
      <x:c r="J711" s="185" t="n">
        <x:v>1166.282</x:v>
      </x:c>
      <x:c r="K711" s="185" t="n">
        <x:v>705.902</x:v>
      </x:c>
      <x:c r="L711" s="185" t="n">
        <x:v>6789.099</x:v>
      </x:c>
      <x:c r="M711" s="185" t="n">
        <x:v>3815.981</x:v>
      </x:c>
      <x:c r="N711" s="185" t="n">
        <x:v>2973.118</x:v>
      </x:c>
    </x:row>
    <x:row r="712" spans="1:14">
      <x:c r="A712" s="185" t="s">
        <x:v>66</x:v>
      </x:c>
      <x:c r="B712" s="200" t="s">
        <x:v>501</x:v>
      </x:c>
      <x:c r="C712" s="185" t="s">
        <x:v>126</x:v>
      </x:c>
      <x:c r="D712" s="185" t="s">
        <x:v>143</x:v>
      </x:c>
      <x:c r="E712" s="185" t="s">
        <x:v>132</x:v>
      </x:c>
      <x:c r="F712" s="185" t="n">
        <x:v>2149.634</x:v>
      </x:c>
      <x:c r="G712" s="185" t="n">
        <x:v>2947.472</x:v>
      </x:c>
      <x:c r="H712" s="185" t="n">
        <x:v>1476.962</x:v>
      </x:c>
      <x:c r="I712" s="185" t="n">
        <x:v>1261.565</x:v>
      </x:c>
      <x:c r="J712" s="185" t="n">
        <x:v>1292.338</x:v>
      </x:c>
      <x:c r="K712" s="185" t="n">
        <x:v>830.792</x:v>
      </x:c>
      <x:c r="L712" s="185" t="n">
        <x:v>9958.76299999999</x:v>
      </x:c>
      <x:c r="M712" s="185" t="n">
        <x:v>0</x:v>
      </x:c>
      <x:c r="N712" s="185" t="n">
        <x:v>9958.763</x:v>
      </x:c>
    </x:row>
    <x:row r="713" spans="1:14">
      <x:c r="A713" s="185" t="s">
        <x:v>66</x:v>
      </x:c>
      <x:c r="B713" s="200" t="s">
        <x:v>502</x:v>
      </x:c>
      <x:c r="C713" s="185" t="s">
        <x:v>126</x:v>
      </x:c>
      <x:c r="D713" s="185" t="s">
        <x:v>143</x:v>
      </x:c>
      <x:c r="E713" s="185" t="s">
        <x:v>133</x:v>
      </x:c>
      <x:c r="F713" s="185" t="n">
        <x:v>2210.048</x:v>
      </x:c>
      <x:c r="G713" s="185" t="n">
        <x:v>2947.472</x:v>
      </x:c>
      <x:c r="H713" s="185" t="n">
        <x:v>1438.809</x:v>
      </x:c>
      <x:c r="I713" s="185" t="n">
        <x:v>1449.014</x:v>
      </x:c>
      <x:c r="J713" s="185" t="n">
        <x:v>1500.039</x:v>
      </x:c>
      <x:c r="K713" s="185" t="n">
        <x:v>1010.231</x:v>
      </x:c>
      <x:c r="L713" s="185" t="n">
        <x:v>10555.613</x:v>
      </x:c>
      <x:c r="M713" s="185" t="n">
        <x:v>0</x:v>
      </x:c>
      <x:c r="N713" s="185" t="n">
        <x:v>10555.613</x:v>
      </x:c>
    </x:row>
    <x:row r="714" spans="1:14">
      <x:c r="A714" s="185" t="s">
        <x:v>66</x:v>
      </x:c>
      <x:c r="B714" s="200" t="s">
        <x:v>503</x:v>
      </x:c>
      <x:c r="C714" s="185" t="s">
        <x:v>126</x:v>
      </x:c>
      <x:c r="D714" s="185" t="s">
        <x:v>143</x:v>
      </x:c>
      <x:c r="E714" s="185" t="s">
        <x:v>127</x:v>
      </x:c>
      <x:c r="F714" s="185" t="n">
        <x:v>2220.384</x:v>
      </x:c>
      <x:c r="G714" s="185" t="n">
        <x:v>2947.472</x:v>
      </x:c>
      <x:c r="H714" s="185" t="n">
        <x:v>1688.03</x:v>
      </x:c>
      <x:c r="I714" s="185" t="n">
        <x:v>1555.032</x:v>
      </x:c>
      <x:c r="J714" s="185" t="n">
        <x:v>1493.648</x:v>
      </x:c>
      <x:c r="K714" s="185" t="n">
        <x:v>1023.047</x:v>
      </x:c>
      <x:c r="L714" s="185" t="n">
        <x:v>10927.613</x:v>
      </x:c>
      <x:c r="M714" s="185" t="n">
        <x:v>4736.71</x:v>
      </x:c>
      <x:c r="N714" s="185" t="n">
        <x:v>6190.903</x:v>
      </x:c>
    </x:row>
    <x:row r="715" spans="1:14">
      <x:c r="A715" s="185" t="s">
        <x:v>66</x:v>
      </x:c>
      <x:c r="B715" s="200" t="s">
        <x:v>504</x:v>
      </x:c>
      <x:c r="C715" s="185" t="s">
        <x:v>126</x:v>
      </x:c>
      <x:c r="D715" s="185" t="s">
        <x:v>143</x:v>
      </x:c>
      <x:c r="E715" s="185" t="s">
        <x:v>128</x:v>
      </x:c>
      <x:c r="F715" s="185" t="n">
        <x:v>2102.441</x:v>
      </x:c>
      <x:c r="G715" s="185" t="n">
        <x:v>2739.16</x:v>
      </x:c>
      <x:c r="H715" s="185" t="n">
        <x:v>1601.339</x:v>
      </x:c>
      <x:c r="I715" s="185" t="n">
        <x:v>1420.238</x:v>
      </x:c>
      <x:c r="J715" s="185" t="n">
        <x:v>1448.832</x:v>
      </x:c>
      <x:c r="K715" s="185" t="n">
        <x:v>1029.436</x:v>
      </x:c>
      <x:c r="L715" s="185" t="n">
        <x:v>10341.446</x:v>
      </x:c>
      <x:c r="M715" s="185" t="n">
        <x:v>4470.409</x:v>
      </x:c>
      <x:c r="N715" s="185" t="n">
        <x:v>5871.037</x:v>
      </x:c>
    </x:row>
    <x:row r="716" spans="1:14">
      <x:c r="A716" s="185" t="s">
        <x:v>66</x:v>
      </x:c>
      <x:c r="B716" s="200" t="s">
        <x:v>505</x:v>
      </x:c>
      <x:c r="C716" s="185" t="s">
        <x:v>126</x:v>
      </x:c>
      <x:c r="D716" s="185" t="s">
        <x:v>143</x:v>
      </x:c>
      <x:c r="E716" s="185" t="s">
        <x:v>129</x:v>
      </x:c>
      <x:c r="F716" s="185" t="n">
        <x:v>2112.316</x:v>
      </x:c>
      <x:c r="G716" s="185" t="n">
        <x:v>2739.16</x:v>
      </x:c>
      <x:c r="H716" s="185" t="n">
        <x:v>1591.809</x:v>
      </x:c>
      <x:c r="I716" s="185" t="n">
        <x:v>1477.425</x:v>
      </x:c>
      <x:c r="J716" s="185" t="n">
        <x:v>1258.197</x:v>
      </x:c>
      <x:c r="K716" s="185" t="n">
        <x:v>1010.372</x:v>
      </x:c>
      <x:c r="L716" s="185" t="n">
        <x:v>10189.279</x:v>
      </x:c>
      <x:c r="M716" s="185" t="n">
        <x:v>4327.431</x:v>
      </x:c>
      <x:c r="N716" s="185" t="n">
        <x:v>5861.848</x:v>
      </x:c>
    </x:row>
    <x:row r="717" spans="1:14">
      <x:c r="A717" s="185" t="s">
        <x:v>66</x:v>
      </x:c>
      <x:c r="B717" s="200" t="s">
        <x:v>506</x:v>
      </x:c>
      <x:c r="C717" s="185" t="s">
        <x:v>126</x:v>
      </x:c>
      <x:c r="D717" s="185" t="s">
        <x:v>143</x:v>
      </x:c>
      <x:c r="E717" s="185" t="s">
        <x:v>130</x:v>
      </x:c>
      <x:c r="F717" s="185" t="n">
        <x:v>2074.182</x:v>
      </x:c>
      <x:c r="G717" s="185" t="n">
        <x:v>2739.16</x:v>
      </x:c>
      <x:c r="H717" s="185" t="n">
        <x:v>1448.832</x:v>
      </x:c>
      <x:c r="I717" s="185" t="n">
        <x:v>1363.052</x:v>
      </x:c>
      <x:c r="J717" s="185" t="n">
        <x:v>1038.966</x:v>
      </x:c>
      <x:c r="K717" s="185" t="n">
        <x:v>905.518</x:v>
      </x:c>
      <x:c r="L717" s="185" t="n">
        <x:v>9569.71</x:v>
      </x:c>
      <x:c r="M717" s="185" t="n">
        <x:v>3850.85</x:v>
      </x:c>
      <x:c r="N717" s="185" t="n">
        <x:v>5718.86</x:v>
      </x:c>
    </x:row>
    <x:row r="718" spans="1:14">
      <x:c r="A718" s="185" t="s">
        <x:v>66</x:v>
      </x:c>
      <x:c r="B718" s="200" t="s">
        <x:v>507</x:v>
      </x:c>
      <x:c r="C718" s="185" t="s">
        <x:v>126</x:v>
      </x:c>
      <x:c r="D718" s="185" t="s">
        <x:v>143</x:v>
      </x:c>
      <x:c r="E718" s="185" t="s">
        <x:v>131</x:v>
      </x:c>
      <x:c r="F718" s="185" t="n">
        <x:v>790.566</x:v>
      </x:c>
      <x:c r="G718" s="185" t="n">
        <x:v>1034.927</x:v>
      </x:c>
      <x:c r="H718" s="185" t="n">
        <x:v>1092.422</x:v>
      </x:c>
      <x:c r="I718" s="185" t="n">
        <x:v>1027.74</x:v>
      </x:c>
      <x:c r="J718" s="185" t="n">
        <x:v>783.38</x:v>
      </x:c>
      <x:c r="K718" s="185" t="n">
        <x:v>682.764</x:v>
      </x:c>
      <x:c r="L718" s="185" t="n">
        <x:v>5411.799</x:v>
      </x:c>
      <x:c r="M718" s="185" t="n">
        <x:v>2903.542</x:v>
      </x:c>
      <x:c r="N718" s="185" t="n">
        <x:v>2508.257</x:v>
      </x:c>
    </x:row>
    <x:row r="719" spans="1:14">
      <x:c r="A719" s="185" t="s">
        <x:v>66</x:v>
      </x:c>
      <x:c r="B719" s="200" t="s">
        <x:v>508</x:v>
      </x:c>
      <x:c r="C719" s="185" t="s">
        <x:v>126</x:v>
      </x:c>
      <x:c r="D719" s="185" t="s">
        <x:v>143</x:v>
      </x:c>
      <x:c r="E719" s="185" t="s">
        <x:v>132</x:v>
      </x:c>
      <x:c r="F719" s="185" t="n">
        <x:v>782.864</x:v>
      </x:c>
      <x:c r="G719" s="185" t="n">
        <x:v>1098.47</x:v>
      </x:c>
      <x:c r="H719" s="185" t="n">
        <x:v>1319.03</x:v>
      </x:c>
      <x:c r="I719" s="185" t="n">
        <x:v>1154.155</x:v>
      </x:c>
      <x:c r="J719" s="185" t="n">
        <x:v>1068.13</x:v>
      </x:c>
      <x:c r="K719" s="185" t="n">
        <x:v>745.536</x:v>
      </x:c>
      <x:c r="L719" s="185" t="n">
        <x:v>6168.185</x:v>
      </x:c>
      <x:c r="M719" s="185" t="n">
        <x:v>0</x:v>
      </x:c>
      <x:c r="N719" s="185" t="n">
        <x:v>6168.185</x:v>
      </x:c>
    </x:row>
    <x:row r="720" spans="1:14">
      <x:c r="A720" s="185" t="s">
        <x:v>66</x:v>
      </x:c>
      <x:c r="B720" s="200" t="s">
        <x:v>509</x:v>
      </x:c>
      <x:c r="C720" s="185" t="s">
        <x:v>126</x:v>
      </x:c>
      <x:c r="D720" s="185" t="s">
        <x:v>143</x:v>
      </x:c>
      <x:c r="E720" s="185" t="s">
        <x:v>133</x:v>
      </x:c>
      <x:c r="F720" s="185" t="n">
        <x:v>622.074</x:v>
      </x:c>
      <x:c r="G720" s="185" t="n">
        <x:v>958.142</x:v>
      </x:c>
      <x:c r="H720" s="185" t="n">
        <x:v>1043.948</x:v>
      </x:c>
      <x:c r="I720" s="185" t="n">
        <x:v>850.884</x:v>
      </x:c>
      <x:c r="J720" s="185" t="n">
        <x:v>793.682</x:v>
      </x:c>
      <x:c r="K720" s="185" t="n">
        <x:v>486.22</x:v>
      </x:c>
      <x:c r="L720" s="185" t="n">
        <x:v>4754.95</x:v>
      </x:c>
      <x:c r="M720" s="185" t="n">
        <x:v>0</x:v>
      </x:c>
      <x:c r="N720" s="185" t="n">
        <x:v>4754.95</x:v>
      </x:c>
    </x:row>
    <x:row r="721" spans="1:14">
      <x:c r="A721" s="185" t="s">
        <x:v>66</x:v>
      </x:c>
      <x:c r="B721" s="200" t="s">
        <x:v>510</x:v>
      </x:c>
      <x:c r="C721" s="185" t="s">
        <x:v>126</x:v>
      </x:c>
      <x:c r="D721" s="185" t="s">
        <x:v>143</x:v>
      </x:c>
      <x:c r="E721" s="185" t="s">
        <x:v>127</x:v>
      </x:c>
      <x:c r="F721" s="185" t="n">
        <x:v>824.087</x:v>
      </x:c>
      <x:c r="G721" s="185" t="n">
        <x:v>1283.073</x:v>
      </x:c>
      <x:c r="H721" s="185" t="n">
        <x:v>1293.503</x:v>
      </x:c>
      <x:c r="I721" s="185" t="n">
        <x:v>1064.014</x:v>
      </x:c>
      <x:c r="J721" s="185" t="n">
        <x:v>876.243</x:v>
      </x:c>
      <x:c r="K721" s="185" t="n">
        <x:v>740.632</x:v>
      </x:c>
      <x:c r="L721" s="185" t="n">
        <x:v>6081.552</x:v>
      </x:c>
      <x:c r="M721" s="185" t="n">
        <x:v>3233.76</x:v>
      </x:c>
      <x:c r="N721" s="185" t="n">
        <x:v>2847.792</x:v>
      </x:c>
    </x:row>
    <x:row r="722" spans="1:14">
      <x:c r="A722" s="185" t="s">
        <x:v>66</x:v>
      </x:c>
      <x:c r="B722" s="200" t="s">
        <x:v>511</x:v>
      </x:c>
      <x:c r="C722" s="185" t="s">
        <x:v>126</x:v>
      </x:c>
      <x:c r="D722" s="185" t="s">
        <x:v>143</x:v>
      </x:c>
      <x:c r="E722" s="185" t="s">
        <x:v>128</x:v>
      </x:c>
      <x:c r="F722" s="185" t="n">
        <x:v>849.229</x:v>
      </x:c>
      <x:c r="G722" s="185" t="n">
        <x:v>1251.189</x:v>
      </x:c>
      <x:c r="H722" s="185" t="n">
        <x:v>1245.519</x:v>
      </x:c>
      <x:c r="I722" s="185" t="n">
        <x:v>1053.895</x:v>
      </x:c>
      <x:c r="J722" s="185" t="n">
        <x:v>798.405</x:v>
      </x:c>
      <x:c r="K722" s="185" t="n">
        <x:v>755.834</x:v>
      </x:c>
      <x:c r="L722" s="185" t="n">
        <x:v>5954.071</x:v>
      </x:c>
      <x:c r="M722" s="185" t="n">
        <x:v>3097.819</x:v>
      </x:c>
      <x:c r="N722" s="185" t="n">
        <x:v>2856.252</x:v>
      </x:c>
    </x:row>
    <x:row r="723" spans="1:14">
      <x:c r="A723" s="185" t="s">
        <x:v>66</x:v>
      </x:c>
      <x:c r="B723" s="200" t="s">
        <x:v>512</x:v>
      </x:c>
      <x:c r="C723" s="185" t="s">
        <x:v>126</x:v>
      </x:c>
      <x:c r="D723" s="185" t="s">
        <x:v>143</x:v>
      </x:c>
      <x:c r="E723" s="185" t="s">
        <x:v>129</x:v>
      </x:c>
      <x:c r="F723" s="185" t="n">
        <x:v>912.136</x:v>
      </x:c>
      <x:c r="G723" s="185" t="n">
        <x:v>1405.547</x:v>
      </x:c>
      <x:c r="H723" s="185" t="n">
        <x:v>1485.067</x:v>
      </x:c>
      <x:c r="I723" s="185" t="n">
        <x:v>1223.612</x:v>
      </x:c>
      <x:c r="J723" s="185" t="n">
        <x:v>1192.24</x:v>
      </x:c>
      <x:c r="K723" s="185" t="n">
        <x:v>721.614</x:v>
      </x:c>
      <x:c r="L723" s="185" t="n">
        <x:v>6940.216</x:v>
      </x:c>
      <x:c r="M723" s="185" t="n">
        <x:v>3900.919</x:v>
      </x:c>
      <x:c r="N723" s="185" t="n">
        <x:v>3039.297</x:v>
      </x:c>
    </x:row>
    <x:row r="724" spans="1:14">
      <x:c r="A724" s="185" t="s">
        <x:v>66</x:v>
      </x:c>
      <x:c r="B724" s="200" t="s">
        <x:v>513</x:v>
      </x:c>
      <x:c r="C724" s="185" t="s">
        <x:v>126</x:v>
      </x:c>
      <x:c r="D724" s="185" t="s">
        <x:v>143</x:v>
      </x:c>
      <x:c r="E724" s="185" t="s">
        <x:v>130</x:v>
      </x:c>
      <x:c r="F724" s="185" t="n">
        <x:v>782.864</x:v>
      </x:c>
      <x:c r="G724" s="185" t="n">
        <x:v>1098.47</x:v>
      </x:c>
      <x:c r="H724" s="185" t="n">
        <x:v>1319.03</x:v>
      </x:c>
      <x:c r="I724" s="185" t="n">
        <x:v>1154.155</x:v>
      </x:c>
      <x:c r="J724" s="185" t="n">
        <x:v>1068.13</x:v>
      </x:c>
      <x:c r="K724" s="185" t="n">
        <x:v>745.536</x:v>
      </x:c>
      <x:c r="L724" s="185" t="n">
        <x:v>6168.185</x:v>
      </x:c>
      <x:c r="M724" s="185" t="n">
        <x:v>3541.315</x:v>
      </x:c>
      <x:c r="N724" s="185" t="n">
        <x:v>2626.87</x:v>
      </x:c>
    </x:row>
    <x:row r="725" spans="1:14">
      <x:c r="A725" s="185" t="s">
        <x:v>66</x:v>
      </x:c>
      <x:c r="B725" s="200" t="s">
        <x:v>514</x:v>
      </x:c>
      <x:c r="C725" s="185" t="s">
        <x:v>126</x:v>
      </x:c>
      <x:c r="D725" s="185" t="s">
        <x:v>143</x:v>
      </x:c>
      <x:c r="E725" s="185" t="s">
        <x:v>131</x:v>
      </x:c>
      <x:c r="F725" s="185" t="n">
        <x:v>622.074</x:v>
      </x:c>
      <x:c r="G725" s="185" t="n">
        <x:v>958.142</x:v>
      </x:c>
      <x:c r="H725" s="185" t="n">
        <x:v>1043.948</x:v>
      </x:c>
      <x:c r="I725" s="185" t="n">
        <x:v>850.884</x:v>
      </x:c>
      <x:c r="J725" s="185" t="n">
        <x:v>793.682</x:v>
      </x:c>
      <x:c r="K725" s="185" t="n">
        <x:v>486.22</x:v>
      </x:c>
      <x:c r="L725" s="185" t="n">
        <x:v>4754.95</x:v>
      </x:c>
      <x:c r="M725" s="185" t="n">
        <x:v>2688.514</x:v>
      </x:c>
      <x:c r="N725" s="185" t="n">
        <x:v>2066.436</x:v>
      </x:c>
    </x:row>
    <x:row r="726" spans="1:14">
      <x:c r="A726" s="185" t="s">
        <x:v>66</x:v>
      </x:c>
      <x:c r="B726" s="200" t="s">
        <x:v>515</x:v>
      </x:c>
      <x:c r="C726" s="185" t="s">
        <x:v>126</x:v>
      </x:c>
      <x:c r="D726" s="185" t="s">
        <x:v>143</x:v>
      </x:c>
      <x:c r="E726" s="185" t="s">
        <x:v>132</x:v>
      </x:c>
      <x:c r="F726" s="185" t="n">
        <x:v>824.087</x:v>
      </x:c>
      <x:c r="G726" s="185" t="n">
        <x:v>1283.073</x:v>
      </x:c>
      <x:c r="H726" s="185" t="n">
        <x:v>1293.503</x:v>
      </x:c>
      <x:c r="I726" s="185" t="n">
        <x:v>1064.014</x:v>
      </x:c>
      <x:c r="J726" s="185" t="n">
        <x:v>876.243</x:v>
      </x:c>
      <x:c r="K726" s="185" t="n">
        <x:v>740.632</x:v>
      </x:c>
      <x:c r="L726" s="185" t="n">
        <x:v>6081.552</x:v>
      </x:c>
      <x:c r="M726" s="185" t="n">
        <x:v>0</x:v>
      </x:c>
      <x:c r="N726" s="185" t="n">
        <x:v>6081.552</x:v>
      </x:c>
    </x:row>
    <x:row r="727" spans="1:14">
      <x:c r="A727" s="185" t="s">
        <x:v>66</x:v>
      </x:c>
      <x:c r="B727" s="200" t="s">
        <x:v>516</x:v>
      </x:c>
      <x:c r="C727" s="185" t="s">
        <x:v>126</x:v>
      </x:c>
      <x:c r="D727" s="185" t="s">
        <x:v>143</x:v>
      </x:c>
      <x:c r="E727" s="185" t="s">
        <x:v>133</x:v>
      </x:c>
      <x:c r="F727" s="185" t="n">
        <x:v>849.229</x:v>
      </x:c>
      <x:c r="G727" s="185" t="n">
        <x:v>1251.189</x:v>
      </x:c>
      <x:c r="H727" s="185" t="n">
        <x:v>1245.519</x:v>
      </x:c>
      <x:c r="I727" s="185" t="n">
        <x:v>1053.895</x:v>
      </x:c>
      <x:c r="J727" s="185" t="n">
        <x:v>798.405</x:v>
      </x:c>
      <x:c r="K727" s="185" t="n">
        <x:v>755.834</x:v>
      </x:c>
      <x:c r="L727" s="185" t="n">
        <x:v>5954.071</x:v>
      </x:c>
      <x:c r="M727" s="185" t="n">
        <x:v>0</x:v>
      </x:c>
      <x:c r="N727" s="185" t="n">
        <x:v>5954.071</x:v>
      </x:c>
    </x:row>
    <x:row r="728" spans="1:14">
      <x:c r="A728" s="185" t="s">
        <x:v>66</x:v>
      </x:c>
      <x:c r="B728" s="200" t="s">
        <x:v>517</x:v>
      </x:c>
      <x:c r="C728" s="185" t="s">
        <x:v>126</x:v>
      </x:c>
      <x:c r="D728" s="185" t="s">
        <x:v>143</x:v>
      </x:c>
      <x:c r="E728" s="185" t="s">
        <x:v>127</x:v>
      </x:c>
      <x:c r="F728" s="185" t="n">
        <x:v>912.136</x:v>
      </x:c>
      <x:c r="G728" s="185" t="n">
        <x:v>1405.547</x:v>
      </x:c>
      <x:c r="H728" s="185" t="n">
        <x:v>1485.067</x:v>
      </x:c>
      <x:c r="I728" s="185" t="n">
        <x:v>1223.612</x:v>
      </x:c>
      <x:c r="J728" s="185" t="n">
        <x:v>1192.24</x:v>
      </x:c>
      <x:c r="K728" s="185" t="n">
        <x:v>721.614</x:v>
      </x:c>
      <x:c r="L728" s="185" t="n">
        <x:v>6940.216</x:v>
      </x:c>
      <x:c r="M728" s="185" t="n">
        <x:v>3900.919</x:v>
      </x:c>
      <x:c r="N728" s="185" t="n">
        <x:v>3039.297</x:v>
      </x:c>
    </x:row>
    <x:row r="729" spans="1:14">
      <x:c r="A729" s="185" t="s">
        <x:v>66</x:v>
      </x:c>
      <x:c r="B729" s="200" t="s">
        <x:v>518</x:v>
      </x:c>
      <x:c r="C729" s="185" t="s">
        <x:v>126</x:v>
      </x:c>
      <x:c r="D729" s="185" t="s">
        <x:v>143</x:v>
      </x:c>
      <x:c r="E729" s="185" t="s">
        <x:v>128</x:v>
      </x:c>
      <x:c r="F729" s="185" t="n">
        <x:v>782.864</x:v>
      </x:c>
      <x:c r="G729" s="185" t="n">
        <x:v>1098.47</x:v>
      </x:c>
      <x:c r="H729" s="185" t="n">
        <x:v>1319.03</x:v>
      </x:c>
      <x:c r="I729" s="185" t="n">
        <x:v>1154.155</x:v>
      </x:c>
      <x:c r="J729" s="185" t="n">
        <x:v>1068.13</x:v>
      </x:c>
      <x:c r="K729" s="185" t="n">
        <x:v>745.536</x:v>
      </x:c>
      <x:c r="L729" s="185" t="n">
        <x:v>6168.185</x:v>
      </x:c>
      <x:c r="M729" s="185" t="n">
        <x:v>3541.315</x:v>
      </x:c>
      <x:c r="N729" s="185" t="n">
        <x:v>2626.87</x:v>
      </x:c>
    </x:row>
    <x:row r="730" spans="1:14">
      <x:c r="A730" s="185" t="s">
        <x:v>66</x:v>
      </x:c>
      <x:c r="B730" s="200" t="s">
        <x:v>519</x:v>
      </x:c>
      <x:c r="C730" s="185" t="s">
        <x:v>126</x:v>
      </x:c>
      <x:c r="D730" s="185" t="s">
        <x:v>143</x:v>
      </x:c>
      <x:c r="E730" s="185" t="s">
        <x:v>129</x:v>
      </x:c>
      <x:c r="F730" s="185" t="n">
        <x:v>622.074</x:v>
      </x:c>
      <x:c r="G730" s="185" t="n">
        <x:v>958.142</x:v>
      </x:c>
      <x:c r="H730" s="185" t="n">
        <x:v>1043.948</x:v>
      </x:c>
      <x:c r="I730" s="185" t="n">
        <x:v>850.884</x:v>
      </x:c>
      <x:c r="J730" s="185" t="n">
        <x:v>793.682</x:v>
      </x:c>
      <x:c r="K730" s="185" t="n">
        <x:v>486.22</x:v>
      </x:c>
      <x:c r="L730" s="185" t="n">
        <x:v>4754.95</x:v>
      </x:c>
      <x:c r="M730" s="185" t="n">
        <x:v>2688.514</x:v>
      </x:c>
      <x:c r="N730" s="185" t="n">
        <x:v>2066.436</x:v>
      </x:c>
    </x:row>
    <x:row r="731" spans="1:14">
      <x:c r="A731" s="185" t="s">
        <x:v>66</x:v>
      </x:c>
      <x:c r="B731" s="200" t="s">
        <x:v>520</x:v>
      </x:c>
      <x:c r="C731" s="185" t="s">
        <x:v>126</x:v>
      </x:c>
      <x:c r="D731" s="185" t="s">
        <x:v>143</x:v>
      </x:c>
      <x:c r="E731" s="185" t="s">
        <x:v>130</x:v>
      </x:c>
      <x:c r="F731" s="185" t="n">
        <x:v>824.087</x:v>
      </x:c>
      <x:c r="G731" s="185" t="n">
        <x:v>1283.073</x:v>
      </x:c>
      <x:c r="H731" s="185" t="n">
        <x:v>1293.503</x:v>
      </x:c>
      <x:c r="I731" s="185" t="n">
        <x:v>1064.014</x:v>
      </x:c>
      <x:c r="J731" s="185" t="n">
        <x:v>876.243</x:v>
      </x:c>
      <x:c r="K731" s="185" t="n">
        <x:v>740.632</x:v>
      </x:c>
      <x:c r="L731" s="185" t="n">
        <x:v>6081.552</x:v>
      </x:c>
      <x:c r="M731" s="185" t="n">
        <x:v>3233.76</x:v>
      </x:c>
      <x:c r="N731" s="185" t="n">
        <x:v>2847.792</x:v>
      </x:c>
    </x:row>
    <x:row r="732" spans="1:14">
      <x:c r="A732" s="185" t="s">
        <x:v>66</x:v>
      </x:c>
      <x:c r="B732" s="200" t="s">
        <x:v>521</x:v>
      </x:c>
      <x:c r="C732" s="185" t="s">
        <x:v>126</x:v>
      </x:c>
      <x:c r="D732" s="185" t="s">
        <x:v>143</x:v>
      </x:c>
      <x:c r="E732" s="185" t="s">
        <x:v>131</x:v>
      </x:c>
      <x:c r="F732" s="185" t="n">
        <x:v>849.229</x:v>
      </x:c>
      <x:c r="G732" s="185" t="n">
        <x:v>1251.189</x:v>
      </x:c>
      <x:c r="H732" s="185" t="n">
        <x:v>1245.519</x:v>
      </x:c>
      <x:c r="I732" s="185" t="n">
        <x:v>1053.895</x:v>
      </x:c>
      <x:c r="J732" s="185" t="n">
        <x:v>798.405</x:v>
      </x:c>
      <x:c r="K732" s="185" t="n">
        <x:v>755.834</x:v>
      </x:c>
      <x:c r="L732" s="185" t="n">
        <x:v>5954.071</x:v>
      </x:c>
      <x:c r="M732" s="185" t="n">
        <x:v>3097.819</x:v>
      </x:c>
      <x:c r="N732" s="185" t="n">
        <x:v>2856.252</x:v>
      </x:c>
    </x:row>
    <x:row r="733" spans="1:14">
      <x:c r="A733" s="185" t="s">
        <x:v>66</x:v>
      </x:c>
      <x:c r="B733" s="200" t="s">
        <x:v>522</x:v>
      </x:c>
      <x:c r="C733" s="185" t="s">
        <x:v>126</x:v>
      </x:c>
      <x:c r="D733" s="185" t="s">
        <x:v>143</x:v>
      </x:c>
      <x:c r="E733" s="185" t="s">
        <x:v>132</x:v>
      </x:c>
      <x:c r="F733" s="185" t="n">
        <x:v>912.136</x:v>
      </x:c>
      <x:c r="G733" s="185" t="n">
        <x:v>1405.547</x:v>
      </x:c>
      <x:c r="H733" s="185" t="n">
        <x:v>1485.067</x:v>
      </x:c>
      <x:c r="I733" s="185" t="n">
        <x:v>1223.612</x:v>
      </x:c>
      <x:c r="J733" s="185" t="n">
        <x:v>1192.24</x:v>
      </x:c>
      <x:c r="K733" s="185" t="n">
        <x:v>721.614</x:v>
      </x:c>
      <x:c r="L733" s="185" t="n">
        <x:v>6940.216</x:v>
      </x:c>
      <x:c r="M733" s="185" t="n">
        <x:v>0</x:v>
      </x:c>
      <x:c r="N733" s="185" t="n">
        <x:v>6940.216</x:v>
      </x:c>
    </x:row>
    <x:row r="734" spans="1:14">
      <x:c r="A734" s="185" t="s">
        <x:v>66</x:v>
      </x:c>
      <x:c r="B734" s="200" t="s">
        <x:v>523</x:v>
      </x:c>
      <x:c r="C734" s="185" t="s">
        <x:v>126</x:v>
      </x:c>
      <x:c r="D734" s="185" t="s">
        <x:v>144</x:v>
      </x:c>
      <x:c r="E734" s="185" t="s">
        <x:v>133</x:v>
      </x:c>
      <x:c r="F734" s="185" t="n">
        <x:v>782.864</x:v>
      </x:c>
      <x:c r="G734" s="185" t="n">
        <x:v>1098.47</x:v>
      </x:c>
      <x:c r="H734" s="185" t="n">
        <x:v>1319.03</x:v>
      </x:c>
      <x:c r="I734" s="185" t="n">
        <x:v>1154.155</x:v>
      </x:c>
      <x:c r="J734" s="185" t="n">
        <x:v>1068.13</x:v>
      </x:c>
      <x:c r="K734" s="185" t="n">
        <x:v>745.536</x:v>
      </x:c>
      <x:c r="L734" s="185" t="n">
        <x:v>6168.185</x:v>
      </x:c>
      <x:c r="M734" s="185" t="n">
        <x:v>0</x:v>
      </x:c>
      <x:c r="N734" s="185" t="n">
        <x:v>6168.185</x:v>
      </x:c>
    </x:row>
    <x:row r="743" spans="1:14" s="0" customFormat="1">
      <x:c r="A743" s="0" t="s"/>
      <x:c r="B743" s="0" t="s"/>
      <x:c r="C743" s="0" t="s"/>
      <x:c r="D743" s="0" t="s"/>
      <x:c r="E743" s="0" t="s"/>
      <x:c r="F743" s="0" t="s"/>
      <x:c r="G743" s="0" t="s"/>
      <x:c r="H743" s="0" t="s"/>
      <x:c r="I743" s="0" t="s"/>
      <x:c r="J743" s="0" t="s"/>
      <x:c r="K743" s="0" t="s"/>
      <x:c r="L743" s="0" t="s"/>
      <x:c r="M743" s="0" t="s"/>
      <x:c r="N743" s="0" t="s"/>
    </x:row>
  </x:sheetData>
  <x:autoFilter ref="A1:N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6E88E27881D4A9B1D5496202619B4" ma:contentTypeVersion="11" ma:contentTypeDescription="Create a new document." ma:contentTypeScope="" ma:versionID="a9fd4e87ec380b0d769944088459466e">
  <xsd:schema xmlns:xsd="http://www.w3.org/2001/XMLSchema" xmlns:xs="http://www.w3.org/2001/XMLSchema" xmlns:p="http://schemas.microsoft.com/office/2006/metadata/properties" xmlns:ns3="d846a565-4e09-4570-9557-beb3ca1ae30f" xmlns:ns4="9ed49a0b-665f-4885-82c6-ef0b192cacc6" targetNamespace="http://schemas.microsoft.com/office/2006/metadata/properties" ma:root="true" ma:fieldsID="2a1e35e23e24b94cb47fe5c788fc7c9c" ns3:_="" ns4:_="">
    <xsd:import namespace="d846a565-4e09-4570-9557-beb3ca1ae30f"/>
    <xsd:import namespace="9ed49a0b-665f-4885-82c6-ef0b192cac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6a565-4e09-4570-9557-beb3ca1ae3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49a0b-665f-4885-82c6-ef0b192ca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EB6C1F-5D5E-479B-BD4A-0B9DC8591B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B042D-9C79-49BF-A31E-6DB201CB1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6a565-4e09-4570-9557-beb3ca1ae30f"/>
    <ds:schemaRef ds:uri="9ed49a0b-665f-4885-82c6-ef0b192ca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2E9556-2FB0-41E5-83BA-20E96EFBE88F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36</vt:i4>
      </vt:variant>
    </vt:vector>
  </ap:HeadingPairs>
  <ap:TitlesOfParts>
    <vt:vector baseType="lpstr" size="51">
      <vt:lpstr>Summary</vt:lpstr>
      <vt:lpstr>Site Analysis</vt:lpstr>
      <vt:lpstr>Meter Analysis</vt:lpstr>
      <vt:lpstr>testc1</vt:lpstr>
      <vt:lpstr>testc2</vt:lpstr>
      <vt:lpstr>testc3</vt:lpstr>
      <vt:lpstr>testc4</vt:lpstr>
      <vt:lpstr>Period Totals Breakdown</vt:lpstr>
      <vt:lpstr>MPRN Cost by Period</vt:lpstr>
      <vt:lpstr>Comparison MPRN Cost by Period</vt:lpstr>
      <vt:lpstr>MPRN Consumption by Period</vt:lpstr>
      <vt:lpstr>Comparison MPRN Cons. by Period</vt:lpstr>
      <vt:lpstr>Charge cost by MPRN by Period</vt:lpstr>
      <vt:lpstr>Consumption Analysis</vt:lpstr>
      <vt:lpstr>Consumption Data</vt:lpstr>
      <vt:lpstr>Summary!Print_Area</vt:lpstr>
      <vt:lpstr>Summary!Print_Titles</vt:lpstr>
      <vt:lpstr>Site Analysis!Print_Area</vt:lpstr>
      <vt:lpstr>Site Analysis!Print_Titles</vt:lpstr>
      <vt:lpstr>Meter Analysis!Print_Area</vt:lpstr>
      <vt:lpstr>Meter Analysis!Print_Titles</vt:lpstr>
      <vt:lpstr>testc1!Print_Area</vt:lpstr>
      <vt:lpstr>testc1!Print_Titles</vt:lpstr>
      <vt:lpstr>testc2!Print_Area</vt:lpstr>
      <vt:lpstr>testc2!Print_Titles</vt:lpstr>
      <vt:lpstr>testc3!Print_Area</vt:lpstr>
      <vt:lpstr>testc3!Print_Titles</vt:lpstr>
      <vt:lpstr>testc4!Print_Area</vt:lpstr>
      <vt:lpstr>testc4!Print_Titles</vt:lpstr>
      <vt:lpstr>Period Totals Breakdown!Print_Area</vt:lpstr>
      <vt:lpstr>Period Totals Breakdown!Print_Titles</vt:lpstr>
      <vt:lpstr>MPRN Cost by Period!Print_Area</vt:lpstr>
      <vt:lpstr>MPRN Cost by Period!Print_Titles</vt:lpstr>
      <vt:lpstr>Comparison MPRN Cost by Period!Print_Area</vt:lpstr>
      <vt:lpstr>Comparison MPRN Cost by Period!Print_Titles</vt:lpstr>
      <vt:lpstr>MPRN Consumption by Period!Print_Area</vt:lpstr>
      <vt:lpstr>MPRN Consumption by Period!Print_Titles</vt:lpstr>
      <vt:lpstr>Comparison MPRN Cons. by Period!Print_Area</vt:lpstr>
      <vt:lpstr>Comparison MPRN Cons. by Period!Print_Titles</vt:lpstr>
      <vt:lpstr>Charge cost by MPRN by Period!Print_Area</vt:lpstr>
      <vt:lpstr>Charge cost by MPRN by Period!Print_Titles</vt:lpstr>
      <vt:lpstr>Consumption Analysis!Print_Area</vt:lpstr>
      <vt:lpstr>Consumption Analysis!Print_Titles</vt:lpstr>
      <vt:lpstr>Consumption Data!_xlnm._FilterDatabase</vt:lpstr>
      <vt:lpstr>Consumption Data!Print_Area</vt:lpstr>
      <vt:lpstr>Consumption Data!Print_Titles</vt:lpstr>
      <vt:lpstr>GraphDate</vt:lpstr>
      <vt:lpstr>GraphPreviousCost</vt:lpstr>
      <vt:lpstr>GraphTotalConsumption</vt:lpstr>
      <vt:lpstr>GraphTotalCost</vt:lpstr>
      <vt:lpstr>MPANList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Andrew Jackman</dc:creator>
  <lastModifiedBy>Windows User</lastModifiedBy>
  <lastPrinted>2019-06-17T11:30:08.0000000Z</lastPrinted>
  <dcterms:created xsi:type="dcterms:W3CDTF">2019-06-03T13:53:04.0000000Z</dcterms:created>
  <dcterms:modified xsi:type="dcterms:W3CDTF">2019-12-16T11:52:12.8350416Z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0x01010034E6E88E27881D4A9B1D5496202619B4</vt:lpwstr>
  </op:property>
  <op:property fmtid="{D5CDD505-2E9C-101B-9397-08002B2CF9AE}" pid="3" name="WorkbookGuid">
    <vt:lpwstr>b1c38c25-f641-453d-85b6-f94f047693ca</vt:lpwstr>
  </op:property>
</op:Properties>
</file>