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0" windowWidth="13540" windowHeight="4170" activeTab="1"/>
  </bookViews>
  <sheets>
    <sheet name="Descriptions" sheetId="1" r:id="rId1"/>
    <sheet name="Flat File" sheetId="2" r:id="rId2"/>
  </sheets>
  <definedNames>
    <definedName name="_xlnm._FilterDatabase" localSheetId="1" hidden="1">'Flat File'!$A$2:$L$110</definedName>
  </definedNames>
  <calcPr calcId="145621"/>
</workbook>
</file>

<file path=xl/calcChain.xml><?xml version="1.0" encoding="utf-8"?>
<calcChain xmlns="http://schemas.openxmlformats.org/spreadsheetml/2006/main">
  <c r="B110" i="2" l="1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31" i="2" l="1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30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" i="2"/>
  <c r="Z8" i="2"/>
  <c r="Z7" i="2"/>
  <c r="Z9" i="2"/>
  <c r="AA3" i="2"/>
  <c r="AC3" i="2" s="1"/>
  <c r="C86" i="2" l="1"/>
  <c r="C90" i="2"/>
  <c r="C94" i="2"/>
  <c r="C98" i="2"/>
  <c r="C102" i="2"/>
  <c r="C106" i="2"/>
  <c r="C110" i="2"/>
  <c r="C60" i="2"/>
  <c r="C64" i="2"/>
  <c r="C68" i="2"/>
  <c r="C72" i="2"/>
  <c r="C76" i="2"/>
  <c r="C80" i="2"/>
  <c r="C57" i="2"/>
  <c r="C32" i="2"/>
  <c r="C36" i="2"/>
  <c r="C40" i="2"/>
  <c r="C44" i="2"/>
  <c r="C48" i="2"/>
  <c r="C52" i="2"/>
  <c r="C56" i="2"/>
  <c r="C6" i="2"/>
  <c r="C10" i="2"/>
  <c r="C14" i="2"/>
  <c r="C18" i="2"/>
  <c r="C22" i="2"/>
  <c r="C26" i="2"/>
  <c r="C3" i="2"/>
  <c r="C89" i="2"/>
  <c r="C97" i="2"/>
  <c r="C105" i="2"/>
  <c r="C59" i="2"/>
  <c r="C67" i="2"/>
  <c r="C75" i="2"/>
  <c r="C83" i="2"/>
  <c r="C35" i="2"/>
  <c r="C43" i="2"/>
  <c r="C51" i="2"/>
  <c r="C5" i="2"/>
  <c r="C13" i="2"/>
  <c r="C21" i="2"/>
  <c r="C29" i="2"/>
  <c r="C87" i="2"/>
  <c r="C91" i="2"/>
  <c r="C95" i="2"/>
  <c r="C99" i="2"/>
  <c r="C103" i="2"/>
  <c r="C107" i="2"/>
  <c r="C84" i="2"/>
  <c r="C61" i="2"/>
  <c r="C65" i="2"/>
  <c r="C69" i="2"/>
  <c r="C73" i="2"/>
  <c r="C77" i="2"/>
  <c r="C81" i="2"/>
  <c r="C33" i="2"/>
  <c r="C37" i="2"/>
  <c r="C41" i="2"/>
  <c r="C45" i="2"/>
  <c r="C49" i="2"/>
  <c r="C53" i="2"/>
  <c r="C30" i="2"/>
  <c r="C7" i="2"/>
  <c r="C11" i="2"/>
  <c r="C15" i="2"/>
  <c r="C19" i="2"/>
  <c r="C23" i="2"/>
  <c r="C27" i="2"/>
  <c r="C88" i="2"/>
  <c r="C92" i="2"/>
  <c r="C96" i="2"/>
  <c r="C100" i="2"/>
  <c r="C104" i="2"/>
  <c r="C108" i="2"/>
  <c r="C58" i="2"/>
  <c r="C62" i="2"/>
  <c r="C66" i="2"/>
  <c r="C70" i="2"/>
  <c r="C74" i="2"/>
  <c r="C78" i="2"/>
  <c r="C82" i="2"/>
  <c r="C34" i="2"/>
  <c r="C38" i="2"/>
  <c r="C42" i="2"/>
  <c r="C46" i="2"/>
  <c r="C50" i="2"/>
  <c r="C54" i="2"/>
  <c r="C4" i="2"/>
  <c r="C8" i="2"/>
  <c r="C12" i="2"/>
  <c r="C16" i="2"/>
  <c r="C20" i="2"/>
  <c r="C24" i="2"/>
  <c r="C28" i="2"/>
  <c r="C85" i="2"/>
  <c r="C93" i="2"/>
  <c r="C101" i="2"/>
  <c r="C109" i="2"/>
  <c r="C63" i="2"/>
  <c r="C71" i="2"/>
  <c r="C79" i="2"/>
  <c r="C31" i="2"/>
  <c r="C39" i="2"/>
  <c r="C47" i="2"/>
  <c r="C55" i="2"/>
  <c r="C9" i="2"/>
  <c r="C17" i="2"/>
  <c r="C25" i="2"/>
  <c r="AB3" i="2"/>
  <c r="A60" i="2" l="1"/>
  <c r="A64" i="2"/>
  <c r="A68" i="2"/>
  <c r="A72" i="2"/>
  <c r="A76" i="2"/>
  <c r="A80" i="2"/>
  <c r="A84" i="2"/>
  <c r="A88" i="2"/>
  <c r="A92" i="2"/>
  <c r="A96" i="2"/>
  <c r="A100" i="2"/>
  <c r="A104" i="2"/>
  <c r="A108" i="2"/>
  <c r="A4" i="2"/>
  <c r="A8" i="2"/>
  <c r="A12" i="2"/>
  <c r="A16" i="2"/>
  <c r="A20" i="2"/>
  <c r="A24" i="2"/>
  <c r="A28" i="2"/>
  <c r="A32" i="2"/>
  <c r="A36" i="2"/>
  <c r="A40" i="2"/>
  <c r="A44" i="2"/>
  <c r="A48" i="2"/>
  <c r="A52" i="2"/>
  <c r="A56" i="2"/>
  <c r="A61" i="2"/>
  <c r="A65" i="2"/>
  <c r="A69" i="2"/>
  <c r="A73" i="2"/>
  <c r="A77" i="2"/>
  <c r="A81" i="2"/>
  <c r="A85" i="2"/>
  <c r="A89" i="2"/>
  <c r="A93" i="2"/>
  <c r="A97" i="2"/>
  <c r="A101" i="2"/>
  <c r="A105" i="2"/>
  <c r="A109" i="2"/>
  <c r="A5" i="2"/>
  <c r="A9" i="2"/>
  <c r="A13" i="2"/>
  <c r="A17" i="2"/>
  <c r="A21" i="2"/>
  <c r="A25" i="2"/>
  <c r="A29" i="2"/>
  <c r="A33" i="2"/>
  <c r="A37" i="2"/>
  <c r="A41" i="2"/>
  <c r="A45" i="2"/>
  <c r="A49" i="2"/>
  <c r="A53" i="2"/>
  <c r="A3" i="2"/>
  <c r="A58" i="2"/>
  <c r="A62" i="2"/>
  <c r="A66" i="2"/>
  <c r="A70" i="2"/>
  <c r="A74" i="2"/>
  <c r="A78" i="2"/>
  <c r="A82" i="2"/>
  <c r="A86" i="2"/>
  <c r="A90" i="2"/>
  <c r="A94" i="2"/>
  <c r="A98" i="2"/>
  <c r="A102" i="2"/>
  <c r="A106" i="2"/>
  <c r="A110" i="2"/>
  <c r="A6" i="2"/>
  <c r="A10" i="2"/>
  <c r="A14" i="2"/>
  <c r="A18" i="2"/>
  <c r="A22" i="2"/>
  <c r="A26" i="2"/>
  <c r="A30" i="2"/>
  <c r="A34" i="2"/>
  <c r="A38" i="2"/>
  <c r="A42" i="2"/>
  <c r="A46" i="2"/>
  <c r="A50" i="2"/>
  <c r="A54" i="2"/>
  <c r="A59" i="2"/>
  <c r="A63" i="2"/>
  <c r="A67" i="2"/>
  <c r="A71" i="2"/>
  <c r="A83" i="2"/>
  <c r="A99" i="2"/>
  <c r="A7" i="2"/>
  <c r="A23" i="2"/>
  <c r="A39" i="2"/>
  <c r="A55" i="2"/>
  <c r="A87" i="2"/>
  <c r="A103" i="2"/>
  <c r="A11" i="2"/>
  <c r="A27" i="2"/>
  <c r="A43" i="2"/>
  <c r="A75" i="2"/>
  <c r="A91" i="2"/>
  <c r="A107" i="2"/>
  <c r="A15" i="2"/>
  <c r="A31" i="2"/>
  <c r="A47" i="2"/>
  <c r="A79" i="2"/>
  <c r="A95" i="2"/>
  <c r="A57" i="2"/>
  <c r="A19" i="2"/>
  <c r="A35" i="2"/>
  <c r="A5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56" i="2" l="1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E85" i="2"/>
  <c r="E86" i="2" s="1"/>
  <c r="E87" i="2" s="1"/>
  <c r="E88" i="2" s="1"/>
  <c r="E58" i="2"/>
  <c r="E59" i="2" s="1"/>
  <c r="E60" i="2" s="1"/>
  <c r="E61" i="2" s="1"/>
  <c r="E31" i="2"/>
  <c r="E32" i="2" s="1"/>
  <c r="E33" i="2" s="1"/>
  <c r="E34" i="2" s="1"/>
  <c r="B1" i="2" l="1"/>
  <c r="C1" i="2" s="1"/>
  <c r="D1" i="2" s="1"/>
  <c r="E1" i="2" s="1"/>
  <c r="F1" i="2" s="1"/>
  <c r="G1" i="2" s="1"/>
  <c r="H1" i="2" s="1"/>
  <c r="I1" i="2" s="1"/>
  <c r="J1" i="2" s="1"/>
  <c r="K1" i="2" s="1"/>
  <c r="L1" i="2" s="1"/>
  <c r="E4" i="2" l="1"/>
  <c r="E5" i="2" s="1"/>
  <c r="E6" i="2" s="1"/>
  <c r="E7" i="2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<sst xmlns="http://schemas.openxmlformats.org/spreadsheetml/2006/main" count="531" uniqueCount="147">
  <si>
    <t>Field</t>
  </si>
  <si>
    <t>Tariff Code</t>
  </si>
  <si>
    <t>SAP Product ID</t>
  </si>
  <si>
    <t>SAP Product Description</t>
  </si>
  <si>
    <t>Fixed Rate Period</t>
  </si>
  <si>
    <t>Min Consumption</t>
  </si>
  <si>
    <t>Max Consumption</t>
  </si>
  <si>
    <t>The minimum number of kWhs per annum at which this price is available</t>
  </si>
  <si>
    <t>The maximum number of kWhs per annum at which this price is available</t>
  </si>
  <si>
    <t>Fuel Type</t>
  </si>
  <si>
    <t>Renewal / Acquisition</t>
  </si>
  <si>
    <t>Price Type</t>
  </si>
  <si>
    <t>TariffCode</t>
  </si>
  <si>
    <t>FixedRatePeriod</t>
  </si>
  <si>
    <t>MinConsumption</t>
  </si>
  <si>
    <t>MaxConsumption</t>
  </si>
  <si>
    <t>Renewal/Acquisition</t>
  </si>
  <si>
    <t>A</t>
  </si>
  <si>
    <t>Electricity or Gas</t>
  </si>
  <si>
    <t>Tariff Description</t>
  </si>
  <si>
    <t>Product Name</t>
  </si>
  <si>
    <t>ProductName</t>
  </si>
  <si>
    <t>TariffDescription</t>
  </si>
  <si>
    <t>Acquisition</t>
  </si>
  <si>
    <t>Number of years price is fixed for</t>
  </si>
  <si>
    <t>Name</t>
  </si>
  <si>
    <t>Renewal only / Acquisition only</t>
  </si>
  <si>
    <t>Electricity</t>
  </si>
  <si>
    <t>Description</t>
  </si>
  <si>
    <t>Commission</t>
  </si>
  <si>
    <t>p/kWh Commission</t>
  </si>
  <si>
    <t>Maximum £ Commission</t>
  </si>
  <si>
    <t>CommissionCap</t>
  </si>
  <si>
    <t>B</t>
  </si>
  <si>
    <t>C</t>
  </si>
  <si>
    <t>D</t>
  </si>
  <si>
    <t>E</t>
  </si>
  <si>
    <t>F</t>
  </si>
  <si>
    <t>Renewal</t>
  </si>
  <si>
    <t>Gas</t>
  </si>
  <si>
    <t>Commission Cap (£)</t>
  </si>
  <si>
    <t>Product Code</t>
  </si>
  <si>
    <t>TPI Product Code</t>
  </si>
  <si>
    <t>EA1</t>
  </si>
  <si>
    <t>EB1</t>
  </si>
  <si>
    <t>EC1</t>
  </si>
  <si>
    <t>ED1</t>
  </si>
  <si>
    <t>EE1</t>
  </si>
  <si>
    <t>EF1</t>
  </si>
  <si>
    <t>EA2</t>
  </si>
  <si>
    <t>EB2</t>
  </si>
  <si>
    <t>EC2</t>
  </si>
  <si>
    <t>ED2</t>
  </si>
  <si>
    <t>EE2</t>
  </si>
  <si>
    <t>EF2</t>
  </si>
  <si>
    <t>EA3</t>
  </si>
  <si>
    <t>EB3</t>
  </si>
  <si>
    <t>EC3</t>
  </si>
  <si>
    <t>ED3</t>
  </si>
  <si>
    <t>EE3</t>
  </si>
  <si>
    <t>EF3</t>
  </si>
  <si>
    <t>GA1</t>
  </si>
  <si>
    <t>GB1</t>
  </si>
  <si>
    <t>GC1</t>
  </si>
  <si>
    <t>GD1</t>
  </si>
  <si>
    <t>GE1</t>
  </si>
  <si>
    <t>GF1</t>
  </si>
  <si>
    <t>GA2</t>
  </si>
  <si>
    <t>GB2</t>
  </si>
  <si>
    <t>GC2</t>
  </si>
  <si>
    <t>GD2</t>
  </si>
  <si>
    <t>GE2</t>
  </si>
  <si>
    <t>GF2</t>
  </si>
  <si>
    <t>GA3</t>
  </si>
  <si>
    <t>GB3</t>
  </si>
  <si>
    <t>GC3</t>
  </si>
  <si>
    <t>GD3</t>
  </si>
  <si>
    <t>GE3</t>
  </si>
  <si>
    <t>GF3</t>
  </si>
  <si>
    <t>ProductCode</t>
  </si>
  <si>
    <t>G</t>
  </si>
  <si>
    <t>H</t>
  </si>
  <si>
    <t>I</t>
  </si>
  <si>
    <t>EG1</t>
  </si>
  <si>
    <t>EH1</t>
  </si>
  <si>
    <t>EI1</t>
  </si>
  <si>
    <t>EG2</t>
  </si>
  <si>
    <t>EH2</t>
  </si>
  <si>
    <t>EI2</t>
  </si>
  <si>
    <t>EG3</t>
  </si>
  <si>
    <t>EH3</t>
  </si>
  <si>
    <t>EI3</t>
  </si>
  <si>
    <t>GG1</t>
  </si>
  <si>
    <t>GH1</t>
  </si>
  <si>
    <t>GI1</t>
  </si>
  <si>
    <t>GG2</t>
  </si>
  <si>
    <t>GH2</t>
  </si>
  <si>
    <t>GI2</t>
  </si>
  <si>
    <t>GG3</t>
  </si>
  <si>
    <t>GH3</t>
  </si>
  <si>
    <t>GI3</t>
  </si>
  <si>
    <t>For example, A. B, C ,D, E, F, G, H, I.</t>
  </si>
  <si>
    <t>e.g. Business Fixed May 2022</t>
  </si>
  <si>
    <t>End Month</t>
  </si>
  <si>
    <t>Month</t>
  </si>
  <si>
    <t>Abb. Month</t>
  </si>
  <si>
    <t>Contract End Date</t>
  </si>
  <si>
    <t>Month Key</t>
  </si>
  <si>
    <t>Januray</t>
  </si>
  <si>
    <t>Jan</t>
  </si>
  <si>
    <t>February</t>
  </si>
  <si>
    <t>Feb</t>
  </si>
  <si>
    <t>Contract End Year</t>
  </si>
  <si>
    <t>March</t>
  </si>
  <si>
    <t>Mar</t>
  </si>
  <si>
    <t>April</t>
  </si>
  <si>
    <t>Apr</t>
  </si>
  <si>
    <t>May</t>
  </si>
  <si>
    <t>June</t>
  </si>
  <si>
    <t>July</t>
  </si>
  <si>
    <t>August</t>
  </si>
  <si>
    <t>Aug</t>
  </si>
  <si>
    <t>Product ID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</si>
  <si>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</si>
  <si>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</si>
  <si>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</si>
  <si>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</si>
  <si>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</si>
  <si>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</si>
  <si>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</si>
  <si>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</si>
  <si>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1yr</t>
  </si>
  <si>
    <t>2yr</t>
  </si>
  <si>
    <t>3yr</t>
  </si>
  <si>
    <t>Elec Vsn</t>
  </si>
  <si>
    <t>Gas Vsn</t>
  </si>
  <si>
    <t>Term</t>
  </si>
  <si>
    <t>4yr</t>
  </si>
  <si>
    <t>A8</t>
  </si>
  <si>
    <t>B8</t>
  </si>
  <si>
    <t>H6</t>
  </si>
  <si>
    <t>I6</t>
  </si>
  <si>
    <t>F20B</t>
  </si>
  <si>
    <t>F21B</t>
  </si>
  <si>
    <t>F22B</t>
  </si>
  <si>
    <t>Acq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</si>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</sst>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3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4" borderId="16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0" borderId="1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4" borderId="23" xfId="0" applyFill="1" applyBorder="1" applyAlignment="1">
      <alignment horizontal="center" wrapText="1"/>
    </xf>
    <xf numFmtId="0" fontId="0" fillId="0" borderId="20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3" borderId="10" xfId="0" applyFill="1" applyBorder="1"/>
    <xf numFmtId="14" fontId="1" fillId="5" borderId="28" xfId="0" applyNumberFormat="1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0" xfId="0" applyFill="1" applyBorder="1" applyAlignment="1">
      <alignment horizontal="center"/>
    </xf>
    <xf numFmtId="14" fontId="1" fillId="5" borderId="3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14" fontId="1" fillId="5" borderId="32" xfId="0" applyNumberFormat="1" applyFont="1" applyFill="1" applyBorder="1" applyAlignment="1">
      <alignment horizontal="center"/>
    </xf>
    <xf numFmtId="1" fontId="1" fillId="4" borderId="28" xfId="0" applyNumberFormat="1" applyFont="1" applyFill="1" applyBorder="1" applyAlignment="1">
      <alignment horizontal="center"/>
    </xf>
    <xf numFmtId="1" fontId="1" fillId="4" borderId="31" xfId="0" applyNumberFormat="1" applyFont="1" applyFill="1" applyBorder="1" applyAlignment="1">
      <alignment horizontal="center"/>
    </xf>
    <xf numFmtId="1" fontId="1" fillId="4" borderId="3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33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" fontId="1" fillId="5" borderId="28" xfId="0" applyNumberFormat="1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1" fontId="1" fillId="5" borderId="31" xfId="0" applyNumberFormat="1" applyFont="1" applyFill="1" applyBorder="1" applyAlignment="1">
      <alignment horizontal="center"/>
    </xf>
    <xf numFmtId="1" fontId="1" fillId="5" borderId="32" xfId="0" applyNumberFormat="1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24" xfId="0" applyFont="1" applyBorder="1"/>
    <xf numFmtId="0" fontId="0" fillId="0" borderId="24" xfId="0" applyFont="1" applyFill="1" applyBorder="1" applyAlignment="1">
      <alignment vertical="center"/>
    </xf>
    <xf numFmtId="2" fontId="0" fillId="0" borderId="24" xfId="0" applyNumberFormat="1" applyFont="1" applyBorder="1"/>
    <xf numFmtId="0" fontId="0" fillId="0" borderId="16" xfId="0" applyFont="1" applyBorder="1"/>
    <xf numFmtId="0" fontId="0" fillId="0" borderId="21" xfId="0" applyFont="1" applyFill="1" applyBorder="1" applyAlignment="1">
      <alignment vertical="center"/>
    </xf>
    <xf numFmtId="0" fontId="0" fillId="0" borderId="21" xfId="0" applyFont="1" applyBorder="1"/>
    <xf numFmtId="2" fontId="0" fillId="0" borderId="21" xfId="0" applyNumberFormat="1" applyFont="1" applyBorder="1"/>
    <xf numFmtId="0" fontId="0" fillId="0" borderId="22" xfId="0" applyFont="1" applyBorder="1"/>
    <xf numFmtId="0" fontId="0" fillId="0" borderId="20" xfId="0" applyFont="1" applyBorder="1"/>
    <xf numFmtId="0" fontId="0" fillId="0" borderId="25" xfId="0" applyFont="1" applyBorder="1"/>
    <xf numFmtId="0" fontId="0" fillId="0" borderId="23" xfId="0" applyFont="1" applyBorder="1"/>
    <xf numFmtId="0" fontId="0" fillId="0" borderId="26" xfId="0" applyFont="1" applyFill="1" applyBorder="1" applyAlignment="1">
      <alignment vertical="center"/>
    </xf>
    <xf numFmtId="0" fontId="0" fillId="0" borderId="26" xfId="0" applyFont="1" applyBorder="1"/>
    <xf numFmtId="0" fontId="0" fillId="0" borderId="27" xfId="0" applyFont="1" applyBorder="1"/>
    <xf numFmtId="0" fontId="0" fillId="0" borderId="36" xfId="0" applyFont="1" applyBorder="1"/>
    <xf numFmtId="0" fontId="0" fillId="0" borderId="37" xfId="0" applyFont="1" applyFill="1" applyBorder="1" applyAlignment="1">
      <alignment vertical="center"/>
    </xf>
    <xf numFmtId="0" fontId="0" fillId="0" borderId="37" xfId="0" applyFont="1" applyBorder="1"/>
    <xf numFmtId="2" fontId="0" fillId="0" borderId="37" xfId="0" applyNumberFormat="1" applyFont="1" applyBorder="1"/>
    <xf numFmtId="0" fontId="0" fillId="0" borderId="38" xfId="0" applyFont="1" applyBorder="1"/>
    <xf numFmtId="0" fontId="0" fillId="0" borderId="29" xfId="0" applyFont="1" applyBorder="1"/>
    <xf numFmtId="0" fontId="0" fillId="0" borderId="39" xfId="0" applyFont="1" applyFill="1" applyBorder="1" applyAlignment="1">
      <alignment vertical="center"/>
    </xf>
    <xf numFmtId="0" fontId="0" fillId="0" borderId="39" xfId="0" applyFont="1" applyBorder="1"/>
    <xf numFmtId="2" fontId="0" fillId="0" borderId="39" xfId="0" applyNumberFormat="1" applyFont="1" applyBorder="1"/>
    <xf numFmtId="0" fontId="0" fillId="0" borderId="30" xfId="0" applyFont="1" applyBorder="1"/>
    <xf numFmtId="2" fontId="0" fillId="0" borderId="26" xfId="0" applyNumberFormat="1" applyFont="1" applyBorder="1"/>
    <xf numFmtId="0" fontId="1" fillId="0" borderId="0" xfId="0" applyFont="1" applyAlignment="1">
      <alignment horizontal="right"/>
    </xf>
    <xf numFmtId="0" fontId="3" fillId="3" borderId="17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5" sqref="E5"/>
    </sheetView>
  </sheetViews>
  <sheetFormatPr defaultRowHeight="13" x14ac:dyDescent="0.3"/>
  <cols>
    <col min="1" max="1" width="9.09765625" style="1"/>
    <col min="2" max="2" width="27.296875" customWidth="1"/>
    <col min="3" max="3" width="45.69921875" style="2" customWidth="1"/>
  </cols>
  <sheetData>
    <row r="1" spans="1:3" ht="13.5" thickBot="1" x14ac:dyDescent="0.35">
      <c r="A1" s="3" t="s">
        <v>0</v>
      </c>
      <c r="B1" s="6" t="s">
        <v>25</v>
      </c>
      <c r="C1" s="13" t="s">
        <v>28</v>
      </c>
    </row>
    <row r="2" spans="1:3" ht="13.5" customHeight="1" x14ac:dyDescent="0.3">
      <c r="A2" s="4">
        <v>1</v>
      </c>
      <c r="B2" s="7" t="s">
        <v>20</v>
      </c>
      <c r="C2" s="11" t="s">
        <v>102</v>
      </c>
    </row>
    <row r="3" spans="1:3" ht="13.5" customHeight="1" x14ac:dyDescent="0.3">
      <c r="A3" s="4">
        <f t="shared" ref="A3:A13" si="0">A2+1</f>
        <v>2</v>
      </c>
      <c r="B3" s="7" t="s">
        <v>1</v>
      </c>
      <c r="C3" s="11" t="s">
        <v>2</v>
      </c>
    </row>
    <row r="4" spans="1:3" ht="13.5" customHeight="1" x14ac:dyDescent="0.3">
      <c r="A4" s="4">
        <f t="shared" si="0"/>
        <v>3</v>
      </c>
      <c r="B4" s="7" t="s">
        <v>19</v>
      </c>
      <c r="C4" s="11" t="s">
        <v>3</v>
      </c>
    </row>
    <row r="5" spans="1:3" ht="13.5" customHeight="1" x14ac:dyDescent="0.3">
      <c r="A5" s="4">
        <f t="shared" si="0"/>
        <v>4</v>
      </c>
      <c r="B5" s="7" t="s">
        <v>11</v>
      </c>
      <c r="C5" s="11" t="s">
        <v>101</v>
      </c>
    </row>
    <row r="6" spans="1:3" ht="13.5" customHeight="1" x14ac:dyDescent="0.3">
      <c r="A6" s="4">
        <f t="shared" si="0"/>
        <v>5</v>
      </c>
      <c r="B6" s="7" t="s">
        <v>4</v>
      </c>
      <c r="C6" s="11" t="s">
        <v>24</v>
      </c>
    </row>
    <row r="7" spans="1:3" ht="13.5" customHeight="1" x14ac:dyDescent="0.3">
      <c r="A7" s="4">
        <f t="shared" si="0"/>
        <v>6</v>
      </c>
      <c r="B7" s="7" t="s">
        <v>41</v>
      </c>
      <c r="C7" s="11" t="s">
        <v>42</v>
      </c>
    </row>
    <row r="8" spans="1:3" ht="25.5" customHeight="1" x14ac:dyDescent="0.3">
      <c r="A8" s="4">
        <f t="shared" si="0"/>
        <v>7</v>
      </c>
      <c r="B8" s="7" t="s">
        <v>5</v>
      </c>
      <c r="C8" s="11" t="s">
        <v>7</v>
      </c>
    </row>
    <row r="9" spans="1:3" ht="24.75" customHeight="1" x14ac:dyDescent="0.3">
      <c r="A9" s="4">
        <f t="shared" si="0"/>
        <v>8</v>
      </c>
      <c r="B9" s="7" t="s">
        <v>6</v>
      </c>
      <c r="C9" s="11" t="s">
        <v>8</v>
      </c>
    </row>
    <row r="10" spans="1:3" ht="13.5" customHeight="1" x14ac:dyDescent="0.3">
      <c r="A10" s="4">
        <f t="shared" si="0"/>
        <v>9</v>
      </c>
      <c r="B10" s="7" t="s">
        <v>9</v>
      </c>
      <c r="C10" s="11" t="s">
        <v>18</v>
      </c>
    </row>
    <row r="11" spans="1:3" ht="13.5" customHeight="1" x14ac:dyDescent="0.3">
      <c r="A11" s="4">
        <f t="shared" si="0"/>
        <v>10</v>
      </c>
      <c r="B11" s="7" t="s">
        <v>10</v>
      </c>
      <c r="C11" s="11" t="s">
        <v>26</v>
      </c>
    </row>
    <row r="12" spans="1:3" ht="13.5" customHeight="1" x14ac:dyDescent="0.3">
      <c r="A12" s="4">
        <f t="shared" si="0"/>
        <v>11</v>
      </c>
      <c r="B12" s="7" t="s">
        <v>29</v>
      </c>
      <c r="C12" s="11" t="s">
        <v>30</v>
      </c>
    </row>
    <row r="13" spans="1:3" ht="13.5" thickBot="1" x14ac:dyDescent="0.35">
      <c r="A13" s="5">
        <f t="shared" si="0"/>
        <v>12</v>
      </c>
      <c r="B13" s="8" t="s">
        <v>40</v>
      </c>
      <c r="C13" s="1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"/>
  <sheetViews>
    <sheetView tabSelected="1" zoomScale="70" zoomScaleNormal="70" workbookViewId="0">
      <selection activeCell="M12" sqref="M12"/>
    </sheetView>
  </sheetViews>
  <sheetFormatPr defaultColWidth="9.09765625" defaultRowHeight="13" x14ac:dyDescent="0.3"/>
  <cols>
    <col min="1" max="1" width="37.69921875" style="9" customWidth="1"/>
    <col min="2" max="2" width="21.59765625" style="9" customWidth="1"/>
    <col min="3" max="3" width="39.296875" style="9" customWidth="1"/>
    <col min="4" max="8" width="9.09765625" style="9"/>
    <col min="9" max="9" width="10.69921875" style="9" customWidth="1"/>
    <col min="10" max="10" width="12.09765625" style="9" customWidth="1"/>
    <col min="11" max="11" width="10.3984375" style="9" bestFit="1" customWidth="1"/>
    <col min="12" max="23" width="9.09765625" style="9"/>
    <col min="24" max="24" width="8.796875" style="9" customWidth="1"/>
    <col min="25" max="25" width="9.09765625" style="9"/>
    <col min="26" max="26" width="10.69921875" style="9" bestFit="1" customWidth="1"/>
    <col min="27" max="27" width="12.796875" style="9" customWidth="1"/>
    <col min="28" max="28" width="11.69921875" style="9" customWidth="1"/>
    <col min="29" max="29" width="10.69921875" style="9" customWidth="1"/>
    <col min="30" max="30" width="12.19921875" style="9" customWidth="1"/>
    <col min="31" max="31" width="12.296875" style="9" customWidth="1"/>
    <col min="32" max="16384" width="9.09765625" style="9"/>
  </cols>
  <sheetData>
    <row r="1" spans="1:32" ht="13.5" thickBot="1" x14ac:dyDescent="0.35">
      <c r="A1" s="9">
        <v>1</v>
      </c>
      <c r="B1" s="9">
        <f t="shared" ref="B1:E1" si="0">A1+1</f>
        <v>2</v>
      </c>
      <c r="C1" s="9">
        <f t="shared" si="0"/>
        <v>3</v>
      </c>
      <c r="D1" s="9">
        <f t="shared" si="0"/>
        <v>4</v>
      </c>
      <c r="E1" s="9">
        <f t="shared" si="0"/>
        <v>5</v>
      </c>
      <c r="F1" s="9">
        <f t="shared" ref="F1" si="1">E1+1</f>
        <v>6</v>
      </c>
      <c r="G1" s="9">
        <f t="shared" ref="G1" si="2">F1+1</f>
        <v>7</v>
      </c>
      <c r="H1" s="9">
        <f t="shared" ref="H1" si="3">G1+1</f>
        <v>8</v>
      </c>
      <c r="I1" s="9">
        <f t="shared" ref="I1" si="4">H1+1</f>
        <v>9</v>
      </c>
      <c r="J1" s="9">
        <f t="shared" ref="J1" si="5">I1+1</f>
        <v>10</v>
      </c>
      <c r="K1" s="9">
        <f t="shared" ref="K1" si="6">J1+1</f>
        <v>11</v>
      </c>
      <c r="L1" s="9">
        <f t="shared" ref="L1" si="7">K1+1</f>
        <v>12</v>
      </c>
    </row>
    <row r="2" spans="1:32" s="10" customFormat="1" ht="26.5" customHeight="1" thickBot="1" x14ac:dyDescent="0.35">
      <c r="A2" s="10" t="s">
        <v>21</v>
      </c>
      <c r="B2" s="10" t="s">
        <v>12</v>
      </c>
      <c r="C2" s="10" t="s">
        <v>22</v>
      </c>
      <c r="D2" s="10" t="s">
        <v>11</v>
      </c>
      <c r="E2" s="10" t="s">
        <v>13</v>
      </c>
      <c r="F2" s="10" t="s">
        <v>79</v>
      </c>
      <c r="G2" s="10" t="s">
        <v>14</v>
      </c>
      <c r="H2" s="10" t="s">
        <v>15</v>
      </c>
      <c r="I2" s="10" t="s">
        <v>9</v>
      </c>
      <c r="J2" s="10" t="s">
        <v>16</v>
      </c>
      <c r="K2" s="10" t="s">
        <v>29</v>
      </c>
      <c r="L2" s="10" t="s">
        <v>32</v>
      </c>
      <c r="Y2" s="85" t="s">
        <v>106</v>
      </c>
      <c r="Z2" s="86"/>
      <c r="AA2" s="32" t="s">
        <v>103</v>
      </c>
      <c r="AB2" s="14" t="s">
        <v>104</v>
      </c>
      <c r="AC2" s="15" t="s">
        <v>105</v>
      </c>
      <c r="AD2" s="85" t="s">
        <v>11</v>
      </c>
      <c r="AE2" s="86"/>
    </row>
    <row r="3" spans="1:32" ht="13.5" thickBot="1" x14ac:dyDescent="0.35">
      <c r="A3" s="60" t="str">
        <f>"Electricity Business Fixed "&amp;$AB$3&amp;" "&amp;VLOOKUP(E3,$Y$7:$Z$9,2,0)</f>
        <v>Electricity Business Fixed June 2020</v>
      </c>
      <c r="B3" s="61" t="str">
        <f>"EBC_BUSFIXA"&amp;VLOOKUP(D3,$AD$3:$AE$11,2,0)&amp;"_"&amp;VLOOKUP(E3,$Y$14:$Z$16,2,0)</f>
        <v>EBC_BUSFIXA1_F20B</v>
      </c>
      <c r="C3" s="61" t="str">
        <f>"Elec Bus Fixed Acq v"&amp;$Y$11&amp;" "&amp;VLOOKUP(E3,$AD$13:$AE$16,2,0)&amp;" PT"&amp;VLOOKUP(D3,$AD$3:$AE$11,2,0)&amp;" "&amp;$AC$3&amp;" "&amp;VLOOKUP(E3,$Y$7:$Z$9,2,0)</f>
        <v>Elec Bus Fixed Acq vA8 1yr PT1 June 2020</v>
      </c>
      <c r="D3" s="62" t="s">
        <v>17</v>
      </c>
      <c r="E3" s="62">
        <v>1</v>
      </c>
      <c r="F3" s="62" t="s">
        <v>43</v>
      </c>
      <c r="G3" s="62">
        <v>4000</v>
      </c>
      <c r="H3" s="62">
        <v>999999</v>
      </c>
      <c r="I3" s="62" t="s">
        <v>27</v>
      </c>
      <c r="J3" s="62" t="s">
        <v>23</v>
      </c>
      <c r="K3" s="63">
        <v>0.2</v>
      </c>
      <c r="L3" s="64"/>
      <c r="Y3" s="19">
        <v>1</v>
      </c>
      <c r="Z3" s="33">
        <v>44012</v>
      </c>
      <c r="AA3" s="16">
        <f>MONTH($Z$3)</f>
        <v>6</v>
      </c>
      <c r="AB3" s="17" t="str">
        <f>VLOOKUP($AA$3,$AA$5:$AC$16,2,0)</f>
        <v>June</v>
      </c>
      <c r="AC3" s="18" t="str">
        <f>VLOOKUP($AA$3,$AA$5:$AC$16,3,0)</f>
        <v>June</v>
      </c>
      <c r="AD3" s="34" t="s">
        <v>17</v>
      </c>
      <c r="AE3" s="35">
        <v>1</v>
      </c>
    </row>
    <row r="4" spans="1:32" ht="13.5" thickBot="1" x14ac:dyDescent="0.35">
      <c r="A4" s="65" t="str">
        <f t="shared" ref="A4:A56" si="8">"Electricity Business Fixed "&amp;$AB$3&amp;" "&amp;VLOOKUP(E4,$Y$7:$Z$9,2,0)</f>
        <v>Electricity Business Fixed June 2020</v>
      </c>
      <c r="B4" s="58" t="str">
        <f t="shared" ref="B4:B29" si="9">"EBC_BUSFIXA"&amp;VLOOKUP(D4,$AD$3:$AE$11,2,0)&amp;"_"&amp;VLOOKUP(E4,$Y$14:$Z$16,2,0)</f>
        <v>EBC_BUSFIXA2_F20B</v>
      </c>
      <c r="C4" s="58" t="str">
        <f t="shared" ref="C4:C29" si="10">"Elec Bus Fixed Acq v"&amp;$Y$11&amp;" "&amp;VLOOKUP(E4,$AD$13:$AE$16,2,0)&amp;" PT"&amp;VLOOKUP(D4,$AD$3:$AE$11,2,0)&amp;" "&amp;$AC$3&amp;" "&amp;VLOOKUP(E4,$Y$7:$Z$9,2,0)</f>
        <v>Elec Bus Fixed Acq vA8 1yr PT2 June 2020</v>
      </c>
      <c r="D4" s="57" t="s">
        <v>33</v>
      </c>
      <c r="E4" s="57">
        <f t="shared" ref="E4:E7" si="11">E3</f>
        <v>1</v>
      </c>
      <c r="F4" s="57" t="s">
        <v>44</v>
      </c>
      <c r="G4" s="57">
        <v>4000</v>
      </c>
      <c r="H4" s="57">
        <v>999999</v>
      </c>
      <c r="I4" s="57" t="s">
        <v>27</v>
      </c>
      <c r="J4" s="57" t="s">
        <v>23</v>
      </c>
      <c r="K4" s="59">
        <v>0.3</v>
      </c>
      <c r="L4" s="66"/>
      <c r="Y4" s="20">
        <v>2</v>
      </c>
      <c r="Z4" s="36">
        <v>44377</v>
      </c>
      <c r="AA4" s="87" t="s">
        <v>107</v>
      </c>
      <c r="AB4" s="88"/>
      <c r="AC4" s="89"/>
      <c r="AD4" s="37" t="s">
        <v>33</v>
      </c>
      <c r="AE4" s="27">
        <v>2</v>
      </c>
    </row>
    <row r="5" spans="1:32" ht="13.5" thickBot="1" x14ac:dyDescent="0.35">
      <c r="A5" s="65" t="str">
        <f t="shared" si="8"/>
        <v>Electricity Business Fixed June 2020</v>
      </c>
      <c r="B5" s="58" t="str">
        <f t="shared" si="9"/>
        <v>EBC_BUSFIXA3_F20B</v>
      </c>
      <c r="C5" s="58" t="str">
        <f t="shared" si="10"/>
        <v>Elec Bus Fixed Acq vA8 1yr PT3 June 2020</v>
      </c>
      <c r="D5" s="57" t="s">
        <v>34</v>
      </c>
      <c r="E5" s="57">
        <f t="shared" si="11"/>
        <v>1</v>
      </c>
      <c r="F5" s="57" t="s">
        <v>45</v>
      </c>
      <c r="G5" s="57">
        <v>4000</v>
      </c>
      <c r="H5" s="57">
        <v>999999</v>
      </c>
      <c r="I5" s="57" t="s">
        <v>27</v>
      </c>
      <c r="J5" s="57" t="s">
        <v>23</v>
      </c>
      <c r="K5" s="59">
        <v>0.4</v>
      </c>
      <c r="L5" s="66"/>
      <c r="Y5" s="24">
        <v>3</v>
      </c>
      <c r="Z5" s="38">
        <v>44742</v>
      </c>
      <c r="AA5" s="21">
        <v>1</v>
      </c>
      <c r="AB5" s="22" t="s">
        <v>108</v>
      </c>
      <c r="AC5" s="23" t="s">
        <v>109</v>
      </c>
      <c r="AD5" s="37" t="s">
        <v>34</v>
      </c>
      <c r="AE5" s="27">
        <v>3</v>
      </c>
    </row>
    <row r="6" spans="1:32" ht="13.5" thickBot="1" x14ac:dyDescent="0.35">
      <c r="A6" s="65" t="str">
        <f t="shared" si="8"/>
        <v>Electricity Business Fixed June 2020</v>
      </c>
      <c r="B6" s="58" t="str">
        <f t="shared" si="9"/>
        <v>EBC_BUSFIXA4_F20B</v>
      </c>
      <c r="C6" s="58" t="str">
        <f t="shared" si="10"/>
        <v>Elec Bus Fixed Acq vA8 1yr PT4 June 2020</v>
      </c>
      <c r="D6" s="57" t="s">
        <v>35</v>
      </c>
      <c r="E6" s="57">
        <f t="shared" si="11"/>
        <v>1</v>
      </c>
      <c r="F6" s="57" t="s">
        <v>46</v>
      </c>
      <c r="G6" s="57">
        <v>4000</v>
      </c>
      <c r="H6" s="57">
        <v>999999</v>
      </c>
      <c r="I6" s="57" t="s">
        <v>27</v>
      </c>
      <c r="J6" s="57" t="s">
        <v>23</v>
      </c>
      <c r="K6" s="59">
        <v>0.5</v>
      </c>
      <c r="L6" s="66"/>
      <c r="Y6" s="85" t="s">
        <v>112</v>
      </c>
      <c r="Z6" s="86"/>
      <c r="AA6" s="25">
        <v>2</v>
      </c>
      <c r="AB6" s="26" t="s">
        <v>110</v>
      </c>
      <c r="AC6" s="27" t="s">
        <v>111</v>
      </c>
      <c r="AD6" s="37" t="s">
        <v>35</v>
      </c>
      <c r="AE6" s="27">
        <v>4</v>
      </c>
    </row>
    <row r="7" spans="1:32" x14ac:dyDescent="0.3">
      <c r="A7" s="65" t="str">
        <f t="shared" si="8"/>
        <v>Electricity Business Fixed June 2020</v>
      </c>
      <c r="B7" s="58" t="str">
        <f t="shared" si="9"/>
        <v>EBC_BUSFIXA5_F20B</v>
      </c>
      <c r="C7" s="58" t="str">
        <f t="shared" si="10"/>
        <v>Elec Bus Fixed Acq vA8 1yr PT5 June 2020</v>
      </c>
      <c r="D7" s="57" t="s">
        <v>36</v>
      </c>
      <c r="E7" s="57">
        <f t="shared" si="11"/>
        <v>1</v>
      </c>
      <c r="F7" s="57" t="s">
        <v>47</v>
      </c>
      <c r="G7" s="57">
        <v>4000</v>
      </c>
      <c r="H7" s="57">
        <v>999999</v>
      </c>
      <c r="I7" s="57" t="s">
        <v>27</v>
      </c>
      <c r="J7" s="57" t="s">
        <v>23</v>
      </c>
      <c r="K7" s="59">
        <v>0.6</v>
      </c>
      <c r="L7" s="66"/>
      <c r="Y7" s="19">
        <v>1</v>
      </c>
      <c r="Z7" s="39">
        <f>YEAR(Z3)</f>
        <v>2020</v>
      </c>
      <c r="AA7" s="25">
        <v>3</v>
      </c>
      <c r="AB7" s="26" t="s">
        <v>113</v>
      </c>
      <c r="AC7" s="27" t="s">
        <v>114</v>
      </c>
      <c r="AD7" s="37" t="s">
        <v>36</v>
      </c>
      <c r="AE7" s="27">
        <v>5</v>
      </c>
    </row>
    <row r="8" spans="1:32" x14ac:dyDescent="0.3">
      <c r="A8" s="65" t="str">
        <f t="shared" si="8"/>
        <v>Electricity Business Fixed June 2020</v>
      </c>
      <c r="B8" s="58" t="str">
        <f t="shared" si="9"/>
        <v>EBC_BUSFIXA6_F20B</v>
      </c>
      <c r="C8" s="58" t="str">
        <f t="shared" si="10"/>
        <v>Elec Bus Fixed Acq vA8 1yr PT6 June 2020</v>
      </c>
      <c r="D8" s="57" t="s">
        <v>37</v>
      </c>
      <c r="E8" s="57">
        <v>1</v>
      </c>
      <c r="F8" s="57" t="s">
        <v>48</v>
      </c>
      <c r="G8" s="57">
        <v>4000</v>
      </c>
      <c r="H8" s="57">
        <v>999999</v>
      </c>
      <c r="I8" s="57" t="s">
        <v>27</v>
      </c>
      <c r="J8" s="57" t="s">
        <v>23</v>
      </c>
      <c r="K8" s="59">
        <v>0.8</v>
      </c>
      <c r="L8" s="66"/>
      <c r="Y8" s="20">
        <v>2</v>
      </c>
      <c r="Z8" s="40">
        <f>YEAR(Z4)</f>
        <v>2021</v>
      </c>
      <c r="AA8" s="25">
        <v>4</v>
      </c>
      <c r="AB8" s="26" t="s">
        <v>115</v>
      </c>
      <c r="AC8" s="27" t="s">
        <v>116</v>
      </c>
      <c r="AD8" s="37" t="s">
        <v>37</v>
      </c>
      <c r="AE8" s="27">
        <v>6</v>
      </c>
      <c r="AF8" s="31" t="s">
        <v>131</v>
      </c>
    </row>
    <row r="9" spans="1:32" ht="13.5" thickBot="1" x14ac:dyDescent="0.35">
      <c r="A9" s="65" t="str">
        <f t="shared" si="8"/>
        <v>Electricity Business Fixed June 2020</v>
      </c>
      <c r="B9" s="58" t="str">
        <f t="shared" si="9"/>
        <v>EBC_BUSFIXA7_F20B</v>
      </c>
      <c r="C9" s="58" t="str">
        <f t="shared" si="10"/>
        <v>Elec Bus Fixed Acq vA8 1yr PT7 June 2020</v>
      </c>
      <c r="D9" s="57" t="s">
        <v>80</v>
      </c>
      <c r="E9" s="57">
        <v>1</v>
      </c>
      <c r="F9" s="57" t="s">
        <v>83</v>
      </c>
      <c r="G9" s="57">
        <v>4000</v>
      </c>
      <c r="H9" s="57">
        <v>999999</v>
      </c>
      <c r="I9" s="57" t="s">
        <v>27</v>
      </c>
      <c r="J9" s="57" t="s">
        <v>23</v>
      </c>
      <c r="K9" s="59">
        <v>1</v>
      </c>
      <c r="L9" s="66"/>
      <c r="Y9" s="24">
        <v>3</v>
      </c>
      <c r="Z9" s="41">
        <f>YEAR(Z5)</f>
        <v>2022</v>
      </c>
      <c r="AA9" s="25">
        <v>5</v>
      </c>
      <c r="AB9" s="26" t="s">
        <v>117</v>
      </c>
      <c r="AC9" s="27" t="s">
        <v>117</v>
      </c>
      <c r="AD9" s="37" t="s">
        <v>80</v>
      </c>
      <c r="AE9" s="27">
        <v>7</v>
      </c>
      <c r="AF9" s="31" t="s">
        <v>132</v>
      </c>
    </row>
    <row r="10" spans="1:32" ht="13.5" thickBot="1" x14ac:dyDescent="0.35">
      <c r="A10" s="65" t="str">
        <f t="shared" si="8"/>
        <v>Electricity Business Fixed June 2020</v>
      </c>
      <c r="B10" s="58" t="str">
        <f t="shared" si="9"/>
        <v>EBC_BUSFIXA8_F20B</v>
      </c>
      <c r="C10" s="58" t="str">
        <f t="shared" si="10"/>
        <v>Elec Bus Fixed Acq vA8 1yr PT8 June 2020</v>
      </c>
      <c r="D10" s="57" t="s">
        <v>81</v>
      </c>
      <c r="E10" s="57">
        <v>1</v>
      </c>
      <c r="F10" s="57" t="s">
        <v>84</v>
      </c>
      <c r="G10" s="57">
        <v>4000</v>
      </c>
      <c r="H10" s="57">
        <v>999999</v>
      </c>
      <c r="I10" s="57" t="s">
        <v>27</v>
      </c>
      <c r="J10" s="57" t="s">
        <v>23</v>
      </c>
      <c r="K10" s="59">
        <v>1.2</v>
      </c>
      <c r="L10" s="66"/>
      <c r="Y10" s="42" t="s">
        <v>134</v>
      </c>
      <c r="Z10" s="43" t="s">
        <v>135</v>
      </c>
      <c r="AA10" s="25">
        <v>6</v>
      </c>
      <c r="AB10" s="26" t="s">
        <v>118</v>
      </c>
      <c r="AC10" s="27" t="s">
        <v>118</v>
      </c>
      <c r="AD10" s="37" t="s">
        <v>81</v>
      </c>
      <c r="AE10" s="27">
        <v>8</v>
      </c>
      <c r="AF10" s="31" t="s">
        <v>133</v>
      </c>
    </row>
    <row r="11" spans="1:32" ht="13.5" customHeight="1" thickBot="1" x14ac:dyDescent="0.35">
      <c r="A11" s="71" t="str">
        <f t="shared" si="8"/>
        <v>Electricity Business Fixed June 2020</v>
      </c>
      <c r="B11" s="72" t="str">
        <f t="shared" si="9"/>
        <v>EBC_BUSFIXA9_F20B</v>
      </c>
      <c r="C11" s="72" t="str">
        <f t="shared" si="10"/>
        <v>Elec Bus Fixed Acq vA8 1yr PT9 June 2020</v>
      </c>
      <c r="D11" s="73" t="s">
        <v>82</v>
      </c>
      <c r="E11" s="73">
        <v>1</v>
      </c>
      <c r="F11" s="73" t="s">
        <v>85</v>
      </c>
      <c r="G11" s="73">
        <v>4000</v>
      </c>
      <c r="H11" s="73">
        <v>999999</v>
      </c>
      <c r="I11" s="73" t="s">
        <v>27</v>
      </c>
      <c r="J11" s="73" t="s">
        <v>23</v>
      </c>
      <c r="K11" s="74">
        <v>1.5</v>
      </c>
      <c r="L11" s="75"/>
      <c r="X11" s="82" t="s">
        <v>145</v>
      </c>
      <c r="Y11" s="44" t="s">
        <v>138</v>
      </c>
      <c r="Z11" s="45" t="s">
        <v>140</v>
      </c>
      <c r="AA11" s="46">
        <v>7</v>
      </c>
      <c r="AB11" s="26" t="s">
        <v>119</v>
      </c>
      <c r="AC11" s="27" t="s">
        <v>119</v>
      </c>
      <c r="AD11" s="47" t="s">
        <v>82</v>
      </c>
      <c r="AE11" s="30">
        <v>9</v>
      </c>
    </row>
    <row r="12" spans="1:32" ht="13.5" thickBot="1" x14ac:dyDescent="0.35">
      <c r="A12" s="60" t="str">
        <f t="shared" si="8"/>
        <v>Electricity Business Fixed June 2021</v>
      </c>
      <c r="B12" s="61" t="str">
        <f t="shared" si="9"/>
        <v>EBC_BUSFIXA1_F21B</v>
      </c>
      <c r="C12" s="61" t="str">
        <f t="shared" si="10"/>
        <v>Elec Bus Fixed Acq vA8 2yr PT1 June 2021</v>
      </c>
      <c r="D12" s="62" t="s">
        <v>17</v>
      </c>
      <c r="E12" s="62">
        <v>2</v>
      </c>
      <c r="F12" s="62" t="s">
        <v>49</v>
      </c>
      <c r="G12" s="62">
        <v>4000</v>
      </c>
      <c r="H12" s="62">
        <v>999999</v>
      </c>
      <c r="I12" s="62" t="s">
        <v>27</v>
      </c>
      <c r="J12" s="62" t="s">
        <v>23</v>
      </c>
      <c r="K12" s="63">
        <v>0.4</v>
      </c>
      <c r="L12" s="64"/>
      <c r="X12" s="82" t="s">
        <v>146</v>
      </c>
      <c r="Y12" s="48" t="s">
        <v>139</v>
      </c>
      <c r="Z12" s="49" t="s">
        <v>141</v>
      </c>
      <c r="AA12" s="46">
        <v>8</v>
      </c>
      <c r="AB12" s="26" t="s">
        <v>120</v>
      </c>
      <c r="AC12" s="27" t="s">
        <v>121</v>
      </c>
      <c r="AD12" s="85" t="s">
        <v>136</v>
      </c>
      <c r="AE12" s="86"/>
    </row>
    <row r="13" spans="1:32" ht="13.5" thickBot="1" x14ac:dyDescent="0.35">
      <c r="A13" s="65" t="str">
        <f t="shared" si="8"/>
        <v>Electricity Business Fixed June 2021</v>
      </c>
      <c r="B13" s="58" t="str">
        <f t="shared" si="9"/>
        <v>EBC_BUSFIXA2_F21B</v>
      </c>
      <c r="C13" s="58" t="str">
        <f t="shared" si="10"/>
        <v>Elec Bus Fixed Acq vA8 2yr PT2 June 2021</v>
      </c>
      <c r="D13" s="57" t="s">
        <v>33</v>
      </c>
      <c r="E13" s="57">
        <v>2</v>
      </c>
      <c r="F13" s="57" t="s">
        <v>50</v>
      </c>
      <c r="G13" s="57">
        <v>4000</v>
      </c>
      <c r="H13" s="57">
        <v>999999</v>
      </c>
      <c r="I13" s="57" t="s">
        <v>27</v>
      </c>
      <c r="J13" s="57" t="s">
        <v>23</v>
      </c>
      <c r="K13" s="59">
        <v>0.6</v>
      </c>
      <c r="L13" s="66"/>
      <c r="Y13" s="83" t="s">
        <v>122</v>
      </c>
      <c r="Z13" s="84"/>
      <c r="AA13" s="25">
        <v>9</v>
      </c>
      <c r="AB13" s="26" t="s">
        <v>123</v>
      </c>
      <c r="AC13" s="27" t="s">
        <v>124</v>
      </c>
      <c r="AD13" s="50">
        <v>1</v>
      </c>
      <c r="AE13" s="51" t="s">
        <v>131</v>
      </c>
    </row>
    <row r="14" spans="1:32" x14ac:dyDescent="0.3">
      <c r="A14" s="65" t="str">
        <f t="shared" si="8"/>
        <v>Electricity Business Fixed June 2021</v>
      </c>
      <c r="B14" s="58" t="str">
        <f t="shared" si="9"/>
        <v>EBC_BUSFIXA3_F21B</v>
      </c>
      <c r="C14" s="58" t="str">
        <f t="shared" si="10"/>
        <v>Elec Bus Fixed Acq vA8 2yr PT3 June 2021</v>
      </c>
      <c r="D14" s="57" t="s">
        <v>34</v>
      </c>
      <c r="E14" s="57">
        <v>2</v>
      </c>
      <c r="F14" s="57" t="s">
        <v>51</v>
      </c>
      <c r="G14" s="57">
        <v>4000</v>
      </c>
      <c r="H14" s="57">
        <v>999999</v>
      </c>
      <c r="I14" s="57" t="s">
        <v>27</v>
      </c>
      <c r="J14" s="57" t="s">
        <v>23</v>
      </c>
      <c r="K14" s="59">
        <v>0.8</v>
      </c>
      <c r="L14" s="66"/>
      <c r="Y14" s="19">
        <v>1</v>
      </c>
      <c r="Z14" s="52" t="s">
        <v>142</v>
      </c>
      <c r="AA14" s="25">
        <v>10</v>
      </c>
      <c r="AB14" s="26" t="s">
        <v>125</v>
      </c>
      <c r="AC14" s="27" t="s">
        <v>126</v>
      </c>
      <c r="AD14" s="37">
        <v>2</v>
      </c>
      <c r="AE14" s="53" t="s">
        <v>132</v>
      </c>
    </row>
    <row r="15" spans="1:32" x14ac:dyDescent="0.3">
      <c r="A15" s="65" t="str">
        <f t="shared" si="8"/>
        <v>Electricity Business Fixed June 2021</v>
      </c>
      <c r="B15" s="58" t="str">
        <f t="shared" si="9"/>
        <v>EBC_BUSFIXA4_F21B</v>
      </c>
      <c r="C15" s="58" t="str">
        <f t="shared" si="10"/>
        <v>Elec Bus Fixed Acq vA8 2yr PT4 June 2021</v>
      </c>
      <c r="D15" s="57" t="s">
        <v>35</v>
      </c>
      <c r="E15" s="57">
        <v>2</v>
      </c>
      <c r="F15" s="57" t="s">
        <v>52</v>
      </c>
      <c r="G15" s="57">
        <v>4000</v>
      </c>
      <c r="H15" s="57">
        <v>999999</v>
      </c>
      <c r="I15" s="57" t="s">
        <v>27</v>
      </c>
      <c r="J15" s="57" t="s">
        <v>23</v>
      </c>
      <c r="K15" s="59">
        <v>1</v>
      </c>
      <c r="L15" s="66"/>
      <c r="Y15" s="20">
        <v>2</v>
      </c>
      <c r="Z15" s="54" t="s">
        <v>143</v>
      </c>
      <c r="AA15" s="25">
        <v>11</v>
      </c>
      <c r="AB15" s="26" t="s">
        <v>127</v>
      </c>
      <c r="AC15" s="27" t="s">
        <v>128</v>
      </c>
      <c r="AD15" s="37">
        <v>3</v>
      </c>
      <c r="AE15" s="53" t="s">
        <v>133</v>
      </c>
    </row>
    <row r="16" spans="1:32" ht="13.5" thickBot="1" x14ac:dyDescent="0.35">
      <c r="A16" s="65" t="str">
        <f t="shared" si="8"/>
        <v>Electricity Business Fixed June 2021</v>
      </c>
      <c r="B16" s="58" t="str">
        <f t="shared" si="9"/>
        <v>EBC_BUSFIXA5_F21B</v>
      </c>
      <c r="C16" s="58" t="str">
        <f t="shared" si="10"/>
        <v>Elec Bus Fixed Acq vA8 2yr PT5 June 2021</v>
      </c>
      <c r="D16" s="57" t="s">
        <v>36</v>
      </c>
      <c r="E16" s="57">
        <v>2</v>
      </c>
      <c r="F16" s="57" t="s">
        <v>53</v>
      </c>
      <c r="G16" s="57">
        <v>4000</v>
      </c>
      <c r="H16" s="57">
        <v>999999</v>
      </c>
      <c r="I16" s="57" t="s">
        <v>27</v>
      </c>
      <c r="J16" s="57" t="s">
        <v>23</v>
      </c>
      <c r="K16" s="59">
        <v>1.2</v>
      </c>
      <c r="L16" s="66"/>
      <c r="Y16" s="24">
        <v>3</v>
      </c>
      <c r="Z16" s="55" t="s">
        <v>144</v>
      </c>
      <c r="AA16" s="28">
        <v>12</v>
      </c>
      <c r="AB16" s="29" t="s">
        <v>129</v>
      </c>
      <c r="AC16" s="30" t="s">
        <v>130</v>
      </c>
      <c r="AD16" s="47">
        <v>4</v>
      </c>
      <c r="AE16" s="56" t="s">
        <v>137</v>
      </c>
    </row>
    <row r="17" spans="1:12" x14ac:dyDescent="0.3">
      <c r="A17" s="65" t="str">
        <f t="shared" si="8"/>
        <v>Electricity Business Fixed June 2021</v>
      </c>
      <c r="B17" s="58" t="str">
        <f t="shared" si="9"/>
        <v>EBC_BUSFIXA6_F21B</v>
      </c>
      <c r="C17" s="58" t="str">
        <f t="shared" si="10"/>
        <v>Elec Bus Fixed Acq vA8 2yr PT6 June 2021</v>
      </c>
      <c r="D17" s="57" t="s">
        <v>37</v>
      </c>
      <c r="E17" s="57">
        <v>2</v>
      </c>
      <c r="F17" s="57" t="s">
        <v>54</v>
      </c>
      <c r="G17" s="57">
        <v>4000</v>
      </c>
      <c r="H17" s="57">
        <v>999999</v>
      </c>
      <c r="I17" s="57" t="s">
        <v>27</v>
      </c>
      <c r="J17" s="57" t="s">
        <v>23</v>
      </c>
      <c r="K17" s="59">
        <v>1.6</v>
      </c>
      <c r="L17" s="66"/>
    </row>
    <row r="18" spans="1:12" x14ac:dyDescent="0.3">
      <c r="A18" s="65" t="str">
        <f t="shared" si="8"/>
        <v>Electricity Business Fixed June 2021</v>
      </c>
      <c r="B18" s="58" t="str">
        <f t="shared" si="9"/>
        <v>EBC_BUSFIXA7_F21B</v>
      </c>
      <c r="C18" s="58" t="str">
        <f t="shared" si="10"/>
        <v>Elec Bus Fixed Acq vA8 2yr PT7 June 2021</v>
      </c>
      <c r="D18" s="57" t="s">
        <v>80</v>
      </c>
      <c r="E18" s="57">
        <v>2</v>
      </c>
      <c r="F18" s="57" t="s">
        <v>86</v>
      </c>
      <c r="G18" s="57">
        <v>4000</v>
      </c>
      <c r="H18" s="57">
        <v>999999</v>
      </c>
      <c r="I18" s="57" t="s">
        <v>27</v>
      </c>
      <c r="J18" s="57" t="s">
        <v>23</v>
      </c>
      <c r="K18" s="59">
        <v>2</v>
      </c>
      <c r="L18" s="66"/>
    </row>
    <row r="19" spans="1:12" x14ac:dyDescent="0.3">
      <c r="A19" s="65" t="str">
        <f t="shared" si="8"/>
        <v>Electricity Business Fixed June 2021</v>
      </c>
      <c r="B19" s="58" t="str">
        <f t="shared" si="9"/>
        <v>EBC_BUSFIXA8_F21B</v>
      </c>
      <c r="C19" s="58" t="str">
        <f t="shared" si="10"/>
        <v>Elec Bus Fixed Acq vA8 2yr PT8 June 2021</v>
      </c>
      <c r="D19" s="57" t="s">
        <v>81</v>
      </c>
      <c r="E19" s="57">
        <v>2</v>
      </c>
      <c r="F19" s="57" t="s">
        <v>87</v>
      </c>
      <c r="G19" s="57">
        <v>4000</v>
      </c>
      <c r="H19" s="57">
        <v>999999</v>
      </c>
      <c r="I19" s="57" t="s">
        <v>27</v>
      </c>
      <c r="J19" s="57" t="s">
        <v>23</v>
      </c>
      <c r="K19" s="59">
        <v>2.4</v>
      </c>
      <c r="L19" s="66"/>
    </row>
    <row r="20" spans="1:12" ht="13.5" thickBot="1" x14ac:dyDescent="0.35">
      <c r="A20" s="67" t="str">
        <f t="shared" si="8"/>
        <v>Electricity Business Fixed June 2021</v>
      </c>
      <c r="B20" s="68" t="str">
        <f t="shared" si="9"/>
        <v>EBC_BUSFIXA9_F21B</v>
      </c>
      <c r="C20" s="68" t="str">
        <f t="shared" si="10"/>
        <v>Elec Bus Fixed Acq vA8 2yr PT9 June 2021</v>
      </c>
      <c r="D20" s="69" t="s">
        <v>82</v>
      </c>
      <c r="E20" s="69">
        <v>2</v>
      </c>
      <c r="F20" s="69" t="s">
        <v>88</v>
      </c>
      <c r="G20" s="69">
        <v>4000</v>
      </c>
      <c r="H20" s="69">
        <v>999999</v>
      </c>
      <c r="I20" s="69" t="s">
        <v>27</v>
      </c>
      <c r="J20" s="69" t="s">
        <v>23</v>
      </c>
      <c r="K20" s="81">
        <v>3</v>
      </c>
      <c r="L20" s="70"/>
    </row>
    <row r="21" spans="1:12" x14ac:dyDescent="0.3">
      <c r="A21" s="76" t="str">
        <f t="shared" si="8"/>
        <v>Electricity Business Fixed June 2022</v>
      </c>
      <c r="B21" s="77" t="str">
        <f t="shared" si="9"/>
        <v>EBC_BUSFIXA1_F22B</v>
      </c>
      <c r="C21" s="77" t="str">
        <f t="shared" si="10"/>
        <v>Elec Bus Fixed Acq vA8 3yr PT1 June 2022</v>
      </c>
      <c r="D21" s="78" t="s">
        <v>17</v>
      </c>
      <c r="E21" s="78">
        <v>3</v>
      </c>
      <c r="F21" s="78" t="s">
        <v>55</v>
      </c>
      <c r="G21" s="78">
        <v>4000</v>
      </c>
      <c r="H21" s="78">
        <v>999999</v>
      </c>
      <c r="I21" s="78" t="s">
        <v>27</v>
      </c>
      <c r="J21" s="78" t="s">
        <v>23</v>
      </c>
      <c r="K21" s="79">
        <v>0.60000000000000009</v>
      </c>
      <c r="L21" s="80"/>
    </row>
    <row r="22" spans="1:12" x14ac:dyDescent="0.3">
      <c r="A22" s="65" t="str">
        <f t="shared" si="8"/>
        <v>Electricity Business Fixed June 2022</v>
      </c>
      <c r="B22" s="58" t="str">
        <f t="shared" si="9"/>
        <v>EBC_BUSFIXA2_F22B</v>
      </c>
      <c r="C22" s="58" t="str">
        <f t="shared" si="10"/>
        <v>Elec Bus Fixed Acq vA8 3yr PT2 June 2022</v>
      </c>
      <c r="D22" s="57" t="s">
        <v>33</v>
      </c>
      <c r="E22" s="57">
        <v>3</v>
      </c>
      <c r="F22" s="57" t="s">
        <v>56</v>
      </c>
      <c r="G22" s="57">
        <v>4000</v>
      </c>
      <c r="H22" s="57">
        <v>999999</v>
      </c>
      <c r="I22" s="57" t="s">
        <v>27</v>
      </c>
      <c r="J22" s="57" t="s">
        <v>23</v>
      </c>
      <c r="K22" s="59">
        <v>0.89999999999999991</v>
      </c>
      <c r="L22" s="66"/>
    </row>
    <row r="23" spans="1:12" x14ac:dyDescent="0.3">
      <c r="A23" s="65" t="str">
        <f t="shared" si="8"/>
        <v>Electricity Business Fixed June 2022</v>
      </c>
      <c r="B23" s="58" t="str">
        <f t="shared" si="9"/>
        <v>EBC_BUSFIXA3_F22B</v>
      </c>
      <c r="C23" s="58" t="str">
        <f t="shared" si="10"/>
        <v>Elec Bus Fixed Acq vA8 3yr PT3 June 2022</v>
      </c>
      <c r="D23" s="57" t="s">
        <v>34</v>
      </c>
      <c r="E23" s="57">
        <v>3</v>
      </c>
      <c r="F23" s="57" t="s">
        <v>57</v>
      </c>
      <c r="G23" s="57">
        <v>4000</v>
      </c>
      <c r="H23" s="57">
        <v>999999</v>
      </c>
      <c r="I23" s="57" t="s">
        <v>27</v>
      </c>
      <c r="J23" s="57" t="s">
        <v>23</v>
      </c>
      <c r="K23" s="59">
        <v>1.2000000000000002</v>
      </c>
      <c r="L23" s="66"/>
    </row>
    <row r="24" spans="1:12" x14ac:dyDescent="0.3">
      <c r="A24" s="65" t="str">
        <f t="shared" si="8"/>
        <v>Electricity Business Fixed June 2022</v>
      </c>
      <c r="B24" s="58" t="str">
        <f t="shared" si="9"/>
        <v>EBC_BUSFIXA4_F22B</v>
      </c>
      <c r="C24" s="58" t="str">
        <f t="shared" si="10"/>
        <v>Elec Bus Fixed Acq vA8 3yr PT4 June 2022</v>
      </c>
      <c r="D24" s="57" t="s">
        <v>35</v>
      </c>
      <c r="E24" s="57">
        <v>3</v>
      </c>
      <c r="F24" s="57" t="s">
        <v>58</v>
      </c>
      <c r="G24" s="57">
        <v>4000</v>
      </c>
      <c r="H24" s="57">
        <v>999999</v>
      </c>
      <c r="I24" s="57" t="s">
        <v>27</v>
      </c>
      <c r="J24" s="57" t="s">
        <v>23</v>
      </c>
      <c r="K24" s="59">
        <v>1.5</v>
      </c>
      <c r="L24" s="66"/>
    </row>
    <row r="25" spans="1:12" x14ac:dyDescent="0.3">
      <c r="A25" s="65" t="str">
        <f t="shared" si="8"/>
        <v>Electricity Business Fixed June 2022</v>
      </c>
      <c r="B25" s="58" t="str">
        <f t="shared" si="9"/>
        <v>EBC_BUSFIXA5_F22B</v>
      </c>
      <c r="C25" s="58" t="str">
        <f t="shared" si="10"/>
        <v>Elec Bus Fixed Acq vA8 3yr PT5 June 2022</v>
      </c>
      <c r="D25" s="57" t="s">
        <v>36</v>
      </c>
      <c r="E25" s="57">
        <v>3</v>
      </c>
      <c r="F25" s="57" t="s">
        <v>59</v>
      </c>
      <c r="G25" s="57">
        <v>4000</v>
      </c>
      <c r="H25" s="57">
        <v>999999</v>
      </c>
      <c r="I25" s="57" t="s">
        <v>27</v>
      </c>
      <c r="J25" s="57" t="s">
        <v>23</v>
      </c>
      <c r="K25" s="59">
        <v>1.7999999999999998</v>
      </c>
      <c r="L25" s="66"/>
    </row>
    <row r="26" spans="1:12" x14ac:dyDescent="0.3">
      <c r="A26" s="65" t="str">
        <f t="shared" si="8"/>
        <v>Electricity Business Fixed June 2022</v>
      </c>
      <c r="B26" s="58" t="str">
        <f t="shared" si="9"/>
        <v>EBC_BUSFIXA6_F22B</v>
      </c>
      <c r="C26" s="58" t="str">
        <f t="shared" si="10"/>
        <v>Elec Bus Fixed Acq vA8 3yr PT6 June 2022</v>
      </c>
      <c r="D26" s="57" t="s">
        <v>37</v>
      </c>
      <c r="E26" s="57">
        <v>3</v>
      </c>
      <c r="F26" s="57" t="s">
        <v>60</v>
      </c>
      <c r="G26" s="57">
        <v>4000</v>
      </c>
      <c r="H26" s="57">
        <v>999999</v>
      </c>
      <c r="I26" s="57" t="s">
        <v>27</v>
      </c>
      <c r="J26" s="57" t="s">
        <v>23</v>
      </c>
      <c r="K26" s="59">
        <v>2.4000000000000004</v>
      </c>
      <c r="L26" s="66"/>
    </row>
    <row r="27" spans="1:12" x14ac:dyDescent="0.3">
      <c r="A27" s="65" t="str">
        <f t="shared" si="8"/>
        <v>Electricity Business Fixed June 2022</v>
      </c>
      <c r="B27" s="58" t="str">
        <f t="shared" si="9"/>
        <v>EBC_BUSFIXA7_F22B</v>
      </c>
      <c r="C27" s="58" t="str">
        <f t="shared" si="10"/>
        <v>Elec Bus Fixed Acq vA8 3yr PT7 June 2022</v>
      </c>
      <c r="D27" s="57" t="s">
        <v>80</v>
      </c>
      <c r="E27" s="57">
        <v>3</v>
      </c>
      <c r="F27" s="57" t="s">
        <v>89</v>
      </c>
      <c r="G27" s="57">
        <v>4000</v>
      </c>
      <c r="H27" s="57">
        <v>999999</v>
      </c>
      <c r="I27" s="57" t="s">
        <v>27</v>
      </c>
      <c r="J27" s="57" t="s">
        <v>23</v>
      </c>
      <c r="K27" s="59">
        <v>3</v>
      </c>
      <c r="L27" s="66"/>
    </row>
    <row r="28" spans="1:12" x14ac:dyDescent="0.3">
      <c r="A28" s="65" t="str">
        <f t="shared" si="8"/>
        <v>Electricity Business Fixed June 2022</v>
      </c>
      <c r="B28" s="58" t="str">
        <f t="shared" si="9"/>
        <v>EBC_BUSFIXA8_F22B</v>
      </c>
      <c r="C28" s="58" t="str">
        <f t="shared" si="10"/>
        <v>Elec Bus Fixed Acq vA8 3yr PT8 June 2022</v>
      </c>
      <c r="D28" s="57" t="s">
        <v>81</v>
      </c>
      <c r="E28" s="57">
        <v>3</v>
      </c>
      <c r="F28" s="57" t="s">
        <v>90</v>
      </c>
      <c r="G28" s="57">
        <v>4000</v>
      </c>
      <c r="H28" s="57">
        <v>999999</v>
      </c>
      <c r="I28" s="57" t="s">
        <v>27</v>
      </c>
      <c r="J28" s="57" t="s">
        <v>23</v>
      </c>
      <c r="K28" s="59">
        <v>3.6</v>
      </c>
      <c r="L28" s="66"/>
    </row>
    <row r="29" spans="1:12" ht="13.5" thickBot="1" x14ac:dyDescent="0.35">
      <c r="A29" s="71" t="str">
        <f t="shared" si="8"/>
        <v>Electricity Business Fixed June 2022</v>
      </c>
      <c r="B29" s="72" t="str">
        <f t="shared" si="9"/>
        <v>EBC_BUSFIXA9_F22B</v>
      </c>
      <c r="C29" s="72" t="str">
        <f t="shared" si="10"/>
        <v>Elec Bus Fixed Acq vA8 3yr PT9 June 2022</v>
      </c>
      <c r="D29" s="73" t="s">
        <v>82</v>
      </c>
      <c r="E29" s="73">
        <v>3</v>
      </c>
      <c r="F29" s="73" t="s">
        <v>91</v>
      </c>
      <c r="G29" s="73">
        <v>4000</v>
      </c>
      <c r="H29" s="73">
        <v>999999</v>
      </c>
      <c r="I29" s="73" t="s">
        <v>27</v>
      </c>
      <c r="J29" s="73" t="s">
        <v>23</v>
      </c>
      <c r="K29" s="74">
        <v>4.5</v>
      </c>
      <c r="L29" s="75"/>
    </row>
    <row r="30" spans="1:12" x14ac:dyDescent="0.3">
      <c r="A30" s="60" t="str">
        <f t="shared" si="8"/>
        <v>Electricity Business Fixed June 2020</v>
      </c>
      <c r="B30" s="61" t="str">
        <f>"EBC_BUSFIXP"&amp;VLOOKUP(D30,$AD$3:$AE$11,2,0)&amp;"_"&amp;VLOOKUP(E30,$Y$14:$Z$16,2,0)</f>
        <v>EBC_BUSFIXP1_F20B</v>
      </c>
      <c r="C30" s="61" t="str">
        <f>"Elec Bus Fixed Pre v"&amp;$Y$12&amp;" "&amp;VLOOKUP(E30,$AD$13:$AE$16,2,0)&amp;" PT"&amp;VLOOKUP(D30,$AD$3:$AE$11,2,0)&amp;" "&amp;$AC$3&amp;" "&amp;VLOOKUP(E30,$Y$7:$Z$9,2,0)</f>
        <v>Elec Bus Fixed Pre vB8 1yr PT1 June 2020</v>
      </c>
      <c r="D30" s="62" t="s">
        <v>17</v>
      </c>
      <c r="E30" s="62">
        <v>1</v>
      </c>
      <c r="F30" s="62" t="s">
        <v>43</v>
      </c>
      <c r="G30" s="62">
        <v>4000</v>
      </c>
      <c r="H30" s="62">
        <v>999999</v>
      </c>
      <c r="I30" s="62" t="s">
        <v>27</v>
      </c>
      <c r="J30" s="62" t="s">
        <v>38</v>
      </c>
      <c r="K30" s="63">
        <f t="shared" ref="K30:K56" si="12">ROUND(K3*0.9,2)</f>
        <v>0.18</v>
      </c>
      <c r="L30" s="64">
        <v>1000</v>
      </c>
    </row>
    <row r="31" spans="1:12" x14ac:dyDescent="0.3">
      <c r="A31" s="65" t="str">
        <f t="shared" si="8"/>
        <v>Electricity Business Fixed June 2020</v>
      </c>
      <c r="B31" s="58" t="str">
        <f t="shared" ref="B31:B56" si="13">"EBC_BUSFIXP"&amp;VLOOKUP(D31,$AD$3:$AE$11,2,0)&amp;"_"&amp;VLOOKUP(E31,$Y$14:$Z$16,2,0)</f>
        <v>EBC_BUSFIXP2_F20B</v>
      </c>
      <c r="C31" s="58" t="str">
        <f t="shared" ref="C31:C56" si="14">"Elec Bus Fixed Pre v"&amp;$Y$12&amp;" "&amp;VLOOKUP(E31,$AD$13:$AE$16,2,0)&amp;" PT"&amp;VLOOKUP(D31,$AD$3:$AE$11,2,0)&amp;" "&amp;$AC$3&amp;" "&amp;VLOOKUP(E31,$Y$7:$Z$9,2,0)</f>
        <v>Elec Bus Fixed Pre vB8 1yr PT2 June 2020</v>
      </c>
      <c r="D31" s="57" t="s">
        <v>33</v>
      </c>
      <c r="E31" s="57">
        <f t="shared" ref="E31:E34" si="15">E30</f>
        <v>1</v>
      </c>
      <c r="F31" s="57" t="s">
        <v>44</v>
      </c>
      <c r="G31" s="57">
        <v>4000</v>
      </c>
      <c r="H31" s="57">
        <v>999999</v>
      </c>
      <c r="I31" s="57" t="s">
        <v>27</v>
      </c>
      <c r="J31" s="57" t="s">
        <v>38</v>
      </c>
      <c r="K31" s="59">
        <f t="shared" si="12"/>
        <v>0.27</v>
      </c>
      <c r="L31" s="66">
        <v>1000</v>
      </c>
    </row>
    <row r="32" spans="1:12" x14ac:dyDescent="0.3">
      <c r="A32" s="65" t="str">
        <f t="shared" si="8"/>
        <v>Electricity Business Fixed June 2020</v>
      </c>
      <c r="B32" s="58" t="str">
        <f t="shared" si="13"/>
        <v>EBC_BUSFIXP3_F20B</v>
      </c>
      <c r="C32" s="58" t="str">
        <f t="shared" si="14"/>
        <v>Elec Bus Fixed Pre vB8 1yr PT3 June 2020</v>
      </c>
      <c r="D32" s="57" t="s">
        <v>34</v>
      </c>
      <c r="E32" s="57">
        <f t="shared" si="15"/>
        <v>1</v>
      </c>
      <c r="F32" s="57" t="s">
        <v>45</v>
      </c>
      <c r="G32" s="57">
        <v>4000</v>
      </c>
      <c r="H32" s="57">
        <v>999999</v>
      </c>
      <c r="I32" s="57" t="s">
        <v>27</v>
      </c>
      <c r="J32" s="57" t="s">
        <v>38</v>
      </c>
      <c r="K32" s="59">
        <f t="shared" si="12"/>
        <v>0.36</v>
      </c>
      <c r="L32" s="66">
        <v>1000</v>
      </c>
    </row>
    <row r="33" spans="1:12" x14ac:dyDescent="0.3">
      <c r="A33" s="65" t="str">
        <f t="shared" si="8"/>
        <v>Electricity Business Fixed June 2020</v>
      </c>
      <c r="B33" s="58" t="str">
        <f t="shared" si="13"/>
        <v>EBC_BUSFIXP4_F20B</v>
      </c>
      <c r="C33" s="58" t="str">
        <f t="shared" si="14"/>
        <v>Elec Bus Fixed Pre vB8 1yr PT4 June 2020</v>
      </c>
      <c r="D33" s="57" t="s">
        <v>35</v>
      </c>
      <c r="E33" s="57">
        <f t="shared" si="15"/>
        <v>1</v>
      </c>
      <c r="F33" s="57" t="s">
        <v>46</v>
      </c>
      <c r="G33" s="57">
        <v>4000</v>
      </c>
      <c r="H33" s="57">
        <v>999999</v>
      </c>
      <c r="I33" s="57" t="s">
        <v>27</v>
      </c>
      <c r="J33" s="57" t="s">
        <v>38</v>
      </c>
      <c r="K33" s="59">
        <f t="shared" si="12"/>
        <v>0.45</v>
      </c>
      <c r="L33" s="66">
        <v>1000</v>
      </c>
    </row>
    <row r="34" spans="1:12" x14ac:dyDescent="0.3">
      <c r="A34" s="65" t="str">
        <f t="shared" si="8"/>
        <v>Electricity Business Fixed June 2020</v>
      </c>
      <c r="B34" s="58" t="str">
        <f t="shared" si="13"/>
        <v>EBC_BUSFIXP5_F20B</v>
      </c>
      <c r="C34" s="58" t="str">
        <f t="shared" si="14"/>
        <v>Elec Bus Fixed Pre vB8 1yr PT5 June 2020</v>
      </c>
      <c r="D34" s="57" t="s">
        <v>36</v>
      </c>
      <c r="E34" s="57">
        <f t="shared" si="15"/>
        <v>1</v>
      </c>
      <c r="F34" s="57" t="s">
        <v>47</v>
      </c>
      <c r="G34" s="57">
        <v>4000</v>
      </c>
      <c r="H34" s="57">
        <v>999999</v>
      </c>
      <c r="I34" s="57" t="s">
        <v>27</v>
      </c>
      <c r="J34" s="57" t="s">
        <v>38</v>
      </c>
      <c r="K34" s="59">
        <f t="shared" si="12"/>
        <v>0.54</v>
      </c>
      <c r="L34" s="66">
        <v>1000</v>
      </c>
    </row>
    <row r="35" spans="1:12" x14ac:dyDescent="0.3">
      <c r="A35" s="65" t="str">
        <f t="shared" si="8"/>
        <v>Electricity Business Fixed June 2020</v>
      </c>
      <c r="B35" s="58" t="str">
        <f t="shared" si="13"/>
        <v>EBC_BUSFIXP6_F20B</v>
      </c>
      <c r="C35" s="58" t="str">
        <f t="shared" si="14"/>
        <v>Elec Bus Fixed Pre vB8 1yr PT6 June 2020</v>
      </c>
      <c r="D35" s="57" t="s">
        <v>37</v>
      </c>
      <c r="E35" s="57">
        <v>1</v>
      </c>
      <c r="F35" s="57" t="s">
        <v>48</v>
      </c>
      <c r="G35" s="57">
        <v>4000</v>
      </c>
      <c r="H35" s="57">
        <v>999999</v>
      </c>
      <c r="I35" s="57" t="s">
        <v>27</v>
      </c>
      <c r="J35" s="57" t="s">
        <v>38</v>
      </c>
      <c r="K35" s="59">
        <f t="shared" si="12"/>
        <v>0.72</v>
      </c>
      <c r="L35" s="66">
        <v>1000</v>
      </c>
    </row>
    <row r="36" spans="1:12" x14ac:dyDescent="0.3">
      <c r="A36" s="65" t="str">
        <f t="shared" si="8"/>
        <v>Electricity Business Fixed June 2020</v>
      </c>
      <c r="B36" s="58" t="str">
        <f t="shared" si="13"/>
        <v>EBC_BUSFIXP7_F20B</v>
      </c>
      <c r="C36" s="58" t="str">
        <f t="shared" si="14"/>
        <v>Elec Bus Fixed Pre vB8 1yr PT7 June 2020</v>
      </c>
      <c r="D36" s="57" t="s">
        <v>80</v>
      </c>
      <c r="E36" s="57">
        <v>1</v>
      </c>
      <c r="F36" s="57" t="s">
        <v>83</v>
      </c>
      <c r="G36" s="57">
        <v>4000</v>
      </c>
      <c r="H36" s="57">
        <v>999999</v>
      </c>
      <c r="I36" s="57" t="s">
        <v>27</v>
      </c>
      <c r="J36" s="57" t="s">
        <v>38</v>
      </c>
      <c r="K36" s="59">
        <f t="shared" si="12"/>
        <v>0.9</v>
      </c>
      <c r="L36" s="66">
        <v>1000</v>
      </c>
    </row>
    <row r="37" spans="1:12" x14ac:dyDescent="0.3">
      <c r="A37" s="65" t="str">
        <f t="shared" si="8"/>
        <v>Electricity Business Fixed June 2020</v>
      </c>
      <c r="B37" s="58" t="str">
        <f t="shared" si="13"/>
        <v>EBC_BUSFIXP8_F20B</v>
      </c>
      <c r="C37" s="58" t="str">
        <f t="shared" si="14"/>
        <v>Elec Bus Fixed Pre vB8 1yr PT8 June 2020</v>
      </c>
      <c r="D37" s="57" t="s">
        <v>81</v>
      </c>
      <c r="E37" s="57">
        <v>1</v>
      </c>
      <c r="F37" s="57" t="s">
        <v>84</v>
      </c>
      <c r="G37" s="57">
        <v>4000</v>
      </c>
      <c r="H37" s="57">
        <v>999999</v>
      </c>
      <c r="I37" s="57" t="s">
        <v>27</v>
      </c>
      <c r="J37" s="57" t="s">
        <v>38</v>
      </c>
      <c r="K37" s="59">
        <f t="shared" si="12"/>
        <v>1.08</v>
      </c>
      <c r="L37" s="66">
        <v>1000</v>
      </c>
    </row>
    <row r="38" spans="1:12" ht="13.5" thickBot="1" x14ac:dyDescent="0.35">
      <c r="A38" s="67" t="str">
        <f t="shared" si="8"/>
        <v>Electricity Business Fixed June 2020</v>
      </c>
      <c r="B38" s="68" t="str">
        <f t="shared" si="13"/>
        <v>EBC_BUSFIXP9_F20B</v>
      </c>
      <c r="C38" s="68" t="str">
        <f t="shared" si="14"/>
        <v>Elec Bus Fixed Pre vB8 1yr PT9 June 2020</v>
      </c>
      <c r="D38" s="69" t="s">
        <v>82</v>
      </c>
      <c r="E38" s="69">
        <v>1</v>
      </c>
      <c r="F38" s="69" t="s">
        <v>85</v>
      </c>
      <c r="G38" s="69">
        <v>4000</v>
      </c>
      <c r="H38" s="69">
        <v>999999</v>
      </c>
      <c r="I38" s="69" t="s">
        <v>27</v>
      </c>
      <c r="J38" s="69" t="s">
        <v>38</v>
      </c>
      <c r="K38" s="81">
        <f t="shared" si="12"/>
        <v>1.35</v>
      </c>
      <c r="L38" s="70">
        <v>1000</v>
      </c>
    </row>
    <row r="39" spans="1:12" x14ac:dyDescent="0.3">
      <c r="A39" s="76" t="str">
        <f t="shared" si="8"/>
        <v>Electricity Business Fixed June 2021</v>
      </c>
      <c r="B39" s="77" t="str">
        <f t="shared" si="13"/>
        <v>EBC_BUSFIXP1_F21B</v>
      </c>
      <c r="C39" s="77" t="str">
        <f t="shared" si="14"/>
        <v>Elec Bus Fixed Pre vB8 2yr PT1 June 2021</v>
      </c>
      <c r="D39" s="78" t="s">
        <v>17</v>
      </c>
      <c r="E39" s="78">
        <v>2</v>
      </c>
      <c r="F39" s="78" t="s">
        <v>49</v>
      </c>
      <c r="G39" s="78">
        <v>4000</v>
      </c>
      <c r="H39" s="78">
        <v>999999</v>
      </c>
      <c r="I39" s="78" t="s">
        <v>27</v>
      </c>
      <c r="J39" s="78" t="s">
        <v>38</v>
      </c>
      <c r="K39" s="79">
        <f t="shared" si="12"/>
        <v>0.36</v>
      </c>
      <c r="L39" s="80">
        <v>1000</v>
      </c>
    </row>
    <row r="40" spans="1:12" x14ac:dyDescent="0.3">
      <c r="A40" s="65" t="str">
        <f t="shared" si="8"/>
        <v>Electricity Business Fixed June 2021</v>
      </c>
      <c r="B40" s="58" t="str">
        <f t="shared" si="13"/>
        <v>EBC_BUSFIXP2_F21B</v>
      </c>
      <c r="C40" s="58" t="str">
        <f t="shared" si="14"/>
        <v>Elec Bus Fixed Pre vB8 2yr PT2 June 2021</v>
      </c>
      <c r="D40" s="57" t="s">
        <v>33</v>
      </c>
      <c r="E40" s="57">
        <v>2</v>
      </c>
      <c r="F40" s="57" t="s">
        <v>50</v>
      </c>
      <c r="G40" s="57">
        <v>4000</v>
      </c>
      <c r="H40" s="57">
        <v>999999</v>
      </c>
      <c r="I40" s="57" t="s">
        <v>27</v>
      </c>
      <c r="J40" s="57" t="s">
        <v>38</v>
      </c>
      <c r="K40" s="59">
        <f t="shared" si="12"/>
        <v>0.54</v>
      </c>
      <c r="L40" s="66">
        <v>1000</v>
      </c>
    </row>
    <row r="41" spans="1:12" x14ac:dyDescent="0.3">
      <c r="A41" s="65" t="str">
        <f t="shared" si="8"/>
        <v>Electricity Business Fixed June 2021</v>
      </c>
      <c r="B41" s="58" t="str">
        <f t="shared" si="13"/>
        <v>EBC_BUSFIXP3_F21B</v>
      </c>
      <c r="C41" s="58" t="str">
        <f t="shared" si="14"/>
        <v>Elec Bus Fixed Pre vB8 2yr PT3 June 2021</v>
      </c>
      <c r="D41" s="57" t="s">
        <v>34</v>
      </c>
      <c r="E41" s="57">
        <v>2</v>
      </c>
      <c r="F41" s="57" t="s">
        <v>51</v>
      </c>
      <c r="G41" s="57">
        <v>4000</v>
      </c>
      <c r="H41" s="57">
        <v>999999</v>
      </c>
      <c r="I41" s="57" t="s">
        <v>27</v>
      </c>
      <c r="J41" s="57" t="s">
        <v>38</v>
      </c>
      <c r="K41" s="59">
        <f t="shared" si="12"/>
        <v>0.72</v>
      </c>
      <c r="L41" s="66">
        <v>1000</v>
      </c>
    </row>
    <row r="42" spans="1:12" x14ac:dyDescent="0.3">
      <c r="A42" s="65" t="str">
        <f t="shared" si="8"/>
        <v>Electricity Business Fixed June 2021</v>
      </c>
      <c r="B42" s="58" t="str">
        <f t="shared" si="13"/>
        <v>EBC_BUSFIXP4_F21B</v>
      </c>
      <c r="C42" s="58" t="str">
        <f t="shared" si="14"/>
        <v>Elec Bus Fixed Pre vB8 2yr PT4 June 2021</v>
      </c>
      <c r="D42" s="57" t="s">
        <v>35</v>
      </c>
      <c r="E42" s="57">
        <v>2</v>
      </c>
      <c r="F42" s="57" t="s">
        <v>52</v>
      </c>
      <c r="G42" s="57">
        <v>4000</v>
      </c>
      <c r="H42" s="57">
        <v>999999</v>
      </c>
      <c r="I42" s="57" t="s">
        <v>27</v>
      </c>
      <c r="J42" s="57" t="s">
        <v>38</v>
      </c>
      <c r="K42" s="59">
        <f t="shared" si="12"/>
        <v>0.9</v>
      </c>
      <c r="L42" s="66">
        <v>1000</v>
      </c>
    </row>
    <row r="43" spans="1:12" x14ac:dyDescent="0.3">
      <c r="A43" s="65" t="str">
        <f t="shared" si="8"/>
        <v>Electricity Business Fixed June 2021</v>
      </c>
      <c r="B43" s="58" t="str">
        <f t="shared" si="13"/>
        <v>EBC_BUSFIXP5_F21B</v>
      </c>
      <c r="C43" s="58" t="str">
        <f t="shared" si="14"/>
        <v>Elec Bus Fixed Pre vB8 2yr PT5 June 2021</v>
      </c>
      <c r="D43" s="57" t="s">
        <v>36</v>
      </c>
      <c r="E43" s="57">
        <v>2</v>
      </c>
      <c r="F43" s="57" t="s">
        <v>53</v>
      </c>
      <c r="G43" s="57">
        <v>4000</v>
      </c>
      <c r="H43" s="57">
        <v>999999</v>
      </c>
      <c r="I43" s="57" t="s">
        <v>27</v>
      </c>
      <c r="J43" s="57" t="s">
        <v>38</v>
      </c>
      <c r="K43" s="59">
        <f t="shared" si="12"/>
        <v>1.08</v>
      </c>
      <c r="L43" s="66">
        <v>1000</v>
      </c>
    </row>
    <row r="44" spans="1:12" x14ac:dyDescent="0.3">
      <c r="A44" s="65" t="str">
        <f t="shared" si="8"/>
        <v>Electricity Business Fixed June 2021</v>
      </c>
      <c r="B44" s="58" t="str">
        <f t="shared" si="13"/>
        <v>EBC_BUSFIXP6_F21B</v>
      </c>
      <c r="C44" s="58" t="str">
        <f t="shared" si="14"/>
        <v>Elec Bus Fixed Pre vB8 2yr PT6 June 2021</v>
      </c>
      <c r="D44" s="57" t="s">
        <v>37</v>
      </c>
      <c r="E44" s="57">
        <v>2</v>
      </c>
      <c r="F44" s="57" t="s">
        <v>54</v>
      </c>
      <c r="G44" s="57">
        <v>4000</v>
      </c>
      <c r="H44" s="57">
        <v>999999</v>
      </c>
      <c r="I44" s="57" t="s">
        <v>27</v>
      </c>
      <c r="J44" s="57" t="s">
        <v>38</v>
      </c>
      <c r="K44" s="59">
        <f t="shared" si="12"/>
        <v>1.44</v>
      </c>
      <c r="L44" s="66">
        <v>1000</v>
      </c>
    </row>
    <row r="45" spans="1:12" x14ac:dyDescent="0.3">
      <c r="A45" s="65" t="str">
        <f t="shared" si="8"/>
        <v>Electricity Business Fixed June 2021</v>
      </c>
      <c r="B45" s="58" t="str">
        <f t="shared" si="13"/>
        <v>EBC_BUSFIXP7_F21B</v>
      </c>
      <c r="C45" s="58" t="str">
        <f t="shared" si="14"/>
        <v>Elec Bus Fixed Pre vB8 2yr PT7 June 2021</v>
      </c>
      <c r="D45" s="57" t="s">
        <v>80</v>
      </c>
      <c r="E45" s="57">
        <v>2</v>
      </c>
      <c r="F45" s="57" t="s">
        <v>86</v>
      </c>
      <c r="G45" s="57">
        <v>4000</v>
      </c>
      <c r="H45" s="57">
        <v>999999</v>
      </c>
      <c r="I45" s="57" t="s">
        <v>27</v>
      </c>
      <c r="J45" s="57" t="s">
        <v>38</v>
      </c>
      <c r="K45" s="59">
        <f t="shared" si="12"/>
        <v>1.8</v>
      </c>
      <c r="L45" s="66">
        <v>1000</v>
      </c>
    </row>
    <row r="46" spans="1:12" x14ac:dyDescent="0.3">
      <c r="A46" s="65" t="str">
        <f t="shared" si="8"/>
        <v>Electricity Business Fixed June 2021</v>
      </c>
      <c r="B46" s="58" t="str">
        <f t="shared" si="13"/>
        <v>EBC_BUSFIXP8_F21B</v>
      </c>
      <c r="C46" s="58" t="str">
        <f t="shared" si="14"/>
        <v>Elec Bus Fixed Pre vB8 2yr PT8 June 2021</v>
      </c>
      <c r="D46" s="57" t="s">
        <v>81</v>
      </c>
      <c r="E46" s="57">
        <v>2</v>
      </c>
      <c r="F46" s="57" t="s">
        <v>87</v>
      </c>
      <c r="G46" s="57">
        <v>4000</v>
      </c>
      <c r="H46" s="57">
        <v>999999</v>
      </c>
      <c r="I46" s="57" t="s">
        <v>27</v>
      </c>
      <c r="J46" s="57" t="s">
        <v>38</v>
      </c>
      <c r="K46" s="59">
        <f t="shared" si="12"/>
        <v>2.16</v>
      </c>
      <c r="L46" s="66">
        <v>1000</v>
      </c>
    </row>
    <row r="47" spans="1:12" ht="13.5" thickBot="1" x14ac:dyDescent="0.35">
      <c r="A47" s="71" t="str">
        <f t="shared" si="8"/>
        <v>Electricity Business Fixed June 2021</v>
      </c>
      <c r="B47" s="72" t="str">
        <f t="shared" si="13"/>
        <v>EBC_BUSFIXP9_F21B</v>
      </c>
      <c r="C47" s="72" t="str">
        <f t="shared" si="14"/>
        <v>Elec Bus Fixed Pre vB8 2yr PT9 June 2021</v>
      </c>
      <c r="D47" s="73" t="s">
        <v>82</v>
      </c>
      <c r="E47" s="73">
        <v>2</v>
      </c>
      <c r="F47" s="73" t="s">
        <v>88</v>
      </c>
      <c r="G47" s="73">
        <v>4000</v>
      </c>
      <c r="H47" s="73">
        <v>999999</v>
      </c>
      <c r="I47" s="73" t="s">
        <v>27</v>
      </c>
      <c r="J47" s="73" t="s">
        <v>38</v>
      </c>
      <c r="K47" s="74">
        <f t="shared" si="12"/>
        <v>2.7</v>
      </c>
      <c r="L47" s="75">
        <v>1000</v>
      </c>
    </row>
    <row r="48" spans="1:12" x14ac:dyDescent="0.3">
      <c r="A48" s="60" t="str">
        <f t="shared" si="8"/>
        <v>Electricity Business Fixed June 2022</v>
      </c>
      <c r="B48" s="61" t="str">
        <f t="shared" si="13"/>
        <v>EBC_BUSFIXP1_F22B</v>
      </c>
      <c r="C48" s="61" t="str">
        <f t="shared" si="14"/>
        <v>Elec Bus Fixed Pre vB8 3yr PT1 June 2022</v>
      </c>
      <c r="D48" s="62" t="s">
        <v>17</v>
      </c>
      <c r="E48" s="62">
        <v>3</v>
      </c>
      <c r="F48" s="62" t="s">
        <v>55</v>
      </c>
      <c r="G48" s="62">
        <v>4000</v>
      </c>
      <c r="H48" s="62">
        <v>999999</v>
      </c>
      <c r="I48" s="62" t="s">
        <v>27</v>
      </c>
      <c r="J48" s="62" t="s">
        <v>38</v>
      </c>
      <c r="K48" s="63">
        <f t="shared" si="12"/>
        <v>0.54</v>
      </c>
      <c r="L48" s="64">
        <v>1000</v>
      </c>
    </row>
    <row r="49" spans="1:12" x14ac:dyDescent="0.3">
      <c r="A49" s="65" t="str">
        <f t="shared" si="8"/>
        <v>Electricity Business Fixed June 2022</v>
      </c>
      <c r="B49" s="58" t="str">
        <f t="shared" si="13"/>
        <v>EBC_BUSFIXP2_F22B</v>
      </c>
      <c r="C49" s="58" t="str">
        <f t="shared" si="14"/>
        <v>Elec Bus Fixed Pre vB8 3yr PT2 June 2022</v>
      </c>
      <c r="D49" s="57" t="s">
        <v>33</v>
      </c>
      <c r="E49" s="57">
        <v>3</v>
      </c>
      <c r="F49" s="57" t="s">
        <v>56</v>
      </c>
      <c r="G49" s="57">
        <v>4000</v>
      </c>
      <c r="H49" s="57">
        <v>999999</v>
      </c>
      <c r="I49" s="57" t="s">
        <v>27</v>
      </c>
      <c r="J49" s="57" t="s">
        <v>38</v>
      </c>
      <c r="K49" s="59">
        <f t="shared" si="12"/>
        <v>0.81</v>
      </c>
      <c r="L49" s="66">
        <v>1000</v>
      </c>
    </row>
    <row r="50" spans="1:12" x14ac:dyDescent="0.3">
      <c r="A50" s="65" t="str">
        <f t="shared" si="8"/>
        <v>Electricity Business Fixed June 2022</v>
      </c>
      <c r="B50" s="58" t="str">
        <f t="shared" si="13"/>
        <v>EBC_BUSFIXP3_F22B</v>
      </c>
      <c r="C50" s="58" t="str">
        <f t="shared" si="14"/>
        <v>Elec Bus Fixed Pre vB8 3yr PT3 June 2022</v>
      </c>
      <c r="D50" s="57" t="s">
        <v>34</v>
      </c>
      <c r="E50" s="57">
        <v>3</v>
      </c>
      <c r="F50" s="57" t="s">
        <v>57</v>
      </c>
      <c r="G50" s="57">
        <v>4000</v>
      </c>
      <c r="H50" s="57">
        <v>999999</v>
      </c>
      <c r="I50" s="57" t="s">
        <v>27</v>
      </c>
      <c r="J50" s="57" t="s">
        <v>38</v>
      </c>
      <c r="K50" s="59">
        <f t="shared" si="12"/>
        <v>1.08</v>
      </c>
      <c r="L50" s="66">
        <v>1000</v>
      </c>
    </row>
    <row r="51" spans="1:12" x14ac:dyDescent="0.3">
      <c r="A51" s="65" t="str">
        <f t="shared" si="8"/>
        <v>Electricity Business Fixed June 2022</v>
      </c>
      <c r="B51" s="58" t="str">
        <f t="shared" si="13"/>
        <v>EBC_BUSFIXP4_F22B</v>
      </c>
      <c r="C51" s="58" t="str">
        <f t="shared" si="14"/>
        <v>Elec Bus Fixed Pre vB8 3yr PT4 June 2022</v>
      </c>
      <c r="D51" s="57" t="s">
        <v>35</v>
      </c>
      <c r="E51" s="57">
        <v>3</v>
      </c>
      <c r="F51" s="57" t="s">
        <v>58</v>
      </c>
      <c r="G51" s="57">
        <v>4000</v>
      </c>
      <c r="H51" s="57">
        <v>999999</v>
      </c>
      <c r="I51" s="57" t="s">
        <v>27</v>
      </c>
      <c r="J51" s="57" t="s">
        <v>38</v>
      </c>
      <c r="K51" s="59">
        <f t="shared" si="12"/>
        <v>1.35</v>
      </c>
      <c r="L51" s="66">
        <v>1000</v>
      </c>
    </row>
    <row r="52" spans="1:12" x14ac:dyDescent="0.3">
      <c r="A52" s="65" t="str">
        <f t="shared" si="8"/>
        <v>Electricity Business Fixed June 2022</v>
      </c>
      <c r="B52" s="58" t="str">
        <f t="shared" si="13"/>
        <v>EBC_BUSFIXP5_F22B</v>
      </c>
      <c r="C52" s="58" t="str">
        <f t="shared" si="14"/>
        <v>Elec Bus Fixed Pre vB8 3yr PT5 June 2022</v>
      </c>
      <c r="D52" s="57" t="s">
        <v>36</v>
      </c>
      <c r="E52" s="57">
        <v>3</v>
      </c>
      <c r="F52" s="57" t="s">
        <v>59</v>
      </c>
      <c r="G52" s="57">
        <v>4000</v>
      </c>
      <c r="H52" s="57">
        <v>999999</v>
      </c>
      <c r="I52" s="57" t="s">
        <v>27</v>
      </c>
      <c r="J52" s="57" t="s">
        <v>38</v>
      </c>
      <c r="K52" s="59">
        <f t="shared" si="12"/>
        <v>1.62</v>
      </c>
      <c r="L52" s="66">
        <v>1000</v>
      </c>
    </row>
    <row r="53" spans="1:12" x14ac:dyDescent="0.3">
      <c r="A53" s="65" t="str">
        <f t="shared" si="8"/>
        <v>Electricity Business Fixed June 2022</v>
      </c>
      <c r="B53" s="58" t="str">
        <f t="shared" si="13"/>
        <v>EBC_BUSFIXP6_F22B</v>
      </c>
      <c r="C53" s="58" t="str">
        <f t="shared" si="14"/>
        <v>Elec Bus Fixed Pre vB8 3yr PT6 June 2022</v>
      </c>
      <c r="D53" s="57" t="s">
        <v>37</v>
      </c>
      <c r="E53" s="57">
        <v>3</v>
      </c>
      <c r="F53" s="57" t="s">
        <v>60</v>
      </c>
      <c r="G53" s="57">
        <v>4000</v>
      </c>
      <c r="H53" s="57">
        <v>999999</v>
      </c>
      <c r="I53" s="57" t="s">
        <v>27</v>
      </c>
      <c r="J53" s="57" t="s">
        <v>38</v>
      </c>
      <c r="K53" s="59">
        <f t="shared" si="12"/>
        <v>2.16</v>
      </c>
      <c r="L53" s="66">
        <v>1000</v>
      </c>
    </row>
    <row r="54" spans="1:12" x14ac:dyDescent="0.3">
      <c r="A54" s="65" t="str">
        <f t="shared" si="8"/>
        <v>Electricity Business Fixed June 2022</v>
      </c>
      <c r="B54" s="58" t="str">
        <f t="shared" si="13"/>
        <v>EBC_BUSFIXP7_F22B</v>
      </c>
      <c r="C54" s="58" t="str">
        <f t="shared" si="14"/>
        <v>Elec Bus Fixed Pre vB8 3yr PT7 June 2022</v>
      </c>
      <c r="D54" s="57" t="s">
        <v>80</v>
      </c>
      <c r="E54" s="57">
        <v>3</v>
      </c>
      <c r="F54" s="57" t="s">
        <v>89</v>
      </c>
      <c r="G54" s="57">
        <v>4000</v>
      </c>
      <c r="H54" s="57">
        <v>999999</v>
      </c>
      <c r="I54" s="57" t="s">
        <v>27</v>
      </c>
      <c r="J54" s="57" t="s">
        <v>38</v>
      </c>
      <c r="K54" s="59">
        <f t="shared" si="12"/>
        <v>2.7</v>
      </c>
      <c r="L54" s="66">
        <v>1000</v>
      </c>
    </row>
    <row r="55" spans="1:12" x14ac:dyDescent="0.3">
      <c r="A55" s="65" t="str">
        <f t="shared" si="8"/>
        <v>Electricity Business Fixed June 2022</v>
      </c>
      <c r="B55" s="58" t="str">
        <f t="shared" si="13"/>
        <v>EBC_BUSFIXP8_F22B</v>
      </c>
      <c r="C55" s="58" t="str">
        <f t="shared" si="14"/>
        <v>Elec Bus Fixed Pre vB8 3yr PT8 June 2022</v>
      </c>
      <c r="D55" s="57" t="s">
        <v>81</v>
      </c>
      <c r="E55" s="57">
        <v>3</v>
      </c>
      <c r="F55" s="57" t="s">
        <v>90</v>
      </c>
      <c r="G55" s="57">
        <v>4000</v>
      </c>
      <c r="H55" s="57">
        <v>999999</v>
      </c>
      <c r="I55" s="57" t="s">
        <v>27</v>
      </c>
      <c r="J55" s="57" t="s">
        <v>38</v>
      </c>
      <c r="K55" s="59">
        <f t="shared" si="12"/>
        <v>3.24</v>
      </c>
      <c r="L55" s="66">
        <v>1000</v>
      </c>
    </row>
    <row r="56" spans="1:12" ht="13.5" thickBot="1" x14ac:dyDescent="0.35">
      <c r="A56" s="67" t="str">
        <f t="shared" si="8"/>
        <v>Electricity Business Fixed June 2022</v>
      </c>
      <c r="B56" s="68" t="str">
        <f t="shared" si="13"/>
        <v>EBC_BUSFIXP9_F22B</v>
      </c>
      <c r="C56" s="68" t="str">
        <f t="shared" si="14"/>
        <v>Elec Bus Fixed Pre vB8 3yr PT9 June 2022</v>
      </c>
      <c r="D56" s="69" t="s">
        <v>82</v>
      </c>
      <c r="E56" s="69">
        <v>3</v>
      </c>
      <c r="F56" s="69" t="s">
        <v>91</v>
      </c>
      <c r="G56" s="69">
        <v>4000</v>
      </c>
      <c r="H56" s="69">
        <v>999999</v>
      </c>
      <c r="I56" s="69" t="s">
        <v>27</v>
      </c>
      <c r="J56" s="69" t="s">
        <v>38</v>
      </c>
      <c r="K56" s="81">
        <f t="shared" si="12"/>
        <v>4.05</v>
      </c>
      <c r="L56" s="70">
        <v>1000</v>
      </c>
    </row>
    <row r="57" spans="1:12" x14ac:dyDescent="0.3">
      <c r="A57" s="76" t="str">
        <f>"Gas Business Fixed "&amp;$AB$3&amp;" "&amp;VLOOKUP(E57,$Y$7:$Z$9,2,0)</f>
        <v>Gas Business Fixed June 2020</v>
      </c>
      <c r="B57" s="77" t="str">
        <f t="shared" ref="B57:B83" si="16">"GBC_BUSFIXA"&amp;VLOOKUP(D57,$AD$3:$AE$11,2,0)&amp;"_"&amp;VLOOKUP(E57,$Y$14:$Z$16,2,0)</f>
        <v>GBC_BUSFIXA1_F20B</v>
      </c>
      <c r="C57" s="77" t="str">
        <f>"Gas Bus Fixed Acq v"&amp;$Z$11&amp;" "&amp;VLOOKUP(E57,$AD$13:$AE$16,2,0)&amp;" PT"&amp;VLOOKUP(D57,$AD$3:$AE$11,2,0)&amp;" "&amp;$AC$3&amp;" "&amp;VLOOKUP(E57,$Y$7:$Z$9,2,0)</f>
        <v>Gas Bus Fixed Acq vH6 1yr PT1 June 2020</v>
      </c>
      <c r="D57" s="78" t="s">
        <v>17</v>
      </c>
      <c r="E57" s="78">
        <v>1</v>
      </c>
      <c r="F57" s="78" t="s">
        <v>61</v>
      </c>
      <c r="G57" s="78">
        <v>4000</v>
      </c>
      <c r="H57" s="78">
        <v>146500</v>
      </c>
      <c r="I57" s="78" t="s">
        <v>39</v>
      </c>
      <c r="J57" s="78" t="s">
        <v>23</v>
      </c>
      <c r="K57" s="79">
        <v>0.1</v>
      </c>
      <c r="L57" s="80"/>
    </row>
    <row r="58" spans="1:12" x14ac:dyDescent="0.3">
      <c r="A58" s="65" t="str">
        <f t="shared" ref="A58:A110" si="17">"Gas Business Fixed "&amp;$AB$3&amp;" "&amp;VLOOKUP(E58,$Y$7:$Z$9,2,0)</f>
        <v>Gas Business Fixed June 2020</v>
      </c>
      <c r="B58" s="58" t="str">
        <f t="shared" si="16"/>
        <v>GBC_BUSFIXA2_F20B</v>
      </c>
      <c r="C58" s="58" t="str">
        <f t="shared" ref="C58:C83" si="18">"Gas Bus Fixed Acq v"&amp;$Z$11&amp;" "&amp;VLOOKUP(E58,$AD$13:$AE$16,2,0)&amp;" PT"&amp;VLOOKUP(D58,$AD$3:$AE$11,2,0)&amp;" "&amp;$AC$3&amp;" "&amp;VLOOKUP(E58,$Y$7:$Z$9,2,0)</f>
        <v>Gas Bus Fixed Acq vH6 1yr PT2 June 2020</v>
      </c>
      <c r="D58" s="57" t="s">
        <v>33</v>
      </c>
      <c r="E58" s="57">
        <f t="shared" ref="E58:E61" si="19">E57</f>
        <v>1</v>
      </c>
      <c r="F58" s="57" t="s">
        <v>62</v>
      </c>
      <c r="G58" s="57">
        <v>4000</v>
      </c>
      <c r="H58" s="57">
        <v>146500</v>
      </c>
      <c r="I58" s="57" t="s">
        <v>39</v>
      </c>
      <c r="J58" s="57" t="s">
        <v>23</v>
      </c>
      <c r="K58" s="59">
        <v>0.2</v>
      </c>
      <c r="L58" s="66"/>
    </row>
    <row r="59" spans="1:12" x14ac:dyDescent="0.3">
      <c r="A59" s="65" t="str">
        <f t="shared" si="17"/>
        <v>Gas Business Fixed June 2020</v>
      </c>
      <c r="B59" s="58" t="str">
        <f t="shared" si="16"/>
        <v>GBC_BUSFIXA3_F20B</v>
      </c>
      <c r="C59" s="58" t="str">
        <f t="shared" si="18"/>
        <v>Gas Bus Fixed Acq vH6 1yr PT3 June 2020</v>
      </c>
      <c r="D59" s="57" t="s">
        <v>34</v>
      </c>
      <c r="E59" s="57">
        <f t="shared" si="19"/>
        <v>1</v>
      </c>
      <c r="F59" s="57" t="s">
        <v>63</v>
      </c>
      <c r="G59" s="57">
        <v>4000</v>
      </c>
      <c r="H59" s="57">
        <v>146500</v>
      </c>
      <c r="I59" s="57" t="s">
        <v>39</v>
      </c>
      <c r="J59" s="57" t="s">
        <v>23</v>
      </c>
      <c r="K59" s="59">
        <v>0.3</v>
      </c>
      <c r="L59" s="66"/>
    </row>
    <row r="60" spans="1:12" x14ac:dyDescent="0.3">
      <c r="A60" s="65" t="str">
        <f t="shared" si="17"/>
        <v>Gas Business Fixed June 2020</v>
      </c>
      <c r="B60" s="58" t="str">
        <f t="shared" si="16"/>
        <v>GBC_BUSFIXA4_F20B</v>
      </c>
      <c r="C60" s="58" t="str">
        <f t="shared" si="18"/>
        <v>Gas Bus Fixed Acq vH6 1yr PT4 June 2020</v>
      </c>
      <c r="D60" s="57" t="s">
        <v>35</v>
      </c>
      <c r="E60" s="57">
        <f t="shared" si="19"/>
        <v>1</v>
      </c>
      <c r="F60" s="57" t="s">
        <v>64</v>
      </c>
      <c r="G60" s="57">
        <v>4000</v>
      </c>
      <c r="H60" s="57">
        <v>146500</v>
      </c>
      <c r="I60" s="57" t="s">
        <v>39</v>
      </c>
      <c r="J60" s="57" t="s">
        <v>23</v>
      </c>
      <c r="K60" s="59">
        <v>0.4</v>
      </c>
      <c r="L60" s="66"/>
    </row>
    <row r="61" spans="1:12" x14ac:dyDescent="0.3">
      <c r="A61" s="65" t="str">
        <f t="shared" si="17"/>
        <v>Gas Business Fixed June 2020</v>
      </c>
      <c r="B61" s="58" t="str">
        <f t="shared" si="16"/>
        <v>GBC_BUSFIXA5_F20B</v>
      </c>
      <c r="C61" s="58" t="str">
        <f t="shared" si="18"/>
        <v>Gas Bus Fixed Acq vH6 1yr PT5 June 2020</v>
      </c>
      <c r="D61" s="57" t="s">
        <v>36</v>
      </c>
      <c r="E61" s="57">
        <f t="shared" si="19"/>
        <v>1</v>
      </c>
      <c r="F61" s="57" t="s">
        <v>65</v>
      </c>
      <c r="G61" s="57">
        <v>4000</v>
      </c>
      <c r="H61" s="57">
        <v>146500</v>
      </c>
      <c r="I61" s="57" t="s">
        <v>39</v>
      </c>
      <c r="J61" s="57" t="s">
        <v>23</v>
      </c>
      <c r="K61" s="59">
        <v>0.5</v>
      </c>
      <c r="L61" s="66"/>
    </row>
    <row r="62" spans="1:12" x14ac:dyDescent="0.3">
      <c r="A62" s="65" t="str">
        <f t="shared" si="17"/>
        <v>Gas Business Fixed June 2020</v>
      </c>
      <c r="B62" s="58" t="str">
        <f t="shared" si="16"/>
        <v>GBC_BUSFIXA6_F20B</v>
      </c>
      <c r="C62" s="58" t="str">
        <f t="shared" si="18"/>
        <v>Gas Bus Fixed Acq vH6 1yr PT6 June 2020</v>
      </c>
      <c r="D62" s="57" t="s">
        <v>37</v>
      </c>
      <c r="E62" s="57">
        <v>1</v>
      </c>
      <c r="F62" s="57" t="s">
        <v>66</v>
      </c>
      <c r="G62" s="57">
        <v>4000</v>
      </c>
      <c r="H62" s="57">
        <v>146500</v>
      </c>
      <c r="I62" s="57" t="s">
        <v>39</v>
      </c>
      <c r="J62" s="57" t="s">
        <v>23</v>
      </c>
      <c r="K62" s="59">
        <v>0.6</v>
      </c>
      <c r="L62" s="66"/>
    </row>
    <row r="63" spans="1:12" x14ac:dyDescent="0.3">
      <c r="A63" s="65" t="str">
        <f t="shared" si="17"/>
        <v>Gas Business Fixed June 2020</v>
      </c>
      <c r="B63" s="58" t="str">
        <f t="shared" si="16"/>
        <v>GBC_BUSFIXA7_F20B</v>
      </c>
      <c r="C63" s="58" t="str">
        <f t="shared" si="18"/>
        <v>Gas Bus Fixed Acq vH6 1yr PT7 June 2020</v>
      </c>
      <c r="D63" s="57" t="s">
        <v>80</v>
      </c>
      <c r="E63" s="57">
        <v>1</v>
      </c>
      <c r="F63" s="57" t="s">
        <v>92</v>
      </c>
      <c r="G63" s="57">
        <v>4000</v>
      </c>
      <c r="H63" s="57">
        <v>146500</v>
      </c>
      <c r="I63" s="57" t="s">
        <v>39</v>
      </c>
      <c r="J63" s="57" t="s">
        <v>23</v>
      </c>
      <c r="K63" s="59">
        <v>0.8</v>
      </c>
      <c r="L63" s="66"/>
    </row>
    <row r="64" spans="1:12" x14ac:dyDescent="0.3">
      <c r="A64" s="65" t="str">
        <f t="shared" si="17"/>
        <v>Gas Business Fixed June 2020</v>
      </c>
      <c r="B64" s="58" t="str">
        <f t="shared" si="16"/>
        <v>GBC_BUSFIXA8_F20B</v>
      </c>
      <c r="C64" s="58" t="str">
        <f t="shared" si="18"/>
        <v>Gas Bus Fixed Acq vH6 1yr PT8 June 2020</v>
      </c>
      <c r="D64" s="57" t="s">
        <v>81</v>
      </c>
      <c r="E64" s="57">
        <v>1</v>
      </c>
      <c r="F64" s="57" t="s">
        <v>93</v>
      </c>
      <c r="G64" s="57">
        <v>4000</v>
      </c>
      <c r="H64" s="57">
        <v>146500</v>
      </c>
      <c r="I64" s="57" t="s">
        <v>39</v>
      </c>
      <c r="J64" s="57" t="s">
        <v>23</v>
      </c>
      <c r="K64" s="59">
        <v>1</v>
      </c>
      <c r="L64" s="66"/>
    </row>
    <row r="65" spans="1:12" ht="13.5" thickBot="1" x14ac:dyDescent="0.35">
      <c r="A65" s="71" t="str">
        <f t="shared" si="17"/>
        <v>Gas Business Fixed June 2020</v>
      </c>
      <c r="B65" s="72" t="str">
        <f t="shared" si="16"/>
        <v>GBC_BUSFIXA9_F20B</v>
      </c>
      <c r="C65" s="72" t="str">
        <f t="shared" si="18"/>
        <v>Gas Bus Fixed Acq vH6 1yr PT9 June 2020</v>
      </c>
      <c r="D65" s="73" t="s">
        <v>82</v>
      </c>
      <c r="E65" s="73">
        <v>1</v>
      </c>
      <c r="F65" s="73" t="s">
        <v>94</v>
      </c>
      <c r="G65" s="73">
        <v>4000</v>
      </c>
      <c r="H65" s="73">
        <v>146500</v>
      </c>
      <c r="I65" s="73" t="s">
        <v>39</v>
      </c>
      <c r="J65" s="73" t="s">
        <v>23</v>
      </c>
      <c r="K65" s="74">
        <v>1.2</v>
      </c>
      <c r="L65" s="75"/>
    </row>
    <row r="66" spans="1:12" x14ac:dyDescent="0.3">
      <c r="A66" s="60" t="str">
        <f t="shared" si="17"/>
        <v>Gas Business Fixed June 2021</v>
      </c>
      <c r="B66" s="61" t="str">
        <f t="shared" si="16"/>
        <v>GBC_BUSFIXA1_F21B</v>
      </c>
      <c r="C66" s="61" t="str">
        <f t="shared" si="18"/>
        <v>Gas Bus Fixed Acq vH6 2yr PT1 June 2021</v>
      </c>
      <c r="D66" s="62" t="s">
        <v>17</v>
      </c>
      <c r="E66" s="62">
        <v>2</v>
      </c>
      <c r="F66" s="62" t="s">
        <v>67</v>
      </c>
      <c r="G66" s="62">
        <v>4000</v>
      </c>
      <c r="H66" s="62">
        <v>146500</v>
      </c>
      <c r="I66" s="62" t="s">
        <v>39</v>
      </c>
      <c r="J66" s="62" t="s">
        <v>23</v>
      </c>
      <c r="K66" s="63">
        <v>0.2</v>
      </c>
      <c r="L66" s="64"/>
    </row>
    <row r="67" spans="1:12" x14ac:dyDescent="0.3">
      <c r="A67" s="65" t="str">
        <f t="shared" si="17"/>
        <v>Gas Business Fixed June 2021</v>
      </c>
      <c r="B67" s="58" t="str">
        <f t="shared" si="16"/>
        <v>GBC_BUSFIXA2_F21B</v>
      </c>
      <c r="C67" s="58" t="str">
        <f t="shared" si="18"/>
        <v>Gas Bus Fixed Acq vH6 2yr PT2 June 2021</v>
      </c>
      <c r="D67" s="57" t="s">
        <v>33</v>
      </c>
      <c r="E67" s="57">
        <v>2</v>
      </c>
      <c r="F67" s="57" t="s">
        <v>68</v>
      </c>
      <c r="G67" s="57">
        <v>4000</v>
      </c>
      <c r="H67" s="57">
        <v>146500</v>
      </c>
      <c r="I67" s="57" t="s">
        <v>39</v>
      </c>
      <c r="J67" s="57" t="s">
        <v>23</v>
      </c>
      <c r="K67" s="59">
        <v>0.4</v>
      </c>
      <c r="L67" s="66"/>
    </row>
    <row r="68" spans="1:12" x14ac:dyDescent="0.3">
      <c r="A68" s="65" t="str">
        <f t="shared" si="17"/>
        <v>Gas Business Fixed June 2021</v>
      </c>
      <c r="B68" s="58" t="str">
        <f t="shared" si="16"/>
        <v>GBC_BUSFIXA3_F21B</v>
      </c>
      <c r="C68" s="58" t="str">
        <f t="shared" si="18"/>
        <v>Gas Bus Fixed Acq vH6 2yr PT3 June 2021</v>
      </c>
      <c r="D68" s="57" t="s">
        <v>34</v>
      </c>
      <c r="E68" s="57">
        <v>2</v>
      </c>
      <c r="F68" s="57" t="s">
        <v>69</v>
      </c>
      <c r="G68" s="57">
        <v>4000</v>
      </c>
      <c r="H68" s="57">
        <v>146500</v>
      </c>
      <c r="I68" s="57" t="s">
        <v>39</v>
      </c>
      <c r="J68" s="57" t="s">
        <v>23</v>
      </c>
      <c r="K68" s="59">
        <v>0.6</v>
      </c>
      <c r="L68" s="66"/>
    </row>
    <row r="69" spans="1:12" x14ac:dyDescent="0.3">
      <c r="A69" s="65" t="str">
        <f t="shared" si="17"/>
        <v>Gas Business Fixed June 2021</v>
      </c>
      <c r="B69" s="58" t="str">
        <f t="shared" si="16"/>
        <v>GBC_BUSFIXA4_F21B</v>
      </c>
      <c r="C69" s="58" t="str">
        <f t="shared" si="18"/>
        <v>Gas Bus Fixed Acq vH6 2yr PT4 June 2021</v>
      </c>
      <c r="D69" s="57" t="s">
        <v>35</v>
      </c>
      <c r="E69" s="57">
        <v>2</v>
      </c>
      <c r="F69" s="57" t="s">
        <v>70</v>
      </c>
      <c r="G69" s="57">
        <v>4000</v>
      </c>
      <c r="H69" s="57">
        <v>146500</v>
      </c>
      <c r="I69" s="57" t="s">
        <v>39</v>
      </c>
      <c r="J69" s="57" t="s">
        <v>23</v>
      </c>
      <c r="K69" s="59">
        <v>0.8</v>
      </c>
      <c r="L69" s="66"/>
    </row>
    <row r="70" spans="1:12" x14ac:dyDescent="0.3">
      <c r="A70" s="65" t="str">
        <f t="shared" si="17"/>
        <v>Gas Business Fixed June 2021</v>
      </c>
      <c r="B70" s="58" t="str">
        <f t="shared" si="16"/>
        <v>GBC_BUSFIXA5_F21B</v>
      </c>
      <c r="C70" s="58" t="str">
        <f t="shared" si="18"/>
        <v>Gas Bus Fixed Acq vH6 2yr PT5 June 2021</v>
      </c>
      <c r="D70" s="57" t="s">
        <v>36</v>
      </c>
      <c r="E70" s="57">
        <v>2</v>
      </c>
      <c r="F70" s="57" t="s">
        <v>71</v>
      </c>
      <c r="G70" s="57">
        <v>4000</v>
      </c>
      <c r="H70" s="57">
        <v>146500</v>
      </c>
      <c r="I70" s="57" t="s">
        <v>39</v>
      </c>
      <c r="J70" s="57" t="s">
        <v>23</v>
      </c>
      <c r="K70" s="59">
        <v>1</v>
      </c>
      <c r="L70" s="66"/>
    </row>
    <row r="71" spans="1:12" x14ac:dyDescent="0.3">
      <c r="A71" s="65" t="str">
        <f t="shared" si="17"/>
        <v>Gas Business Fixed June 2021</v>
      </c>
      <c r="B71" s="58" t="str">
        <f t="shared" si="16"/>
        <v>GBC_BUSFIXA6_F21B</v>
      </c>
      <c r="C71" s="58" t="str">
        <f t="shared" si="18"/>
        <v>Gas Bus Fixed Acq vH6 2yr PT6 June 2021</v>
      </c>
      <c r="D71" s="57" t="s">
        <v>37</v>
      </c>
      <c r="E71" s="57">
        <v>2</v>
      </c>
      <c r="F71" s="57" t="s">
        <v>72</v>
      </c>
      <c r="G71" s="57">
        <v>4000</v>
      </c>
      <c r="H71" s="57">
        <v>146500</v>
      </c>
      <c r="I71" s="57" t="s">
        <v>39</v>
      </c>
      <c r="J71" s="57" t="s">
        <v>23</v>
      </c>
      <c r="K71" s="59">
        <v>1.2</v>
      </c>
      <c r="L71" s="66"/>
    </row>
    <row r="72" spans="1:12" x14ac:dyDescent="0.3">
      <c r="A72" s="65" t="str">
        <f t="shared" si="17"/>
        <v>Gas Business Fixed June 2021</v>
      </c>
      <c r="B72" s="58" t="str">
        <f t="shared" si="16"/>
        <v>GBC_BUSFIXA7_F21B</v>
      </c>
      <c r="C72" s="58" t="str">
        <f t="shared" si="18"/>
        <v>Gas Bus Fixed Acq vH6 2yr PT7 June 2021</v>
      </c>
      <c r="D72" s="57" t="s">
        <v>80</v>
      </c>
      <c r="E72" s="57">
        <v>2</v>
      </c>
      <c r="F72" s="57" t="s">
        <v>95</v>
      </c>
      <c r="G72" s="57">
        <v>4000</v>
      </c>
      <c r="H72" s="57">
        <v>146500</v>
      </c>
      <c r="I72" s="57" t="s">
        <v>39</v>
      </c>
      <c r="J72" s="57" t="s">
        <v>23</v>
      </c>
      <c r="K72" s="59">
        <v>1.6</v>
      </c>
      <c r="L72" s="66"/>
    </row>
    <row r="73" spans="1:12" x14ac:dyDescent="0.3">
      <c r="A73" s="65" t="str">
        <f t="shared" si="17"/>
        <v>Gas Business Fixed June 2021</v>
      </c>
      <c r="B73" s="58" t="str">
        <f t="shared" si="16"/>
        <v>GBC_BUSFIXA8_F21B</v>
      </c>
      <c r="C73" s="58" t="str">
        <f t="shared" si="18"/>
        <v>Gas Bus Fixed Acq vH6 2yr PT8 June 2021</v>
      </c>
      <c r="D73" s="57" t="s">
        <v>81</v>
      </c>
      <c r="E73" s="57">
        <v>2</v>
      </c>
      <c r="F73" s="57" t="s">
        <v>96</v>
      </c>
      <c r="G73" s="57">
        <v>4000</v>
      </c>
      <c r="H73" s="57">
        <v>146500</v>
      </c>
      <c r="I73" s="57" t="s">
        <v>39</v>
      </c>
      <c r="J73" s="57" t="s">
        <v>23</v>
      </c>
      <c r="K73" s="59">
        <v>2</v>
      </c>
      <c r="L73" s="66"/>
    </row>
    <row r="74" spans="1:12" ht="13.5" thickBot="1" x14ac:dyDescent="0.35">
      <c r="A74" s="67" t="str">
        <f t="shared" si="17"/>
        <v>Gas Business Fixed June 2021</v>
      </c>
      <c r="B74" s="68" t="str">
        <f t="shared" si="16"/>
        <v>GBC_BUSFIXA9_F21B</v>
      </c>
      <c r="C74" s="68" t="str">
        <f t="shared" si="18"/>
        <v>Gas Bus Fixed Acq vH6 2yr PT9 June 2021</v>
      </c>
      <c r="D74" s="69" t="s">
        <v>82</v>
      </c>
      <c r="E74" s="69">
        <v>2</v>
      </c>
      <c r="F74" s="69" t="s">
        <v>97</v>
      </c>
      <c r="G74" s="69">
        <v>4000</v>
      </c>
      <c r="H74" s="69">
        <v>146500</v>
      </c>
      <c r="I74" s="69" t="s">
        <v>39</v>
      </c>
      <c r="J74" s="69" t="s">
        <v>23</v>
      </c>
      <c r="K74" s="81">
        <v>2.4</v>
      </c>
      <c r="L74" s="70"/>
    </row>
    <row r="75" spans="1:12" x14ac:dyDescent="0.3">
      <c r="A75" s="76" t="str">
        <f t="shared" si="17"/>
        <v>Gas Business Fixed June 2022</v>
      </c>
      <c r="B75" s="77" t="str">
        <f t="shared" si="16"/>
        <v>GBC_BUSFIXA1_F22B</v>
      </c>
      <c r="C75" s="77" t="str">
        <f t="shared" si="18"/>
        <v>Gas Bus Fixed Acq vH6 3yr PT1 June 2022</v>
      </c>
      <c r="D75" s="78" t="s">
        <v>17</v>
      </c>
      <c r="E75" s="78">
        <v>3</v>
      </c>
      <c r="F75" s="78" t="s">
        <v>73</v>
      </c>
      <c r="G75" s="78">
        <v>4000</v>
      </c>
      <c r="H75" s="78">
        <v>146500</v>
      </c>
      <c r="I75" s="78" t="s">
        <v>39</v>
      </c>
      <c r="J75" s="78" t="s">
        <v>23</v>
      </c>
      <c r="K75" s="79">
        <v>0.3</v>
      </c>
      <c r="L75" s="80"/>
    </row>
    <row r="76" spans="1:12" x14ac:dyDescent="0.3">
      <c r="A76" s="65" t="str">
        <f t="shared" si="17"/>
        <v>Gas Business Fixed June 2022</v>
      </c>
      <c r="B76" s="58" t="str">
        <f t="shared" si="16"/>
        <v>GBC_BUSFIXA2_F22B</v>
      </c>
      <c r="C76" s="58" t="str">
        <f t="shared" si="18"/>
        <v>Gas Bus Fixed Acq vH6 3yr PT2 June 2022</v>
      </c>
      <c r="D76" s="57" t="s">
        <v>33</v>
      </c>
      <c r="E76" s="57">
        <v>3</v>
      </c>
      <c r="F76" s="57" t="s">
        <v>74</v>
      </c>
      <c r="G76" s="57">
        <v>4000</v>
      </c>
      <c r="H76" s="57">
        <v>146500</v>
      </c>
      <c r="I76" s="57" t="s">
        <v>39</v>
      </c>
      <c r="J76" s="57" t="s">
        <v>23</v>
      </c>
      <c r="K76" s="59">
        <v>0.6</v>
      </c>
      <c r="L76" s="66"/>
    </row>
    <row r="77" spans="1:12" x14ac:dyDescent="0.3">
      <c r="A77" s="65" t="str">
        <f t="shared" si="17"/>
        <v>Gas Business Fixed June 2022</v>
      </c>
      <c r="B77" s="58" t="str">
        <f t="shared" si="16"/>
        <v>GBC_BUSFIXA3_F22B</v>
      </c>
      <c r="C77" s="58" t="str">
        <f t="shared" si="18"/>
        <v>Gas Bus Fixed Acq vH6 3yr PT3 June 2022</v>
      </c>
      <c r="D77" s="57" t="s">
        <v>34</v>
      </c>
      <c r="E77" s="57">
        <v>3</v>
      </c>
      <c r="F77" s="57" t="s">
        <v>75</v>
      </c>
      <c r="G77" s="57">
        <v>4000</v>
      </c>
      <c r="H77" s="57">
        <v>146500</v>
      </c>
      <c r="I77" s="57" t="s">
        <v>39</v>
      </c>
      <c r="J77" s="57" t="s">
        <v>23</v>
      </c>
      <c r="K77" s="59">
        <v>0.9</v>
      </c>
      <c r="L77" s="66"/>
    </row>
    <row r="78" spans="1:12" x14ac:dyDescent="0.3">
      <c r="A78" s="65" t="str">
        <f t="shared" si="17"/>
        <v>Gas Business Fixed June 2022</v>
      </c>
      <c r="B78" s="58" t="str">
        <f t="shared" si="16"/>
        <v>GBC_BUSFIXA4_F22B</v>
      </c>
      <c r="C78" s="58" t="str">
        <f t="shared" si="18"/>
        <v>Gas Bus Fixed Acq vH6 3yr PT4 June 2022</v>
      </c>
      <c r="D78" s="57" t="s">
        <v>35</v>
      </c>
      <c r="E78" s="57">
        <v>3</v>
      </c>
      <c r="F78" s="57" t="s">
        <v>76</v>
      </c>
      <c r="G78" s="57">
        <v>4000</v>
      </c>
      <c r="H78" s="57">
        <v>146500</v>
      </c>
      <c r="I78" s="57" t="s">
        <v>39</v>
      </c>
      <c r="J78" s="57" t="s">
        <v>23</v>
      </c>
      <c r="K78" s="59">
        <v>1.2</v>
      </c>
      <c r="L78" s="66"/>
    </row>
    <row r="79" spans="1:12" x14ac:dyDescent="0.3">
      <c r="A79" s="65" t="str">
        <f t="shared" si="17"/>
        <v>Gas Business Fixed June 2022</v>
      </c>
      <c r="B79" s="58" t="str">
        <f t="shared" si="16"/>
        <v>GBC_BUSFIXA5_F22B</v>
      </c>
      <c r="C79" s="58" t="str">
        <f t="shared" si="18"/>
        <v>Gas Bus Fixed Acq vH6 3yr PT5 June 2022</v>
      </c>
      <c r="D79" s="57" t="s">
        <v>36</v>
      </c>
      <c r="E79" s="57">
        <v>3</v>
      </c>
      <c r="F79" s="57" t="s">
        <v>77</v>
      </c>
      <c r="G79" s="57">
        <v>4000</v>
      </c>
      <c r="H79" s="57">
        <v>146500</v>
      </c>
      <c r="I79" s="57" t="s">
        <v>39</v>
      </c>
      <c r="J79" s="57" t="s">
        <v>23</v>
      </c>
      <c r="K79" s="59">
        <v>1.5</v>
      </c>
      <c r="L79" s="66"/>
    </row>
    <row r="80" spans="1:12" x14ac:dyDescent="0.3">
      <c r="A80" s="65" t="str">
        <f t="shared" si="17"/>
        <v>Gas Business Fixed June 2022</v>
      </c>
      <c r="B80" s="58" t="str">
        <f t="shared" si="16"/>
        <v>GBC_BUSFIXA6_F22B</v>
      </c>
      <c r="C80" s="58" t="str">
        <f t="shared" si="18"/>
        <v>Gas Bus Fixed Acq vH6 3yr PT6 June 2022</v>
      </c>
      <c r="D80" s="57" t="s">
        <v>37</v>
      </c>
      <c r="E80" s="57">
        <v>3</v>
      </c>
      <c r="F80" s="57" t="s">
        <v>78</v>
      </c>
      <c r="G80" s="57">
        <v>4000</v>
      </c>
      <c r="H80" s="57">
        <v>146500</v>
      </c>
      <c r="I80" s="57" t="s">
        <v>39</v>
      </c>
      <c r="J80" s="57" t="s">
        <v>23</v>
      </c>
      <c r="K80" s="59">
        <v>1.8</v>
      </c>
      <c r="L80" s="66"/>
    </row>
    <row r="81" spans="1:12" x14ac:dyDescent="0.3">
      <c r="A81" s="65" t="str">
        <f t="shared" si="17"/>
        <v>Gas Business Fixed June 2022</v>
      </c>
      <c r="B81" s="58" t="str">
        <f t="shared" si="16"/>
        <v>GBC_BUSFIXA7_F22B</v>
      </c>
      <c r="C81" s="58" t="str">
        <f t="shared" si="18"/>
        <v>Gas Bus Fixed Acq vH6 3yr PT7 June 2022</v>
      </c>
      <c r="D81" s="57" t="s">
        <v>80</v>
      </c>
      <c r="E81" s="57">
        <v>3</v>
      </c>
      <c r="F81" s="57" t="s">
        <v>98</v>
      </c>
      <c r="G81" s="57">
        <v>4000</v>
      </c>
      <c r="H81" s="57">
        <v>146500</v>
      </c>
      <c r="I81" s="57" t="s">
        <v>39</v>
      </c>
      <c r="J81" s="57" t="s">
        <v>23</v>
      </c>
      <c r="K81" s="59">
        <v>2.4</v>
      </c>
      <c r="L81" s="66"/>
    </row>
    <row r="82" spans="1:12" x14ac:dyDescent="0.3">
      <c r="A82" s="65" t="str">
        <f t="shared" si="17"/>
        <v>Gas Business Fixed June 2022</v>
      </c>
      <c r="B82" s="58" t="str">
        <f t="shared" si="16"/>
        <v>GBC_BUSFIXA8_F22B</v>
      </c>
      <c r="C82" s="58" t="str">
        <f t="shared" si="18"/>
        <v>Gas Bus Fixed Acq vH6 3yr PT8 June 2022</v>
      </c>
      <c r="D82" s="57" t="s">
        <v>81</v>
      </c>
      <c r="E82" s="57">
        <v>3</v>
      </c>
      <c r="F82" s="57" t="s">
        <v>99</v>
      </c>
      <c r="G82" s="57">
        <v>4000</v>
      </c>
      <c r="H82" s="57">
        <v>146500</v>
      </c>
      <c r="I82" s="57" t="s">
        <v>39</v>
      </c>
      <c r="J82" s="57" t="s">
        <v>23</v>
      </c>
      <c r="K82" s="59">
        <v>3</v>
      </c>
      <c r="L82" s="66"/>
    </row>
    <row r="83" spans="1:12" ht="13.5" thickBot="1" x14ac:dyDescent="0.35">
      <c r="A83" s="71" t="str">
        <f t="shared" si="17"/>
        <v>Gas Business Fixed June 2022</v>
      </c>
      <c r="B83" s="72" t="str">
        <f t="shared" si="16"/>
        <v>GBC_BUSFIXA9_F22B</v>
      </c>
      <c r="C83" s="72" t="str">
        <f t="shared" si="18"/>
        <v>Gas Bus Fixed Acq vH6 3yr PT9 June 2022</v>
      </c>
      <c r="D83" s="73" t="s">
        <v>82</v>
      </c>
      <c r="E83" s="73">
        <v>3</v>
      </c>
      <c r="F83" s="73" t="s">
        <v>100</v>
      </c>
      <c r="G83" s="73">
        <v>4000</v>
      </c>
      <c r="H83" s="73">
        <v>146500</v>
      </c>
      <c r="I83" s="73" t="s">
        <v>39</v>
      </c>
      <c r="J83" s="73" t="s">
        <v>23</v>
      </c>
      <c r="K83" s="74">
        <v>3.6</v>
      </c>
      <c r="L83" s="75"/>
    </row>
    <row r="84" spans="1:12" x14ac:dyDescent="0.3">
      <c r="A84" s="60" t="str">
        <f t="shared" si="17"/>
        <v>Gas Business Fixed June 2020</v>
      </c>
      <c r="B84" s="61" t="str">
        <f t="shared" ref="B84:B110" si="20">"GBC_BUSFIXP"&amp;VLOOKUP(D84,$AD$3:$AE$11,2,0)&amp;"_"&amp;VLOOKUP(E84,$Y$14:$Z$16,2,0)</f>
        <v>GBC_BUSFIXP1_F20B</v>
      </c>
      <c r="C84" s="61" t="str">
        <f>"Gas Bus Fixed Pre v"&amp;$Z$12&amp;" "&amp;VLOOKUP(E84,$AD$13:$AE$16,2,0)&amp;" PT"&amp;VLOOKUP(D84,$AD$3:$AE$11,2,0)&amp;" "&amp;$AC$3&amp;" "&amp;VLOOKUP(E84,$Y$7:$Z$9,2,0)</f>
        <v>Gas Bus Fixed Pre vI6 1yr PT1 June 2020</v>
      </c>
      <c r="D84" s="62" t="s">
        <v>17</v>
      </c>
      <c r="E84" s="62">
        <v>1</v>
      </c>
      <c r="F84" s="62" t="s">
        <v>61</v>
      </c>
      <c r="G84" s="62">
        <v>4000</v>
      </c>
      <c r="H84" s="62">
        <v>146500</v>
      </c>
      <c r="I84" s="62" t="s">
        <v>39</v>
      </c>
      <c r="J84" s="62" t="s">
        <v>38</v>
      </c>
      <c r="K84" s="63">
        <f t="shared" ref="K84:K110" si="21">ROUND(K57*0.9,2)</f>
        <v>0.09</v>
      </c>
      <c r="L84" s="64">
        <v>1000</v>
      </c>
    </row>
    <row r="85" spans="1:12" x14ac:dyDescent="0.3">
      <c r="A85" s="65" t="str">
        <f t="shared" si="17"/>
        <v>Gas Business Fixed June 2020</v>
      </c>
      <c r="B85" s="58" t="str">
        <f t="shared" si="20"/>
        <v>GBC_BUSFIXP2_F20B</v>
      </c>
      <c r="C85" s="58" t="str">
        <f t="shared" ref="C85:C110" si="22">"Gas Bus Fixed Pre v"&amp;$Z$12&amp;" "&amp;VLOOKUP(E85,$AD$13:$AE$16,2,0)&amp;" PT"&amp;VLOOKUP(D85,$AD$3:$AE$11,2,0)&amp;" "&amp;$AC$3&amp;" "&amp;VLOOKUP(E85,$Y$7:$Z$9,2,0)</f>
        <v>Gas Bus Fixed Pre vI6 1yr PT2 June 2020</v>
      </c>
      <c r="D85" s="57" t="s">
        <v>33</v>
      </c>
      <c r="E85" s="57">
        <f t="shared" ref="E85:E88" si="23">E84</f>
        <v>1</v>
      </c>
      <c r="F85" s="57" t="s">
        <v>62</v>
      </c>
      <c r="G85" s="57">
        <v>4000</v>
      </c>
      <c r="H85" s="57">
        <v>146500</v>
      </c>
      <c r="I85" s="57" t="s">
        <v>39</v>
      </c>
      <c r="J85" s="57" t="s">
        <v>38</v>
      </c>
      <c r="K85" s="59">
        <f t="shared" si="21"/>
        <v>0.18</v>
      </c>
      <c r="L85" s="66">
        <v>1000</v>
      </c>
    </row>
    <row r="86" spans="1:12" x14ac:dyDescent="0.3">
      <c r="A86" s="65" t="str">
        <f t="shared" si="17"/>
        <v>Gas Business Fixed June 2020</v>
      </c>
      <c r="B86" s="58" t="str">
        <f t="shared" si="20"/>
        <v>GBC_BUSFIXP3_F20B</v>
      </c>
      <c r="C86" s="58" t="str">
        <f t="shared" si="22"/>
        <v>Gas Bus Fixed Pre vI6 1yr PT3 June 2020</v>
      </c>
      <c r="D86" s="57" t="s">
        <v>34</v>
      </c>
      <c r="E86" s="57">
        <f t="shared" si="23"/>
        <v>1</v>
      </c>
      <c r="F86" s="57" t="s">
        <v>63</v>
      </c>
      <c r="G86" s="57">
        <v>4000</v>
      </c>
      <c r="H86" s="57">
        <v>146500</v>
      </c>
      <c r="I86" s="57" t="s">
        <v>39</v>
      </c>
      <c r="J86" s="57" t="s">
        <v>38</v>
      </c>
      <c r="K86" s="59">
        <f t="shared" si="21"/>
        <v>0.27</v>
      </c>
      <c r="L86" s="66">
        <v>1000</v>
      </c>
    </row>
    <row r="87" spans="1:12" x14ac:dyDescent="0.3">
      <c r="A87" s="65" t="str">
        <f t="shared" si="17"/>
        <v>Gas Business Fixed June 2020</v>
      </c>
      <c r="B87" s="58" t="str">
        <f t="shared" si="20"/>
        <v>GBC_BUSFIXP4_F20B</v>
      </c>
      <c r="C87" s="58" t="str">
        <f t="shared" si="22"/>
        <v>Gas Bus Fixed Pre vI6 1yr PT4 June 2020</v>
      </c>
      <c r="D87" s="57" t="s">
        <v>35</v>
      </c>
      <c r="E87" s="57">
        <f t="shared" si="23"/>
        <v>1</v>
      </c>
      <c r="F87" s="57" t="s">
        <v>64</v>
      </c>
      <c r="G87" s="57">
        <v>4000</v>
      </c>
      <c r="H87" s="57">
        <v>146500</v>
      </c>
      <c r="I87" s="57" t="s">
        <v>39</v>
      </c>
      <c r="J87" s="57" t="s">
        <v>38</v>
      </c>
      <c r="K87" s="59">
        <f t="shared" si="21"/>
        <v>0.36</v>
      </c>
      <c r="L87" s="66">
        <v>1000</v>
      </c>
    </row>
    <row r="88" spans="1:12" x14ac:dyDescent="0.3">
      <c r="A88" s="65" t="str">
        <f t="shared" si="17"/>
        <v>Gas Business Fixed June 2020</v>
      </c>
      <c r="B88" s="58" t="str">
        <f t="shared" si="20"/>
        <v>GBC_BUSFIXP5_F20B</v>
      </c>
      <c r="C88" s="58" t="str">
        <f t="shared" si="22"/>
        <v>Gas Bus Fixed Pre vI6 1yr PT5 June 2020</v>
      </c>
      <c r="D88" s="57" t="s">
        <v>36</v>
      </c>
      <c r="E88" s="57">
        <f t="shared" si="23"/>
        <v>1</v>
      </c>
      <c r="F88" s="57" t="s">
        <v>65</v>
      </c>
      <c r="G88" s="57">
        <v>4000</v>
      </c>
      <c r="H88" s="57">
        <v>146500</v>
      </c>
      <c r="I88" s="57" t="s">
        <v>39</v>
      </c>
      <c r="J88" s="57" t="s">
        <v>38</v>
      </c>
      <c r="K88" s="59">
        <f t="shared" si="21"/>
        <v>0.45</v>
      </c>
      <c r="L88" s="66">
        <v>1000</v>
      </c>
    </row>
    <row r="89" spans="1:12" x14ac:dyDescent="0.3">
      <c r="A89" s="65" t="str">
        <f t="shared" si="17"/>
        <v>Gas Business Fixed June 2020</v>
      </c>
      <c r="B89" s="58" t="str">
        <f t="shared" si="20"/>
        <v>GBC_BUSFIXP6_F20B</v>
      </c>
      <c r="C89" s="58" t="str">
        <f t="shared" si="22"/>
        <v>Gas Bus Fixed Pre vI6 1yr PT6 June 2020</v>
      </c>
      <c r="D89" s="57" t="s">
        <v>37</v>
      </c>
      <c r="E89" s="57">
        <v>1</v>
      </c>
      <c r="F89" s="57" t="s">
        <v>66</v>
      </c>
      <c r="G89" s="57">
        <v>4000</v>
      </c>
      <c r="H89" s="57">
        <v>146500</v>
      </c>
      <c r="I89" s="57" t="s">
        <v>39</v>
      </c>
      <c r="J89" s="57" t="s">
        <v>38</v>
      </c>
      <c r="K89" s="59">
        <f t="shared" si="21"/>
        <v>0.54</v>
      </c>
      <c r="L89" s="66">
        <v>1000</v>
      </c>
    </row>
    <row r="90" spans="1:12" x14ac:dyDescent="0.3">
      <c r="A90" s="65" t="str">
        <f t="shared" si="17"/>
        <v>Gas Business Fixed June 2020</v>
      </c>
      <c r="B90" s="58" t="str">
        <f t="shared" si="20"/>
        <v>GBC_BUSFIXP7_F20B</v>
      </c>
      <c r="C90" s="58" t="str">
        <f t="shared" si="22"/>
        <v>Gas Bus Fixed Pre vI6 1yr PT7 June 2020</v>
      </c>
      <c r="D90" s="57" t="s">
        <v>80</v>
      </c>
      <c r="E90" s="57">
        <v>1</v>
      </c>
      <c r="F90" s="57" t="s">
        <v>92</v>
      </c>
      <c r="G90" s="57">
        <v>4000</v>
      </c>
      <c r="H90" s="57">
        <v>146500</v>
      </c>
      <c r="I90" s="57" t="s">
        <v>39</v>
      </c>
      <c r="J90" s="57" t="s">
        <v>38</v>
      </c>
      <c r="K90" s="59">
        <f t="shared" si="21"/>
        <v>0.72</v>
      </c>
      <c r="L90" s="66">
        <v>1000</v>
      </c>
    </row>
    <row r="91" spans="1:12" x14ac:dyDescent="0.3">
      <c r="A91" s="65" t="str">
        <f t="shared" si="17"/>
        <v>Gas Business Fixed June 2020</v>
      </c>
      <c r="B91" s="58" t="str">
        <f t="shared" si="20"/>
        <v>GBC_BUSFIXP8_F20B</v>
      </c>
      <c r="C91" s="58" t="str">
        <f t="shared" si="22"/>
        <v>Gas Bus Fixed Pre vI6 1yr PT8 June 2020</v>
      </c>
      <c r="D91" s="57" t="s">
        <v>81</v>
      </c>
      <c r="E91" s="57">
        <v>1</v>
      </c>
      <c r="F91" s="57" t="s">
        <v>93</v>
      </c>
      <c r="G91" s="57">
        <v>4000</v>
      </c>
      <c r="H91" s="57">
        <v>146500</v>
      </c>
      <c r="I91" s="57" t="s">
        <v>39</v>
      </c>
      <c r="J91" s="57" t="s">
        <v>38</v>
      </c>
      <c r="K91" s="59">
        <f t="shared" si="21"/>
        <v>0.9</v>
      </c>
      <c r="L91" s="66">
        <v>1000</v>
      </c>
    </row>
    <row r="92" spans="1:12" ht="13.5" thickBot="1" x14ac:dyDescent="0.35">
      <c r="A92" s="67" t="str">
        <f t="shared" si="17"/>
        <v>Gas Business Fixed June 2020</v>
      </c>
      <c r="B92" s="68" t="str">
        <f t="shared" si="20"/>
        <v>GBC_BUSFIXP9_F20B</v>
      </c>
      <c r="C92" s="68" t="str">
        <f t="shared" si="22"/>
        <v>Gas Bus Fixed Pre vI6 1yr PT9 June 2020</v>
      </c>
      <c r="D92" s="69" t="s">
        <v>82</v>
      </c>
      <c r="E92" s="69">
        <v>1</v>
      </c>
      <c r="F92" s="69" t="s">
        <v>94</v>
      </c>
      <c r="G92" s="69">
        <v>4000</v>
      </c>
      <c r="H92" s="69">
        <v>146500</v>
      </c>
      <c r="I92" s="69" t="s">
        <v>39</v>
      </c>
      <c r="J92" s="69" t="s">
        <v>38</v>
      </c>
      <c r="K92" s="81">
        <f t="shared" si="21"/>
        <v>1.08</v>
      </c>
      <c r="L92" s="70">
        <v>1000</v>
      </c>
    </row>
    <row r="93" spans="1:12" x14ac:dyDescent="0.3">
      <c r="A93" s="76" t="str">
        <f t="shared" si="17"/>
        <v>Gas Business Fixed June 2021</v>
      </c>
      <c r="B93" s="77" t="str">
        <f t="shared" si="20"/>
        <v>GBC_BUSFIXP1_F21B</v>
      </c>
      <c r="C93" s="77" t="str">
        <f t="shared" si="22"/>
        <v>Gas Bus Fixed Pre vI6 2yr PT1 June 2021</v>
      </c>
      <c r="D93" s="78" t="s">
        <v>17</v>
      </c>
      <c r="E93" s="78">
        <v>2</v>
      </c>
      <c r="F93" s="78" t="s">
        <v>67</v>
      </c>
      <c r="G93" s="78">
        <v>4000</v>
      </c>
      <c r="H93" s="78">
        <v>146500</v>
      </c>
      <c r="I93" s="78" t="s">
        <v>39</v>
      </c>
      <c r="J93" s="78" t="s">
        <v>38</v>
      </c>
      <c r="K93" s="79">
        <f t="shared" si="21"/>
        <v>0.18</v>
      </c>
      <c r="L93" s="80">
        <v>1000</v>
      </c>
    </row>
    <row r="94" spans="1:12" x14ac:dyDescent="0.3">
      <c r="A94" s="65" t="str">
        <f t="shared" si="17"/>
        <v>Gas Business Fixed June 2021</v>
      </c>
      <c r="B94" s="58" t="str">
        <f t="shared" si="20"/>
        <v>GBC_BUSFIXP2_F21B</v>
      </c>
      <c r="C94" s="58" t="str">
        <f t="shared" si="22"/>
        <v>Gas Bus Fixed Pre vI6 2yr PT2 June 2021</v>
      </c>
      <c r="D94" s="57" t="s">
        <v>33</v>
      </c>
      <c r="E94" s="57">
        <v>2</v>
      </c>
      <c r="F94" s="57" t="s">
        <v>68</v>
      </c>
      <c r="G94" s="57">
        <v>4000</v>
      </c>
      <c r="H94" s="57">
        <v>146500</v>
      </c>
      <c r="I94" s="57" t="s">
        <v>39</v>
      </c>
      <c r="J94" s="57" t="s">
        <v>38</v>
      </c>
      <c r="K94" s="59">
        <f t="shared" si="21"/>
        <v>0.36</v>
      </c>
      <c r="L94" s="66">
        <v>1000</v>
      </c>
    </row>
    <row r="95" spans="1:12" x14ac:dyDescent="0.3">
      <c r="A95" s="65" t="str">
        <f t="shared" si="17"/>
        <v>Gas Business Fixed June 2021</v>
      </c>
      <c r="B95" s="58" t="str">
        <f t="shared" si="20"/>
        <v>GBC_BUSFIXP3_F21B</v>
      </c>
      <c r="C95" s="58" t="str">
        <f t="shared" si="22"/>
        <v>Gas Bus Fixed Pre vI6 2yr PT3 June 2021</v>
      </c>
      <c r="D95" s="57" t="s">
        <v>34</v>
      </c>
      <c r="E95" s="57">
        <v>2</v>
      </c>
      <c r="F95" s="57" t="s">
        <v>69</v>
      </c>
      <c r="G95" s="57">
        <v>4000</v>
      </c>
      <c r="H95" s="57">
        <v>146500</v>
      </c>
      <c r="I95" s="57" t="s">
        <v>39</v>
      </c>
      <c r="J95" s="57" t="s">
        <v>38</v>
      </c>
      <c r="K95" s="59">
        <f t="shared" si="21"/>
        <v>0.54</v>
      </c>
      <c r="L95" s="66">
        <v>1000</v>
      </c>
    </row>
    <row r="96" spans="1:12" x14ac:dyDescent="0.3">
      <c r="A96" s="65" t="str">
        <f t="shared" si="17"/>
        <v>Gas Business Fixed June 2021</v>
      </c>
      <c r="B96" s="58" t="str">
        <f t="shared" si="20"/>
        <v>GBC_BUSFIXP4_F21B</v>
      </c>
      <c r="C96" s="58" t="str">
        <f t="shared" si="22"/>
        <v>Gas Bus Fixed Pre vI6 2yr PT4 June 2021</v>
      </c>
      <c r="D96" s="57" t="s">
        <v>35</v>
      </c>
      <c r="E96" s="57">
        <v>2</v>
      </c>
      <c r="F96" s="57" t="s">
        <v>70</v>
      </c>
      <c r="G96" s="57">
        <v>4000</v>
      </c>
      <c r="H96" s="57">
        <v>146500</v>
      </c>
      <c r="I96" s="57" t="s">
        <v>39</v>
      </c>
      <c r="J96" s="57" t="s">
        <v>38</v>
      </c>
      <c r="K96" s="59">
        <f t="shared" si="21"/>
        <v>0.72</v>
      </c>
      <c r="L96" s="66">
        <v>1000</v>
      </c>
    </row>
    <row r="97" spans="1:12" x14ac:dyDescent="0.3">
      <c r="A97" s="65" t="str">
        <f t="shared" si="17"/>
        <v>Gas Business Fixed June 2021</v>
      </c>
      <c r="B97" s="58" t="str">
        <f t="shared" si="20"/>
        <v>GBC_BUSFIXP5_F21B</v>
      </c>
      <c r="C97" s="58" t="str">
        <f t="shared" si="22"/>
        <v>Gas Bus Fixed Pre vI6 2yr PT5 June 2021</v>
      </c>
      <c r="D97" s="57" t="s">
        <v>36</v>
      </c>
      <c r="E97" s="57">
        <v>2</v>
      </c>
      <c r="F97" s="57" t="s">
        <v>71</v>
      </c>
      <c r="G97" s="57">
        <v>4000</v>
      </c>
      <c r="H97" s="57">
        <v>146500</v>
      </c>
      <c r="I97" s="57" t="s">
        <v>39</v>
      </c>
      <c r="J97" s="57" t="s">
        <v>38</v>
      </c>
      <c r="K97" s="59">
        <f t="shared" si="21"/>
        <v>0.9</v>
      </c>
      <c r="L97" s="66">
        <v>1000</v>
      </c>
    </row>
    <row r="98" spans="1:12" x14ac:dyDescent="0.3">
      <c r="A98" s="65" t="str">
        <f t="shared" si="17"/>
        <v>Gas Business Fixed June 2021</v>
      </c>
      <c r="B98" s="58" t="str">
        <f t="shared" si="20"/>
        <v>GBC_BUSFIXP6_F21B</v>
      </c>
      <c r="C98" s="58" t="str">
        <f t="shared" si="22"/>
        <v>Gas Bus Fixed Pre vI6 2yr PT6 June 2021</v>
      </c>
      <c r="D98" s="57" t="s">
        <v>37</v>
      </c>
      <c r="E98" s="57">
        <v>2</v>
      </c>
      <c r="F98" s="57" t="s">
        <v>72</v>
      </c>
      <c r="G98" s="57">
        <v>4000</v>
      </c>
      <c r="H98" s="57">
        <v>146500</v>
      </c>
      <c r="I98" s="57" t="s">
        <v>39</v>
      </c>
      <c r="J98" s="57" t="s">
        <v>38</v>
      </c>
      <c r="K98" s="59">
        <f t="shared" si="21"/>
        <v>1.08</v>
      </c>
      <c r="L98" s="66">
        <v>1000</v>
      </c>
    </row>
    <row r="99" spans="1:12" x14ac:dyDescent="0.3">
      <c r="A99" s="65" t="str">
        <f t="shared" si="17"/>
        <v>Gas Business Fixed June 2021</v>
      </c>
      <c r="B99" s="58" t="str">
        <f t="shared" si="20"/>
        <v>GBC_BUSFIXP7_F21B</v>
      </c>
      <c r="C99" s="58" t="str">
        <f t="shared" si="22"/>
        <v>Gas Bus Fixed Pre vI6 2yr PT7 June 2021</v>
      </c>
      <c r="D99" s="57" t="s">
        <v>80</v>
      </c>
      <c r="E99" s="57">
        <v>2</v>
      </c>
      <c r="F99" s="57" t="s">
        <v>95</v>
      </c>
      <c r="G99" s="57">
        <v>4000</v>
      </c>
      <c r="H99" s="57">
        <v>146500</v>
      </c>
      <c r="I99" s="57" t="s">
        <v>39</v>
      </c>
      <c r="J99" s="57" t="s">
        <v>38</v>
      </c>
      <c r="K99" s="59">
        <f t="shared" si="21"/>
        <v>1.44</v>
      </c>
      <c r="L99" s="66">
        <v>1000</v>
      </c>
    </row>
    <row r="100" spans="1:12" x14ac:dyDescent="0.3">
      <c r="A100" s="65" t="str">
        <f t="shared" si="17"/>
        <v>Gas Business Fixed June 2021</v>
      </c>
      <c r="B100" s="58" t="str">
        <f t="shared" si="20"/>
        <v>GBC_BUSFIXP8_F21B</v>
      </c>
      <c r="C100" s="58" t="str">
        <f t="shared" si="22"/>
        <v>Gas Bus Fixed Pre vI6 2yr PT8 June 2021</v>
      </c>
      <c r="D100" s="57" t="s">
        <v>81</v>
      </c>
      <c r="E100" s="57">
        <v>2</v>
      </c>
      <c r="F100" s="57" t="s">
        <v>96</v>
      </c>
      <c r="G100" s="57">
        <v>4000</v>
      </c>
      <c r="H100" s="57">
        <v>146500</v>
      </c>
      <c r="I100" s="57" t="s">
        <v>39</v>
      </c>
      <c r="J100" s="57" t="s">
        <v>38</v>
      </c>
      <c r="K100" s="59">
        <f t="shared" si="21"/>
        <v>1.8</v>
      </c>
      <c r="L100" s="66">
        <v>1000</v>
      </c>
    </row>
    <row r="101" spans="1:12" ht="13.5" thickBot="1" x14ac:dyDescent="0.35">
      <c r="A101" s="71" t="str">
        <f t="shared" si="17"/>
        <v>Gas Business Fixed June 2021</v>
      </c>
      <c r="B101" s="72" t="str">
        <f t="shared" si="20"/>
        <v>GBC_BUSFIXP9_F21B</v>
      </c>
      <c r="C101" s="72" t="str">
        <f t="shared" si="22"/>
        <v>Gas Bus Fixed Pre vI6 2yr PT9 June 2021</v>
      </c>
      <c r="D101" s="73" t="s">
        <v>82</v>
      </c>
      <c r="E101" s="73">
        <v>2</v>
      </c>
      <c r="F101" s="73" t="s">
        <v>97</v>
      </c>
      <c r="G101" s="73">
        <v>4000</v>
      </c>
      <c r="H101" s="73">
        <v>146500</v>
      </c>
      <c r="I101" s="73" t="s">
        <v>39</v>
      </c>
      <c r="J101" s="73" t="s">
        <v>38</v>
      </c>
      <c r="K101" s="74">
        <f t="shared" si="21"/>
        <v>2.16</v>
      </c>
      <c r="L101" s="75">
        <v>1000</v>
      </c>
    </row>
    <row r="102" spans="1:12" x14ac:dyDescent="0.3">
      <c r="A102" s="60" t="str">
        <f t="shared" si="17"/>
        <v>Gas Business Fixed June 2022</v>
      </c>
      <c r="B102" s="61" t="str">
        <f t="shared" si="20"/>
        <v>GBC_BUSFIXP1_F22B</v>
      </c>
      <c r="C102" s="61" t="str">
        <f t="shared" si="22"/>
        <v>Gas Bus Fixed Pre vI6 3yr PT1 June 2022</v>
      </c>
      <c r="D102" s="62" t="s">
        <v>17</v>
      </c>
      <c r="E102" s="62">
        <v>3</v>
      </c>
      <c r="F102" s="62" t="s">
        <v>73</v>
      </c>
      <c r="G102" s="62">
        <v>4000</v>
      </c>
      <c r="H102" s="62">
        <v>146500</v>
      </c>
      <c r="I102" s="62" t="s">
        <v>39</v>
      </c>
      <c r="J102" s="62" t="s">
        <v>38</v>
      </c>
      <c r="K102" s="63">
        <f t="shared" si="21"/>
        <v>0.27</v>
      </c>
      <c r="L102" s="64">
        <v>1000</v>
      </c>
    </row>
    <row r="103" spans="1:12" x14ac:dyDescent="0.3">
      <c r="A103" s="65" t="str">
        <f t="shared" si="17"/>
        <v>Gas Business Fixed June 2022</v>
      </c>
      <c r="B103" s="58" t="str">
        <f t="shared" si="20"/>
        <v>GBC_BUSFIXP2_F22B</v>
      </c>
      <c r="C103" s="58" t="str">
        <f t="shared" si="22"/>
        <v>Gas Bus Fixed Pre vI6 3yr PT2 June 2022</v>
      </c>
      <c r="D103" s="57" t="s">
        <v>33</v>
      </c>
      <c r="E103" s="57">
        <v>3</v>
      </c>
      <c r="F103" s="57" t="s">
        <v>74</v>
      </c>
      <c r="G103" s="57">
        <v>4000</v>
      </c>
      <c r="H103" s="57">
        <v>146500</v>
      </c>
      <c r="I103" s="57" t="s">
        <v>39</v>
      </c>
      <c r="J103" s="57" t="s">
        <v>38</v>
      </c>
      <c r="K103" s="59">
        <f t="shared" si="21"/>
        <v>0.54</v>
      </c>
      <c r="L103" s="66">
        <v>1000</v>
      </c>
    </row>
    <row r="104" spans="1:12" x14ac:dyDescent="0.3">
      <c r="A104" s="65" t="str">
        <f t="shared" si="17"/>
        <v>Gas Business Fixed June 2022</v>
      </c>
      <c r="B104" s="58" t="str">
        <f t="shared" si="20"/>
        <v>GBC_BUSFIXP3_F22B</v>
      </c>
      <c r="C104" s="58" t="str">
        <f t="shared" si="22"/>
        <v>Gas Bus Fixed Pre vI6 3yr PT3 June 2022</v>
      </c>
      <c r="D104" s="57" t="s">
        <v>34</v>
      </c>
      <c r="E104" s="57">
        <v>3</v>
      </c>
      <c r="F104" s="57" t="s">
        <v>75</v>
      </c>
      <c r="G104" s="57">
        <v>4000</v>
      </c>
      <c r="H104" s="57">
        <v>146500</v>
      </c>
      <c r="I104" s="57" t="s">
        <v>39</v>
      </c>
      <c r="J104" s="57" t="s">
        <v>38</v>
      </c>
      <c r="K104" s="59">
        <f t="shared" si="21"/>
        <v>0.81</v>
      </c>
      <c r="L104" s="66">
        <v>1000</v>
      </c>
    </row>
    <row r="105" spans="1:12" x14ac:dyDescent="0.3">
      <c r="A105" s="65" t="str">
        <f t="shared" si="17"/>
        <v>Gas Business Fixed June 2022</v>
      </c>
      <c r="B105" s="58" t="str">
        <f t="shared" si="20"/>
        <v>GBC_BUSFIXP4_F22B</v>
      </c>
      <c r="C105" s="58" t="str">
        <f t="shared" si="22"/>
        <v>Gas Bus Fixed Pre vI6 3yr PT4 June 2022</v>
      </c>
      <c r="D105" s="57" t="s">
        <v>35</v>
      </c>
      <c r="E105" s="57">
        <v>3</v>
      </c>
      <c r="F105" s="57" t="s">
        <v>76</v>
      </c>
      <c r="G105" s="57">
        <v>4000</v>
      </c>
      <c r="H105" s="57">
        <v>146500</v>
      </c>
      <c r="I105" s="57" t="s">
        <v>39</v>
      </c>
      <c r="J105" s="57" t="s">
        <v>38</v>
      </c>
      <c r="K105" s="59">
        <f t="shared" si="21"/>
        <v>1.08</v>
      </c>
      <c r="L105" s="66">
        <v>1000</v>
      </c>
    </row>
    <row r="106" spans="1:12" x14ac:dyDescent="0.3">
      <c r="A106" s="65" t="str">
        <f t="shared" si="17"/>
        <v>Gas Business Fixed June 2022</v>
      </c>
      <c r="B106" s="58" t="str">
        <f t="shared" si="20"/>
        <v>GBC_BUSFIXP5_F22B</v>
      </c>
      <c r="C106" s="58" t="str">
        <f t="shared" si="22"/>
        <v>Gas Bus Fixed Pre vI6 3yr PT5 June 2022</v>
      </c>
      <c r="D106" s="57" t="s">
        <v>36</v>
      </c>
      <c r="E106" s="57">
        <v>3</v>
      </c>
      <c r="F106" s="57" t="s">
        <v>77</v>
      </c>
      <c r="G106" s="57">
        <v>4000</v>
      </c>
      <c r="H106" s="57">
        <v>146500</v>
      </c>
      <c r="I106" s="57" t="s">
        <v>39</v>
      </c>
      <c r="J106" s="57" t="s">
        <v>38</v>
      </c>
      <c r="K106" s="59">
        <f t="shared" si="21"/>
        <v>1.35</v>
      </c>
      <c r="L106" s="66">
        <v>1000</v>
      </c>
    </row>
    <row r="107" spans="1:12" x14ac:dyDescent="0.3">
      <c r="A107" s="65" t="str">
        <f t="shared" si="17"/>
        <v>Gas Business Fixed June 2022</v>
      </c>
      <c r="B107" s="58" t="str">
        <f t="shared" si="20"/>
        <v>GBC_BUSFIXP6_F22B</v>
      </c>
      <c r="C107" s="58" t="str">
        <f t="shared" si="22"/>
        <v>Gas Bus Fixed Pre vI6 3yr PT6 June 2022</v>
      </c>
      <c r="D107" s="57" t="s">
        <v>37</v>
      </c>
      <c r="E107" s="57">
        <v>3</v>
      </c>
      <c r="F107" s="57" t="s">
        <v>78</v>
      </c>
      <c r="G107" s="57">
        <v>4000</v>
      </c>
      <c r="H107" s="57">
        <v>146500</v>
      </c>
      <c r="I107" s="57" t="s">
        <v>39</v>
      </c>
      <c r="J107" s="57" t="s">
        <v>38</v>
      </c>
      <c r="K107" s="59">
        <f t="shared" si="21"/>
        <v>1.62</v>
      </c>
      <c r="L107" s="66">
        <v>1000</v>
      </c>
    </row>
    <row r="108" spans="1:12" x14ac:dyDescent="0.3">
      <c r="A108" s="65" t="str">
        <f t="shared" si="17"/>
        <v>Gas Business Fixed June 2022</v>
      </c>
      <c r="B108" s="58" t="str">
        <f t="shared" si="20"/>
        <v>GBC_BUSFIXP7_F22B</v>
      </c>
      <c r="C108" s="58" t="str">
        <f t="shared" si="22"/>
        <v>Gas Bus Fixed Pre vI6 3yr PT7 June 2022</v>
      </c>
      <c r="D108" s="57" t="s">
        <v>80</v>
      </c>
      <c r="E108" s="57">
        <v>3</v>
      </c>
      <c r="F108" s="57" t="s">
        <v>98</v>
      </c>
      <c r="G108" s="57">
        <v>4000</v>
      </c>
      <c r="H108" s="57">
        <v>146500</v>
      </c>
      <c r="I108" s="57" t="s">
        <v>39</v>
      </c>
      <c r="J108" s="57" t="s">
        <v>38</v>
      </c>
      <c r="K108" s="59">
        <f t="shared" si="21"/>
        <v>2.16</v>
      </c>
      <c r="L108" s="66">
        <v>1000</v>
      </c>
    </row>
    <row r="109" spans="1:12" x14ac:dyDescent="0.3">
      <c r="A109" s="65" t="str">
        <f t="shared" si="17"/>
        <v>Gas Business Fixed June 2022</v>
      </c>
      <c r="B109" s="58" t="str">
        <f t="shared" si="20"/>
        <v>GBC_BUSFIXP8_F22B</v>
      </c>
      <c r="C109" s="58" t="str">
        <f t="shared" si="22"/>
        <v>Gas Bus Fixed Pre vI6 3yr PT8 June 2022</v>
      </c>
      <c r="D109" s="57" t="s">
        <v>81</v>
      </c>
      <c r="E109" s="57">
        <v>3</v>
      </c>
      <c r="F109" s="57" t="s">
        <v>99</v>
      </c>
      <c r="G109" s="57">
        <v>4000</v>
      </c>
      <c r="H109" s="57">
        <v>146500</v>
      </c>
      <c r="I109" s="57" t="s">
        <v>39</v>
      </c>
      <c r="J109" s="57" t="s">
        <v>38</v>
      </c>
      <c r="K109" s="59">
        <f t="shared" si="21"/>
        <v>2.7</v>
      </c>
      <c r="L109" s="66">
        <v>1000</v>
      </c>
    </row>
    <row r="110" spans="1:12" ht="13.5" thickBot="1" x14ac:dyDescent="0.35">
      <c r="A110" s="67" t="str">
        <f t="shared" si="17"/>
        <v>Gas Business Fixed June 2022</v>
      </c>
      <c r="B110" s="68" t="str">
        <f t="shared" si="20"/>
        <v>GBC_BUSFIXP9_F22B</v>
      </c>
      <c r="C110" s="68" t="str">
        <f t="shared" si="22"/>
        <v>Gas Bus Fixed Pre vI6 3yr PT9 June 2022</v>
      </c>
      <c r="D110" s="69" t="s">
        <v>82</v>
      </c>
      <c r="E110" s="69">
        <v>3</v>
      </c>
      <c r="F110" s="69" t="s">
        <v>100</v>
      </c>
      <c r="G110" s="69">
        <v>4000</v>
      </c>
      <c r="H110" s="69">
        <v>146500</v>
      </c>
      <c r="I110" s="69" t="s">
        <v>39</v>
      </c>
      <c r="J110" s="69" t="s">
        <v>38</v>
      </c>
      <c r="K110" s="81">
        <f t="shared" si="21"/>
        <v>3.24</v>
      </c>
      <c r="L110" s="70">
        <v>1000</v>
      </c>
    </row>
  </sheetData>
  <autoFilter ref="A2:L110"/>
  <mergeCells count="6">
    <mergeCell ref="Y13:Z13"/>
    <mergeCell ref="Y2:Z2"/>
    <mergeCell ref="AD2:AE2"/>
    <mergeCell ref="AA4:AC4"/>
    <mergeCell ref="Y6:Z6"/>
    <mergeCell ref="AD12:AE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D8540-5945-4329-A08C-E6395B078F3D}"/>
</file>

<file path=customXml/itemProps2.xml><?xml version="1.0" encoding="utf-8"?>
<ds:datastoreItem xmlns:ds="http://schemas.openxmlformats.org/officeDocument/2006/customXml" ds:itemID="{7770AC8D-3A8D-45B2-A97C-08633CD2C799}"/>
</file>

<file path=customXml/itemProps3.xml><?xml version="1.0" encoding="utf-8"?>
<ds:datastoreItem xmlns:ds="http://schemas.openxmlformats.org/officeDocument/2006/customXml" ds:itemID="{A0EDB051-3036-49B0-98A9-BA82FB03D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Flat File</vt:lpstr>
    </vt:vector>
  </TitlesOfParts>
  <Company>IBERDROLA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Iberdrola S.A.</dc:creator>
  <cp:lastModifiedBy>Iberdrola S.A.</cp:lastModifiedBy>
  <dcterms:created xsi:type="dcterms:W3CDTF">2018-03-14T09:27:06Z</dcterms:created>
  <dcterms:modified xsi:type="dcterms:W3CDTF">2019-03-29T12:30:30Z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