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nigam.l\Desktop\INSAID\ML Fundamental\"/>
    </mc:Choice>
  </mc:AlternateContent>
  <bookViews>
    <workbookView xWindow="0" yWindow="0" windowWidth="20490" windowHeight="8820" activeTab="5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7" sheetId="7" r:id="rId6"/>
    <sheet name="Sheet8" sheetId="8" r:id="rId7"/>
  </sheets>
  <definedNames>
    <definedName name="_xlnm._FilterDatabase" localSheetId="2" hidden="1">Sheet3!$H$3:$J$21</definedName>
    <definedName name="_xlnm._FilterDatabase" localSheetId="4" hidden="1">Sheet5!$A$1:$D$10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5" i="7" l="1"/>
  <c r="C21" i="7"/>
  <c r="C22" i="7"/>
  <c r="C23" i="7"/>
  <c r="C24" i="7"/>
  <c r="C20" i="7"/>
  <c r="J8" i="8"/>
  <c r="K8" i="8"/>
  <c r="L8" i="8"/>
  <c r="J9" i="8"/>
  <c r="K9" i="8"/>
  <c r="L9" i="8"/>
  <c r="J10" i="8"/>
  <c r="K10" i="8"/>
  <c r="L10" i="8"/>
  <c r="J11" i="8"/>
  <c r="K11" i="8"/>
  <c r="L11" i="8"/>
  <c r="J12" i="8"/>
  <c r="K12" i="8"/>
  <c r="L12" i="8"/>
  <c r="I9" i="8"/>
  <c r="I10" i="8"/>
  <c r="I11" i="8"/>
  <c r="I12" i="8"/>
  <c r="I8" i="8"/>
  <c r="Z26" i="1"/>
  <c r="Z21" i="1"/>
  <c r="Z22" i="1"/>
  <c r="Z23" i="1"/>
  <c r="Z24" i="1"/>
  <c r="Z25" i="1"/>
  <c r="Z20" i="1"/>
  <c r="Y21" i="1"/>
  <c r="Y22" i="1"/>
  <c r="Y23" i="1"/>
  <c r="Y24" i="1"/>
  <c r="Y25" i="1"/>
  <c r="Y20" i="1"/>
  <c r="W26" i="1"/>
  <c r="W21" i="1"/>
  <c r="W22" i="1"/>
  <c r="W23" i="1"/>
  <c r="W24" i="1"/>
  <c r="W25" i="1"/>
  <c r="W20" i="1"/>
  <c r="V26" i="1"/>
  <c r="V21" i="1"/>
  <c r="V22" i="1"/>
  <c r="V23" i="1"/>
  <c r="V24" i="1"/>
  <c r="V25" i="1"/>
  <c r="V20" i="1"/>
  <c r="S26" i="1"/>
  <c r="U24" i="1" s="1"/>
  <c r="R17" i="4"/>
  <c r="Q17" i="4"/>
  <c r="P17" i="4"/>
  <c r="F18" i="1"/>
  <c r="J18" i="3"/>
  <c r="J19" i="3"/>
  <c r="J20" i="3"/>
  <c r="J21" i="3"/>
  <c r="J17" i="3"/>
  <c r="J7" i="3"/>
  <c r="J8" i="3"/>
  <c r="J9" i="3"/>
  <c r="J10" i="3"/>
  <c r="J11" i="3"/>
  <c r="J12" i="3"/>
  <c r="J13" i="3"/>
  <c r="J6" i="3"/>
  <c r="I7" i="3"/>
  <c r="I10" i="3"/>
  <c r="I11" i="3"/>
  <c r="I12" i="3"/>
  <c r="I13" i="3"/>
  <c r="I14" i="3"/>
  <c r="I15" i="3"/>
  <c r="I16" i="3"/>
  <c r="I17" i="3"/>
  <c r="I18" i="3"/>
  <c r="I19" i="3"/>
  <c r="I20" i="3"/>
  <c r="I21" i="3"/>
  <c r="I6" i="3"/>
  <c r="H18" i="3"/>
  <c r="H19" i="3"/>
  <c r="H20" i="3"/>
  <c r="H21" i="3"/>
  <c r="H17" i="3"/>
  <c r="H7" i="3"/>
  <c r="H8" i="3"/>
  <c r="H9" i="3"/>
  <c r="H10" i="3"/>
  <c r="H11" i="3"/>
  <c r="H12" i="3"/>
  <c r="H13" i="3"/>
  <c r="H14" i="3"/>
  <c r="H6" i="3"/>
  <c r="C25" i="7" l="1"/>
  <c r="C28" i="7"/>
  <c r="U23" i="1"/>
  <c r="U22" i="1"/>
  <c r="U21" i="1"/>
  <c r="U20" i="1"/>
  <c r="U25" i="1"/>
  <c r="F15" i="3"/>
  <c r="G16" i="3"/>
  <c r="G15" i="3"/>
  <c r="S14" i="1"/>
  <c r="U10" i="1"/>
  <c r="U11" i="1"/>
  <c r="U12" i="1"/>
  <c r="U13" i="1"/>
  <c r="U9" i="1"/>
  <c r="T10" i="1"/>
  <c r="T11" i="1"/>
  <c r="T12" i="1"/>
  <c r="T13" i="1"/>
  <c r="T15" i="1"/>
  <c r="U15" i="1" s="1"/>
  <c r="T9" i="1"/>
  <c r="S10" i="1"/>
  <c r="S11" i="1"/>
  <c r="S12" i="1"/>
  <c r="S13" i="1"/>
  <c r="S15" i="1"/>
  <c r="S9" i="1"/>
  <c r="U26" i="1" l="1"/>
  <c r="S17" i="1"/>
  <c r="T14" i="1"/>
  <c r="U14" i="1" s="1"/>
  <c r="T17" i="1" l="1"/>
  <c r="U17" i="1" s="1"/>
</calcChain>
</file>

<file path=xl/sharedStrings.xml><?xml version="1.0" encoding="utf-8"?>
<sst xmlns="http://schemas.openxmlformats.org/spreadsheetml/2006/main" count="330" uniqueCount="244">
  <si>
    <t xml:space="preserve">Training </t>
  </si>
  <si>
    <t xml:space="preserve">Test </t>
  </si>
  <si>
    <t>X</t>
  </si>
  <si>
    <t>Y</t>
  </si>
  <si>
    <t xml:space="preserve">(X&amp;Y) </t>
  </si>
  <si>
    <t xml:space="preserve">Model </t>
  </si>
  <si>
    <t>Training Error/Accuracy</t>
  </si>
  <si>
    <t>Testing</t>
  </si>
  <si>
    <t>------&gt;&gt;&gt;&gt;</t>
  </si>
  <si>
    <t xml:space="preserve">Ypred </t>
  </si>
  <si>
    <t xml:space="preserve">Accuracy </t>
  </si>
  <si>
    <t>|||</t>
  </si>
  <si>
    <t>|||||</t>
  </si>
  <si>
    <t>(Random Selection)</t>
  </si>
  <si>
    <t>Ypred</t>
  </si>
  <si>
    <t>Abs Diff</t>
  </si>
  <si>
    <t>Average</t>
  </si>
  <si>
    <t>MAE</t>
  </si>
  <si>
    <t>Sq Diff</t>
  </si>
  <si>
    <t>MSE</t>
  </si>
  <si>
    <t>RMSE</t>
  </si>
  <si>
    <t>Data</t>
  </si>
  <si>
    <t>Feature</t>
  </si>
  <si>
    <t>Independent Variable</t>
  </si>
  <si>
    <t>Class</t>
  </si>
  <si>
    <t>Dependent Variable</t>
  </si>
  <si>
    <t xml:space="preserve">Response </t>
  </si>
  <si>
    <t xml:space="preserve">Column </t>
  </si>
  <si>
    <t>||</t>
  </si>
  <si>
    <t>Model Training</t>
  </si>
  <si>
    <t>&lt;----Mapping---&gt;</t>
  </si>
  <si>
    <t>Model Object</t>
  </si>
  <si>
    <t>Data Types</t>
  </si>
  <si>
    <t xml:space="preserve">Numerical </t>
  </si>
  <si>
    <t xml:space="preserve">Categorical </t>
  </si>
  <si>
    <t xml:space="preserve">Non-Countable Objects </t>
  </si>
  <si>
    <t>Countable Objects</t>
  </si>
  <si>
    <t>Discrete</t>
  </si>
  <si>
    <t xml:space="preserve">Continous </t>
  </si>
  <si>
    <t xml:space="preserve">Ordinal </t>
  </si>
  <si>
    <t>Non-Ordinal</t>
  </si>
  <si>
    <t>Age</t>
  </si>
  <si>
    <t>22,25,36</t>
  </si>
  <si>
    <t>%</t>
  </si>
  <si>
    <t>Amount</t>
  </si>
  <si>
    <t>No Mem</t>
  </si>
  <si>
    <t>22.5,30.2</t>
  </si>
  <si>
    <t>2,5,6</t>
  </si>
  <si>
    <t>3,30,</t>
  </si>
  <si>
    <t>Sales</t>
  </si>
  <si>
    <t xml:space="preserve">100, 10000, </t>
  </si>
  <si>
    <t>M/F</t>
  </si>
  <si>
    <t>Card Type</t>
  </si>
  <si>
    <t>Day of Week</t>
  </si>
  <si>
    <t>0/1</t>
  </si>
  <si>
    <t>1/2/3/4/5/6</t>
  </si>
  <si>
    <t>1/2/3/4</t>
  </si>
  <si>
    <t xml:space="preserve">Salary </t>
  </si>
  <si>
    <t>?</t>
  </si>
  <si>
    <t>User 1</t>
  </si>
  <si>
    <t>User 2</t>
  </si>
  <si>
    <t>No Fam</t>
  </si>
  <si>
    <t>Garbage</t>
  </si>
  <si>
    <t xml:space="preserve">Garbage </t>
  </si>
  <si>
    <t>Version 1</t>
  </si>
  <si>
    <t xml:space="preserve">FP </t>
  </si>
  <si>
    <t>|</t>
  </si>
  <si>
    <t>=</t>
  </si>
  <si>
    <t xml:space="preserve">Correlaton doesn’t mean Causation </t>
  </si>
  <si>
    <t>Dimension</t>
  </si>
  <si>
    <t>By Default - 75/25</t>
  </si>
  <si>
    <t>70/30</t>
  </si>
  <si>
    <t>Index</t>
  </si>
  <si>
    <t xml:space="preserve">Regression </t>
  </si>
  <si>
    <t xml:space="preserve">RMSE </t>
  </si>
  <si>
    <t>If Linear Assumptions Hold True</t>
  </si>
  <si>
    <t>Adjusted R2</t>
  </si>
  <si>
    <t xml:space="preserve">Missing Value Problem </t>
  </si>
  <si>
    <t>Cat</t>
  </si>
  <si>
    <t>Num</t>
  </si>
  <si>
    <t>Logic 1</t>
  </si>
  <si>
    <t>Logic 2</t>
  </si>
  <si>
    <t>Logic 3</t>
  </si>
  <si>
    <t>Local CT</t>
  </si>
  <si>
    <t xml:space="preserve">Mean </t>
  </si>
  <si>
    <t xml:space="preserve">Median </t>
  </si>
  <si>
    <t>Global CT</t>
  </si>
  <si>
    <t>Global Mode</t>
  </si>
  <si>
    <t>Local Mode</t>
  </si>
  <si>
    <t>Regression</t>
  </si>
  <si>
    <t>Classification</t>
  </si>
  <si>
    <t xml:space="preserve">Logic 3 </t>
  </si>
  <si>
    <t>Central tendancy</t>
  </si>
  <si>
    <t>Middle Value</t>
  </si>
  <si>
    <t>Mode</t>
  </si>
  <si>
    <t>High Frequency Item</t>
  </si>
  <si>
    <t xml:space="preserve">Train </t>
  </si>
  <si>
    <t>Eval</t>
  </si>
  <si>
    <t>Test</t>
  </si>
  <si>
    <t>Test Error</t>
  </si>
  <si>
    <t>Model 1</t>
  </si>
  <si>
    <t>Model 2</t>
  </si>
  <si>
    <t>Model 3</t>
  </si>
  <si>
    <t xml:space="preserve">Total </t>
  </si>
  <si>
    <t xml:space="preserve">R_S </t>
  </si>
  <si>
    <t>(Without Replacement</t>
  </si>
  <si>
    <t>Model 4</t>
  </si>
  <si>
    <t>Model 5</t>
  </si>
  <si>
    <t>Prediction</t>
  </si>
  <si>
    <t>P1</t>
  </si>
  <si>
    <t>P2</t>
  </si>
  <si>
    <t>P3</t>
  </si>
  <si>
    <t>P4</t>
  </si>
  <si>
    <t>P5</t>
  </si>
  <si>
    <t>VotingCLassifier</t>
  </si>
  <si>
    <t>ModelAverager</t>
  </si>
  <si>
    <t>avg(P1-P5)</t>
  </si>
  <si>
    <t>K-Fold</t>
  </si>
  <si>
    <t>Law of Avergae</t>
  </si>
  <si>
    <t>Equal Weight</t>
  </si>
  <si>
    <t>Weighted Average</t>
  </si>
  <si>
    <t>Bhopal</t>
  </si>
  <si>
    <t>Gurgaon</t>
  </si>
  <si>
    <t>LR</t>
  </si>
  <si>
    <t>[0-5]</t>
  </si>
  <si>
    <t>[a,b,c]</t>
  </si>
  <si>
    <t>[-1, 1]</t>
  </si>
  <si>
    <t>[l1,l2]</t>
  </si>
  <si>
    <t>LR1</t>
  </si>
  <si>
    <t>a</t>
  </si>
  <si>
    <t>l1</t>
  </si>
  <si>
    <t>LR2</t>
  </si>
  <si>
    <t>b</t>
  </si>
  <si>
    <t>l2</t>
  </si>
  <si>
    <t>Logic 4</t>
  </si>
  <si>
    <t>High/Low</t>
  </si>
  <si>
    <t>Logic 5</t>
  </si>
  <si>
    <t>Pre-Pro Iter</t>
  </si>
  <si>
    <t>PPI1</t>
  </si>
  <si>
    <t>LogR1</t>
  </si>
  <si>
    <t>LogR2</t>
  </si>
  <si>
    <t>LogR3</t>
  </si>
  <si>
    <t>PPI2</t>
  </si>
  <si>
    <t>PPI3</t>
  </si>
  <si>
    <t>Prev/Next</t>
  </si>
  <si>
    <t xml:space="preserve">(Similiarity &amp; Closeness) </t>
  </si>
  <si>
    <t>Model</t>
  </si>
  <si>
    <t>Similarity</t>
  </si>
  <si>
    <t>Closeness</t>
  </si>
  <si>
    <t>Naïve Methods</t>
  </si>
  <si>
    <t>LogR4</t>
  </si>
  <si>
    <t>PPI4</t>
  </si>
  <si>
    <t>0-100</t>
  </si>
  <si>
    <t>500-20,000</t>
  </si>
  <si>
    <t>Col1</t>
  </si>
  <si>
    <t>Col2</t>
  </si>
  <si>
    <t>Col3</t>
  </si>
  <si>
    <t>Class 1 Rules</t>
  </si>
  <si>
    <t>Class 2 Rules</t>
  </si>
  <si>
    <t xml:space="preserve">Classification </t>
  </si>
  <si>
    <t xml:space="preserve"> </t>
  </si>
  <si>
    <t>New Record</t>
  </si>
  <si>
    <t xml:space="preserve">Mode of Registry </t>
  </si>
  <si>
    <t>Average of Registry</t>
  </si>
  <si>
    <t>Mean</t>
  </si>
  <si>
    <t>SSR</t>
  </si>
  <si>
    <t>SSE</t>
  </si>
  <si>
    <t>SST</t>
  </si>
  <si>
    <t>R2</t>
  </si>
  <si>
    <t>SSE/SST</t>
  </si>
  <si>
    <t>SQ (MSE)</t>
  </si>
  <si>
    <t>1-(SSE/SST)</t>
  </si>
  <si>
    <t xml:space="preserve">Lower </t>
  </si>
  <si>
    <t>Acceptable</t>
  </si>
  <si>
    <t>Higher</t>
  </si>
  <si>
    <t>Consistant</t>
  </si>
  <si>
    <t>Used</t>
  </si>
  <si>
    <t>Linear/Non-Linear</t>
  </si>
  <si>
    <t>Intuitive</t>
  </si>
  <si>
    <t>Range</t>
  </si>
  <si>
    <t>Deviation</t>
  </si>
  <si>
    <t>Normalization</t>
  </si>
  <si>
    <t>Linear/With Assumption</t>
  </si>
  <si>
    <t>To-DO</t>
  </si>
  <si>
    <t>Drop Column where AR reduced</t>
  </si>
  <si>
    <t>Re-RUN or do Non Lienar Modleing</t>
  </si>
  <si>
    <t>Increase Complexity or Drop Columns</t>
  </si>
  <si>
    <t xml:space="preserve">Ensemble Modeling </t>
  </si>
  <si>
    <t>Decision Tress</t>
  </si>
  <si>
    <t>Taking portion data</t>
  </si>
  <si>
    <t>Set 1</t>
  </si>
  <si>
    <t>Set 2</t>
  </si>
  <si>
    <t>Set 3</t>
  </si>
  <si>
    <t>Set 4</t>
  </si>
  <si>
    <t>Set 5</t>
  </si>
  <si>
    <t xml:space="preserve">20 (Without Replacement) </t>
  </si>
  <si>
    <t xml:space="preserve">Normal </t>
  </si>
  <si>
    <t>Log</t>
  </si>
  <si>
    <t>=Average of All Log Model</t>
  </si>
  <si>
    <t xml:space="preserve">Complete Columns &amp; Limited Rows </t>
  </si>
  <si>
    <t>C1</t>
  </si>
  <si>
    <t>C2</t>
  </si>
  <si>
    <t>C3</t>
  </si>
  <si>
    <t>C4</t>
  </si>
  <si>
    <t>R1</t>
  </si>
  <si>
    <t>R3</t>
  </si>
  <si>
    <t>R4</t>
  </si>
  <si>
    <t>R5</t>
  </si>
  <si>
    <t>R6</t>
  </si>
  <si>
    <t>R7</t>
  </si>
  <si>
    <t>R8</t>
  </si>
  <si>
    <t>C5</t>
  </si>
  <si>
    <t>C6</t>
  </si>
  <si>
    <t>Cross Validation</t>
  </si>
  <si>
    <t xml:space="preserve">Bagging </t>
  </si>
  <si>
    <t>BAGGING</t>
  </si>
  <si>
    <t>=====&gt;&gt;</t>
  </si>
  <si>
    <t>&lt;&lt;=====</t>
  </si>
  <si>
    <t>Bag1</t>
  </si>
  <si>
    <t>Bag2</t>
  </si>
  <si>
    <t>Bag3</t>
  </si>
  <si>
    <t>Bag4</t>
  </si>
  <si>
    <t>Bag5</t>
  </si>
  <si>
    <t>Sub-Model 1</t>
  </si>
  <si>
    <t>Sub-Model 2</t>
  </si>
  <si>
    <t>Sub-Model 3</t>
  </si>
  <si>
    <t>Sub-Model 4</t>
  </si>
  <si>
    <t>Sub-Model 5</t>
  </si>
  <si>
    <t>Democratic Summarization</t>
  </si>
  <si>
    <t xml:space="preserve">ML </t>
  </si>
  <si>
    <t>Presence &amp; It's Effect</t>
  </si>
  <si>
    <t>Deep Learning</t>
  </si>
  <si>
    <t>Interactive Effect of Columns</t>
  </si>
  <si>
    <t>R1C1</t>
  </si>
  <si>
    <t>R2C2</t>
  </si>
  <si>
    <t>(Random)</t>
  </si>
  <si>
    <t>SubModel-&gt;Dtree-&gt;Bagging</t>
  </si>
  <si>
    <t>Random forest</t>
  </si>
  <si>
    <t>Submodel-&gt;(Dtree+Log+….) + Bagging</t>
  </si>
  <si>
    <t xml:space="preserve">Ensemble Algorithm </t>
  </si>
  <si>
    <t>&lt;&lt;&lt;&lt;&lt;&lt;&lt;&lt;====================</t>
  </si>
  <si>
    <t>Fraud</t>
  </si>
  <si>
    <t>Bootstrap (With Replacement)</t>
  </si>
  <si>
    <t xml:space="preserve">No Bootstrap(Without Replacement)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</si>
</sst>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2" borderId="0" xfId="0" applyFill="1"/>
    <xf numFmtId="0" fontId="0" fillId="2" borderId="0" xfId="0" applyFill="1" applyAlignment="1">
      <alignment wrapText="1"/>
    </xf>
    <xf numFmtId="0" fontId="0" fillId="3" borderId="0" xfId="0" applyFill="1"/>
    <xf numFmtId="0" fontId="0" fillId="0" borderId="0" xfId="0" quotePrefix="1"/>
    <xf numFmtId="0" fontId="0" fillId="4" borderId="0" xfId="0" applyFill="1"/>
    <xf numFmtId="0" fontId="0" fillId="5" borderId="0" xfId="0" applyFill="1"/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Alignment="1">
      <alignment wrapText="1"/>
    </xf>
    <xf numFmtId="0" fontId="0" fillId="4" borderId="0" xfId="0" applyFill="1" applyAlignment="1">
      <alignment horizontal="center" wrapText="1"/>
    </xf>
    <xf numFmtId="0" fontId="0" fillId="0" borderId="0" xfId="0" applyAlignment="1">
      <alignment horizontal="center"/>
    </xf>
    <xf numFmtId="0" fontId="0" fillId="6" borderId="0" xfId="0" applyFill="1"/>
    <xf numFmtId="9" fontId="0" fillId="4" borderId="0" xfId="0" applyNumberFormat="1" applyFill="1" applyAlignment="1">
      <alignment horizontal="left"/>
    </xf>
    <xf numFmtId="0" fontId="0" fillId="7" borderId="0" xfId="0" applyFill="1"/>
    <xf numFmtId="0" fontId="0" fillId="8" borderId="0" xfId="0" applyFill="1"/>
    <xf numFmtId="3" fontId="0" fillId="0" borderId="0" xfId="0" applyNumberFormat="1"/>
    <xf numFmtId="0" fontId="0" fillId="0" borderId="0" xfId="0" applyAlignment="1">
      <alignment horizontal="right"/>
    </xf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1" fillId="9" borderId="0" xfId="0" applyFont="1" applyFill="1"/>
    <xf numFmtId="0" fontId="0" fillId="5" borderId="0" xfId="0" applyFill="1" applyAlignment="1">
      <alignment wrapText="1"/>
    </xf>
    <xf numFmtId="0" fontId="0" fillId="15" borderId="0" xfId="0" applyFill="1" applyAlignment="1">
      <alignment wrapText="1"/>
    </xf>
    <xf numFmtId="0" fontId="0" fillId="15" borderId="0" xfId="0" applyFill="1"/>
    <xf numFmtId="0" fontId="0" fillId="11" borderId="0" xfId="0" applyFill="1" applyAlignment="1">
      <alignment wrapText="1"/>
    </xf>
    <xf numFmtId="0" fontId="0" fillId="16" borderId="0" xfId="0" applyFill="1"/>
    <xf numFmtId="0" fontId="0" fillId="16" borderId="0" xfId="0" applyFill="1" applyAlignment="1">
      <alignment wrapText="1"/>
    </xf>
    <xf numFmtId="0" fontId="0" fillId="0" borderId="0" xfId="0" quotePrefix="1" applyAlignment="1">
      <alignment wrapText="1"/>
    </xf>
    <xf numFmtId="0" fontId="0" fillId="17" borderId="0" xfId="0" applyFill="1"/>
    <xf numFmtId="0" fontId="0" fillId="0" borderId="0" xfId="0" applyFill="1"/>
    <xf numFmtId="0" fontId="0" fillId="18" borderId="0" xfId="0" applyFill="1"/>
    <xf numFmtId="0" fontId="0" fillId="8" borderId="0" xfId="0" quotePrefix="1" applyFill="1"/>
    <xf numFmtId="0" fontId="0" fillId="0" borderId="0" xfId="0" quotePrefix="1" applyAlignment="1">
      <alignment horizontal="center"/>
    </xf>
    <xf numFmtId="0" fontId="1" fillId="1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B30"/>
  <sheetViews>
    <sheetView topLeftCell="M13" workbookViewId="0">
      <selection activeCell="V25" sqref="V25"/>
    </sheetView>
  </sheetViews>
  <sheetFormatPr defaultRowHeight="15" x14ac:dyDescent="0.25"/>
  <cols>
    <col min="5" max="5" width="10.7109375" customWidth="1"/>
    <col min="8" max="8" width="18.28515625" customWidth="1"/>
    <col min="9" max="9" width="14.140625" customWidth="1"/>
    <col min="11" max="11" width="13.5703125" customWidth="1"/>
    <col min="13" max="13" width="21" customWidth="1"/>
    <col min="14" max="14" width="13.7109375" customWidth="1"/>
    <col min="15" max="15" width="10.85546875" customWidth="1"/>
    <col min="18" max="18" width="11.28515625" customWidth="1"/>
    <col min="24" max="24" width="11.85546875" customWidth="1"/>
    <col min="25" max="25" width="11.28515625" customWidth="1"/>
    <col min="26" max="26" width="17.5703125" style="9" customWidth="1"/>
    <col min="27" max="27" width="13.7109375" customWidth="1"/>
    <col min="28" max="28" width="12.5703125" customWidth="1"/>
  </cols>
  <sheetData>
    <row r="1" spans="3:28" x14ac:dyDescent="0.25">
      <c r="E1" t="s">
        <v>72</v>
      </c>
    </row>
    <row r="2" spans="3:28" x14ac:dyDescent="0.25">
      <c r="E2">
        <v>1</v>
      </c>
      <c r="F2">
        <v>2</v>
      </c>
      <c r="G2">
        <v>12</v>
      </c>
      <c r="K2" t="s">
        <v>2</v>
      </c>
      <c r="L2" t="s">
        <v>22</v>
      </c>
      <c r="M2" t="s">
        <v>23</v>
      </c>
      <c r="N2" t="s">
        <v>27</v>
      </c>
      <c r="O2" t="s">
        <v>69</v>
      </c>
    </row>
    <row r="3" spans="3:28" x14ac:dyDescent="0.25">
      <c r="E3">
        <v>3</v>
      </c>
      <c r="F3">
        <v>23</v>
      </c>
      <c r="G3">
        <v>11</v>
      </c>
      <c r="K3" t="s">
        <v>3</v>
      </c>
      <c r="L3" t="s">
        <v>24</v>
      </c>
      <c r="M3" t="s">
        <v>25</v>
      </c>
      <c r="N3" t="s">
        <v>26</v>
      </c>
    </row>
    <row r="4" spans="3:28" x14ac:dyDescent="0.25">
      <c r="E4">
        <v>4</v>
      </c>
      <c r="F4">
        <v>12</v>
      </c>
      <c r="G4">
        <v>14</v>
      </c>
    </row>
    <row r="7" spans="3:28" x14ac:dyDescent="0.25">
      <c r="J7" t="s">
        <v>21</v>
      </c>
      <c r="M7" t="s">
        <v>70</v>
      </c>
      <c r="N7" t="s">
        <v>71</v>
      </c>
      <c r="S7" t="s">
        <v>17</v>
      </c>
      <c r="T7" t="s">
        <v>19</v>
      </c>
      <c r="U7" s="18" t="s">
        <v>20</v>
      </c>
    </row>
    <row r="8" spans="3:28" s="9" customFormat="1" ht="30" x14ac:dyDescent="0.25">
      <c r="C8" s="23">
        <v>70</v>
      </c>
      <c r="D8" s="23">
        <v>15</v>
      </c>
      <c r="E8" s="24">
        <v>15</v>
      </c>
      <c r="I8" s="9" t="s">
        <v>13</v>
      </c>
      <c r="J8" s="10">
        <v>100</v>
      </c>
      <c r="K8" s="9" t="s">
        <v>4</v>
      </c>
      <c r="Q8" s="9" t="s">
        <v>3</v>
      </c>
      <c r="R8" s="9" t="s">
        <v>14</v>
      </c>
      <c r="S8" s="9" t="s">
        <v>15</v>
      </c>
      <c r="T8" s="9" t="s">
        <v>18</v>
      </c>
      <c r="U8" s="26" t="s">
        <v>170</v>
      </c>
    </row>
    <row r="9" spans="3:28" x14ac:dyDescent="0.25">
      <c r="C9" s="6">
        <v>80</v>
      </c>
      <c r="D9" s="6">
        <v>10</v>
      </c>
      <c r="E9" s="25">
        <v>10</v>
      </c>
      <c r="H9" s="5">
        <v>80</v>
      </c>
      <c r="I9" s="5" t="s">
        <v>43</v>
      </c>
      <c r="J9" s="5"/>
      <c r="K9" s="5"/>
      <c r="L9" s="13">
        <v>0.2</v>
      </c>
      <c r="Q9">
        <v>12</v>
      </c>
      <c r="R9">
        <v>11</v>
      </c>
      <c r="S9">
        <f>ABS(Q9-R9)</f>
        <v>1</v>
      </c>
      <c r="T9">
        <f>POWER(S9,2)</f>
        <v>1</v>
      </c>
      <c r="U9" s="18">
        <f>SQRT(T9)</f>
        <v>1</v>
      </c>
    </row>
    <row r="10" spans="3:28" x14ac:dyDescent="0.25">
      <c r="C10" s="6" t="s">
        <v>96</v>
      </c>
      <c r="D10" s="6" t="s">
        <v>97</v>
      </c>
      <c r="E10" s="25" t="s">
        <v>98</v>
      </c>
      <c r="H10" s="8" t="s">
        <v>0</v>
      </c>
      <c r="I10" s="5"/>
      <c r="J10" s="5"/>
      <c r="K10" s="5"/>
      <c r="L10" s="8" t="s">
        <v>1</v>
      </c>
      <c r="Q10">
        <v>13</v>
      </c>
      <c r="R10">
        <v>10</v>
      </c>
      <c r="S10">
        <f t="shared" ref="S10:S15" si="0">ABS(Q10-R10)</f>
        <v>3</v>
      </c>
      <c r="T10">
        <f t="shared" ref="T10:T15" si="1">POWER(S10,2)</f>
        <v>9</v>
      </c>
      <c r="U10" s="18">
        <f t="shared" ref="U10:U15" si="2">SQRT(T10)</f>
        <v>3</v>
      </c>
    </row>
    <row r="11" spans="3:28" x14ac:dyDescent="0.25">
      <c r="G11" s="1" t="s">
        <v>2</v>
      </c>
      <c r="H11" s="1"/>
      <c r="I11" s="1" t="s">
        <v>3</v>
      </c>
      <c r="K11" s="3" t="s">
        <v>2</v>
      </c>
      <c r="M11" s="6" t="s">
        <v>3</v>
      </c>
      <c r="Q11">
        <v>15</v>
      </c>
      <c r="R11">
        <v>11</v>
      </c>
      <c r="S11">
        <f t="shared" si="0"/>
        <v>4</v>
      </c>
      <c r="T11">
        <f t="shared" si="1"/>
        <v>16</v>
      </c>
      <c r="U11" s="18">
        <f t="shared" si="2"/>
        <v>4</v>
      </c>
    </row>
    <row r="12" spans="3:28" hidden="1" x14ac:dyDescent="0.25">
      <c r="K12" s="11" t="s">
        <v>12</v>
      </c>
      <c r="M12" s="11" t="s">
        <v>11</v>
      </c>
      <c r="N12" s="11" t="s">
        <v>10</v>
      </c>
      <c r="S12">
        <f t="shared" si="0"/>
        <v>0</v>
      </c>
      <c r="T12">
        <f t="shared" si="1"/>
        <v>0</v>
      </c>
      <c r="U12" s="18">
        <f t="shared" si="2"/>
        <v>0</v>
      </c>
    </row>
    <row r="13" spans="3:28" x14ac:dyDescent="0.25">
      <c r="G13" s="1"/>
      <c r="H13" s="1"/>
      <c r="I13" s="1"/>
      <c r="K13" s="11"/>
      <c r="M13" s="11"/>
      <c r="N13" s="11"/>
      <c r="Q13">
        <v>16</v>
      </c>
      <c r="R13">
        <v>13</v>
      </c>
      <c r="S13">
        <f t="shared" si="0"/>
        <v>3</v>
      </c>
      <c r="T13">
        <f t="shared" si="1"/>
        <v>9</v>
      </c>
      <c r="U13" s="18">
        <f t="shared" si="2"/>
        <v>3</v>
      </c>
      <c r="Y13" t="s">
        <v>173</v>
      </c>
      <c r="Z13" s="9" t="s">
        <v>176</v>
      </c>
      <c r="AA13" t="s">
        <v>178</v>
      </c>
      <c r="AB13" t="s">
        <v>183</v>
      </c>
    </row>
    <row r="14" spans="3:28" ht="60" x14ac:dyDescent="0.25">
      <c r="G14" s="1" t="s">
        <v>5</v>
      </c>
      <c r="H14" s="1" t="s">
        <v>30</v>
      </c>
      <c r="I14" s="2" t="s">
        <v>6</v>
      </c>
      <c r="K14" s="3" t="s">
        <v>7</v>
      </c>
      <c r="L14" s="4" t="s">
        <v>8</v>
      </c>
      <c r="M14" s="6" t="s">
        <v>9</v>
      </c>
      <c r="N14" t="s">
        <v>99</v>
      </c>
      <c r="Q14" s="1">
        <v>78</v>
      </c>
      <c r="R14" s="1">
        <v>50</v>
      </c>
      <c r="S14">
        <f t="shared" si="0"/>
        <v>28</v>
      </c>
      <c r="T14">
        <f t="shared" si="1"/>
        <v>784</v>
      </c>
      <c r="U14" s="18">
        <f t="shared" si="2"/>
        <v>28</v>
      </c>
      <c r="X14" t="s">
        <v>20</v>
      </c>
      <c r="Y14" t="s">
        <v>172</v>
      </c>
      <c r="Z14" s="9" t="s">
        <v>177</v>
      </c>
      <c r="AA14" t="s">
        <v>179</v>
      </c>
      <c r="AB14" s="9" t="s">
        <v>186</v>
      </c>
    </row>
    <row r="15" spans="3:28" ht="90" x14ac:dyDescent="0.25">
      <c r="H15" t="s">
        <v>28</v>
      </c>
      <c r="K15" t="s">
        <v>11</v>
      </c>
      <c r="Q15">
        <v>12</v>
      </c>
      <c r="R15">
        <v>3</v>
      </c>
      <c r="S15">
        <f t="shared" si="0"/>
        <v>9</v>
      </c>
      <c r="T15">
        <f t="shared" si="1"/>
        <v>81</v>
      </c>
      <c r="U15" s="18">
        <f t="shared" si="2"/>
        <v>9</v>
      </c>
      <c r="X15" t="s">
        <v>168</v>
      </c>
      <c r="Y15" t="s">
        <v>174</v>
      </c>
      <c r="Z15" s="9" t="s">
        <v>182</v>
      </c>
      <c r="AA15" t="s">
        <v>180</v>
      </c>
      <c r="AB15" s="9" t="s">
        <v>185</v>
      </c>
    </row>
    <row r="16" spans="3:28" ht="75" x14ac:dyDescent="0.25">
      <c r="H16" s="12" t="s">
        <v>29</v>
      </c>
      <c r="K16" t="s">
        <v>31</v>
      </c>
      <c r="U16" s="18"/>
      <c r="X16" t="s">
        <v>76</v>
      </c>
      <c r="Y16" t="s">
        <v>175</v>
      </c>
      <c r="Z16" s="9" t="s">
        <v>182</v>
      </c>
      <c r="AA16" t="s">
        <v>181</v>
      </c>
      <c r="AB16" s="9" t="s">
        <v>184</v>
      </c>
    </row>
    <row r="17" spans="4:26" x14ac:dyDescent="0.25">
      <c r="D17">
        <v>5</v>
      </c>
      <c r="E17">
        <v>2</v>
      </c>
      <c r="F17">
        <v>3</v>
      </c>
      <c r="R17" t="s">
        <v>16</v>
      </c>
      <c r="S17">
        <f>AVERAGE(S9:S15)</f>
        <v>6.8571428571428568</v>
      </c>
      <c r="T17">
        <f xml:space="preserve"> AVERAGE(T9:T15)</f>
        <v>128.57142857142858</v>
      </c>
      <c r="U17" s="18">
        <f>SQRT(T17)</f>
        <v>11.338934190276817</v>
      </c>
    </row>
    <row r="18" spans="4:26" x14ac:dyDescent="0.25">
      <c r="D18">
        <v>10</v>
      </c>
      <c r="E18">
        <v>4</v>
      </c>
      <c r="F18">
        <f>(D18-E18)</f>
        <v>6</v>
      </c>
    </row>
    <row r="19" spans="4:26" x14ac:dyDescent="0.25">
      <c r="M19" t="s">
        <v>75</v>
      </c>
      <c r="S19" s="9" t="s">
        <v>3</v>
      </c>
      <c r="T19" s="9" t="s">
        <v>14</v>
      </c>
      <c r="U19" t="s">
        <v>165</v>
      </c>
      <c r="V19" t="s">
        <v>166</v>
      </c>
      <c r="W19" t="s">
        <v>167</v>
      </c>
      <c r="Y19" t="s">
        <v>169</v>
      </c>
      <c r="Z19" s="29" t="s">
        <v>171</v>
      </c>
    </row>
    <row r="20" spans="4:26" x14ac:dyDescent="0.25">
      <c r="K20" t="s">
        <v>73</v>
      </c>
      <c r="L20" t="s">
        <v>74</v>
      </c>
      <c r="M20" t="s">
        <v>76</v>
      </c>
      <c r="S20">
        <v>12</v>
      </c>
      <c r="T20">
        <v>11</v>
      </c>
      <c r="U20">
        <f>ABS(T20-S$26)</f>
        <v>13.333333333333332</v>
      </c>
      <c r="V20">
        <f>ABS(T20-S20)</f>
        <v>1</v>
      </c>
      <c r="W20">
        <f>ABS(S20-S$26)</f>
        <v>12.333333333333332</v>
      </c>
      <c r="Y20">
        <f>V20/W20</f>
        <v>8.1081081081081086E-2</v>
      </c>
      <c r="Z20" s="9">
        <f>1-Y20</f>
        <v>0.91891891891891886</v>
      </c>
    </row>
    <row r="21" spans="4:26" x14ac:dyDescent="0.25">
      <c r="S21">
        <v>13</v>
      </c>
      <c r="T21">
        <v>10</v>
      </c>
      <c r="U21">
        <f t="shared" ref="U21:U25" si="3">ABS(T21-S$26)</f>
        <v>14.333333333333332</v>
      </c>
      <c r="V21">
        <f t="shared" ref="V21:V25" si="4">ABS(T21-S21)</f>
        <v>3</v>
      </c>
      <c r="W21">
        <f t="shared" ref="W21:W25" si="5">ABS(S21-S$26)</f>
        <v>11.333333333333332</v>
      </c>
      <c r="Y21">
        <f t="shared" ref="Y21:Y25" si="6">V21/W21</f>
        <v>0.26470588235294118</v>
      </c>
      <c r="Z21" s="9">
        <f t="shared" ref="Z21:Z25" si="7">1-Y21</f>
        <v>0.73529411764705888</v>
      </c>
    </row>
    <row r="22" spans="4:26" x14ac:dyDescent="0.25">
      <c r="S22">
        <v>15</v>
      </c>
      <c r="T22">
        <v>11</v>
      </c>
      <c r="U22">
        <f t="shared" si="3"/>
        <v>13.333333333333332</v>
      </c>
      <c r="V22">
        <f t="shared" si="4"/>
        <v>4</v>
      </c>
      <c r="W22">
        <f t="shared" si="5"/>
        <v>9.3333333333333321</v>
      </c>
      <c r="Y22">
        <f t="shared" si="6"/>
        <v>0.4285714285714286</v>
      </c>
      <c r="Z22" s="9">
        <f t="shared" si="7"/>
        <v>0.5714285714285714</v>
      </c>
    </row>
    <row r="23" spans="4:26" x14ac:dyDescent="0.25">
      <c r="K23" t="s">
        <v>137</v>
      </c>
      <c r="L23" t="s">
        <v>109</v>
      </c>
      <c r="M23" t="s">
        <v>110</v>
      </c>
      <c r="N23" t="s">
        <v>111</v>
      </c>
      <c r="O23" t="s">
        <v>112</v>
      </c>
      <c r="P23" t="s">
        <v>99</v>
      </c>
      <c r="S23">
        <v>12</v>
      </c>
      <c r="T23">
        <v>16</v>
      </c>
      <c r="U23">
        <f t="shared" si="3"/>
        <v>8.3333333333333321</v>
      </c>
      <c r="V23">
        <f t="shared" si="4"/>
        <v>4</v>
      </c>
      <c r="W23">
        <f t="shared" si="5"/>
        <v>12.333333333333332</v>
      </c>
      <c r="Y23">
        <f t="shared" si="6"/>
        <v>0.32432432432432434</v>
      </c>
      <c r="Z23" s="9">
        <f t="shared" si="7"/>
        <v>0.67567567567567566</v>
      </c>
    </row>
    <row r="24" spans="4:26" x14ac:dyDescent="0.25">
      <c r="E24" t="s">
        <v>152</v>
      </c>
      <c r="I24" t="s">
        <v>123</v>
      </c>
      <c r="L24" t="s">
        <v>124</v>
      </c>
      <c r="M24" t="s">
        <v>125</v>
      </c>
      <c r="N24" t="s">
        <v>126</v>
      </c>
      <c r="O24" t="s">
        <v>127</v>
      </c>
      <c r="S24">
        <v>16</v>
      </c>
      <c r="T24">
        <v>13</v>
      </c>
      <c r="U24">
        <f t="shared" si="3"/>
        <v>11.333333333333332</v>
      </c>
      <c r="V24">
        <f t="shared" si="4"/>
        <v>3</v>
      </c>
      <c r="W24">
        <f t="shared" si="5"/>
        <v>8.3333333333333321</v>
      </c>
      <c r="Y24">
        <f t="shared" si="6"/>
        <v>0.36000000000000004</v>
      </c>
      <c r="Z24" s="9">
        <f t="shared" si="7"/>
        <v>0.6399999999999999</v>
      </c>
    </row>
    <row r="25" spans="4:26" x14ac:dyDescent="0.25">
      <c r="E25" t="s">
        <v>153</v>
      </c>
      <c r="I25" t="s">
        <v>128</v>
      </c>
      <c r="L25">
        <v>0</v>
      </c>
      <c r="M25" t="s">
        <v>129</v>
      </c>
      <c r="N25">
        <v>-1</v>
      </c>
      <c r="O25" t="s">
        <v>130</v>
      </c>
      <c r="P25">
        <v>0.2</v>
      </c>
      <c r="S25" s="1">
        <v>78</v>
      </c>
      <c r="T25" s="1">
        <v>50</v>
      </c>
      <c r="U25">
        <f t="shared" si="3"/>
        <v>25.666666666666668</v>
      </c>
      <c r="V25">
        <f t="shared" si="4"/>
        <v>28</v>
      </c>
      <c r="W25">
        <f t="shared" si="5"/>
        <v>53.666666666666671</v>
      </c>
      <c r="Y25">
        <f t="shared" si="6"/>
        <v>0.52173913043478259</v>
      </c>
      <c r="Z25" s="9">
        <f t="shared" si="7"/>
        <v>0.47826086956521741</v>
      </c>
    </row>
    <row r="26" spans="4:26" x14ac:dyDescent="0.25">
      <c r="I26" t="s">
        <v>131</v>
      </c>
      <c r="L26">
        <v>4</v>
      </c>
      <c r="M26" t="s">
        <v>132</v>
      </c>
      <c r="N26">
        <v>1</v>
      </c>
      <c r="O26" t="s">
        <v>133</v>
      </c>
      <c r="P26">
        <v>1E-3</v>
      </c>
      <c r="R26" t="s">
        <v>164</v>
      </c>
      <c r="S26">
        <f>AVERAGE(S20:S25)</f>
        <v>24.333333333333332</v>
      </c>
      <c r="U26">
        <f>AVERAGE(U20:U25)</f>
        <v>14.388888888888888</v>
      </c>
      <c r="V26">
        <f>AVERAGE(V20:V25)</f>
        <v>7.166666666666667</v>
      </c>
      <c r="W26">
        <f>AVERAGE(W20:W25)</f>
        <v>17.888888888888889</v>
      </c>
      <c r="Z26" s="9">
        <f>AVERAGE(Z20:Z25)</f>
        <v>0.66992969220590703</v>
      </c>
    </row>
    <row r="27" spans="4:26" x14ac:dyDescent="0.25">
      <c r="H27" t="s">
        <v>146</v>
      </c>
      <c r="I27" t="s">
        <v>139</v>
      </c>
      <c r="K27" t="s">
        <v>138</v>
      </c>
    </row>
    <row r="28" spans="4:26" x14ac:dyDescent="0.25">
      <c r="H28" t="s">
        <v>147</v>
      </c>
      <c r="I28" t="s">
        <v>140</v>
      </c>
      <c r="K28" t="s">
        <v>142</v>
      </c>
    </row>
    <row r="29" spans="4:26" x14ac:dyDescent="0.25">
      <c r="H29" t="s">
        <v>148</v>
      </c>
      <c r="I29" t="s">
        <v>141</v>
      </c>
      <c r="K29" t="s">
        <v>143</v>
      </c>
    </row>
    <row r="30" spans="4:26" x14ac:dyDescent="0.25">
      <c r="H30" t="s">
        <v>149</v>
      </c>
      <c r="I30" t="s">
        <v>150</v>
      </c>
      <c r="K30" t="s">
        <v>151</v>
      </c>
    </row>
  </sheetData>
  <mergeCells count="3">
    <mergeCell ref="N12:N13"/>
    <mergeCell ref="M12:M13"/>
    <mergeCell ref="K12:K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7:O24"/>
  <sheetViews>
    <sheetView topLeftCell="A5" workbookViewId="0">
      <selection activeCell="C21" sqref="C21"/>
    </sheetView>
  </sheetViews>
  <sheetFormatPr defaultRowHeight="15" x14ac:dyDescent="0.25"/>
  <cols>
    <col min="3" max="3" width="31.7109375" customWidth="1"/>
    <col min="8" max="8" width="11.7109375" bestFit="1" customWidth="1"/>
    <col min="11" max="11" width="12.42578125" customWidth="1"/>
    <col min="12" max="12" width="13.7109375" customWidth="1"/>
    <col min="14" max="14" width="12.85546875" customWidth="1"/>
  </cols>
  <sheetData>
    <row r="7" spans="3:15" x14ac:dyDescent="0.25">
      <c r="K7" s="5" t="s">
        <v>32</v>
      </c>
    </row>
    <row r="8" spans="3:15" x14ac:dyDescent="0.25">
      <c r="I8" t="s">
        <v>33</v>
      </c>
      <c r="M8" t="s">
        <v>34</v>
      </c>
    </row>
    <row r="9" spans="3:15" ht="60" x14ac:dyDescent="0.25">
      <c r="C9" t="s">
        <v>64</v>
      </c>
      <c r="D9" t="s">
        <v>5</v>
      </c>
      <c r="E9" t="s">
        <v>65</v>
      </c>
      <c r="I9" s="9" t="s">
        <v>35</v>
      </c>
      <c r="M9" s="9" t="s">
        <v>36</v>
      </c>
    </row>
    <row r="10" spans="3:15" x14ac:dyDescent="0.25">
      <c r="C10" t="s">
        <v>66</v>
      </c>
      <c r="D10" s="4" t="s">
        <v>67</v>
      </c>
      <c r="E10" t="s">
        <v>66</v>
      </c>
      <c r="H10" t="s">
        <v>37</v>
      </c>
      <c r="J10" t="s">
        <v>38</v>
      </c>
      <c r="L10" t="s">
        <v>39</v>
      </c>
      <c r="N10" t="s">
        <v>40</v>
      </c>
    </row>
    <row r="12" spans="3:15" x14ac:dyDescent="0.25">
      <c r="G12" t="s">
        <v>41</v>
      </c>
      <c r="H12" t="s">
        <v>42</v>
      </c>
      <c r="J12" t="s">
        <v>46</v>
      </c>
      <c r="L12" t="s">
        <v>53</v>
      </c>
      <c r="M12" t="s">
        <v>56</v>
      </c>
      <c r="N12" t="s">
        <v>51</v>
      </c>
      <c r="O12" t="s">
        <v>54</v>
      </c>
    </row>
    <row r="13" spans="3:15" x14ac:dyDescent="0.25">
      <c r="G13" t="s">
        <v>45</v>
      </c>
      <c r="H13" t="s">
        <v>47</v>
      </c>
      <c r="N13" t="s">
        <v>52</v>
      </c>
      <c r="O13" t="s">
        <v>55</v>
      </c>
    </row>
    <row r="14" spans="3:15" x14ac:dyDescent="0.25">
      <c r="G14" t="s">
        <v>44</v>
      </c>
      <c r="H14" s="16">
        <v>100500200</v>
      </c>
      <c r="J14" t="s">
        <v>48</v>
      </c>
    </row>
    <row r="15" spans="3:15" x14ac:dyDescent="0.25">
      <c r="G15" t="s">
        <v>49</v>
      </c>
      <c r="H15" t="s">
        <v>50</v>
      </c>
    </row>
    <row r="17" spans="3:15" x14ac:dyDescent="0.25">
      <c r="L17" t="s">
        <v>41</v>
      </c>
      <c r="M17" t="s">
        <v>57</v>
      </c>
      <c r="N17" t="s">
        <v>52</v>
      </c>
      <c r="O17" t="s">
        <v>61</v>
      </c>
    </row>
    <row r="18" spans="3:15" x14ac:dyDescent="0.25">
      <c r="L18">
        <v>35</v>
      </c>
      <c r="M18">
        <v>30</v>
      </c>
      <c r="N18">
        <v>3</v>
      </c>
      <c r="O18">
        <v>2</v>
      </c>
    </row>
    <row r="19" spans="3:15" x14ac:dyDescent="0.25">
      <c r="K19" t="s">
        <v>59</v>
      </c>
      <c r="L19">
        <v>25</v>
      </c>
      <c r="M19">
        <v>10</v>
      </c>
      <c r="N19">
        <v>1</v>
      </c>
      <c r="O19">
        <v>5</v>
      </c>
    </row>
    <row r="20" spans="3:15" x14ac:dyDescent="0.25">
      <c r="D20" t="s">
        <v>62</v>
      </c>
      <c r="E20" s="7" t="s">
        <v>5</v>
      </c>
      <c r="F20" t="s">
        <v>63</v>
      </c>
      <c r="K20" t="s">
        <v>60</v>
      </c>
      <c r="L20">
        <v>20</v>
      </c>
      <c r="M20">
        <v>3</v>
      </c>
      <c r="N20">
        <v>4</v>
      </c>
      <c r="O20">
        <v>3</v>
      </c>
    </row>
    <row r="21" spans="3:15" x14ac:dyDescent="0.25">
      <c r="C21" t="s">
        <v>68</v>
      </c>
      <c r="L21" s="18">
        <v>5</v>
      </c>
      <c r="M21" s="18">
        <v>7</v>
      </c>
      <c r="N21" s="18">
        <v>3</v>
      </c>
      <c r="O21" s="18">
        <v>2</v>
      </c>
    </row>
    <row r="24" spans="3:15" x14ac:dyDescent="0.25">
      <c r="L24">
        <v>27</v>
      </c>
      <c r="M24">
        <v>5</v>
      </c>
      <c r="N24" s="17" t="s">
        <v>58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Q21"/>
  <sheetViews>
    <sheetView topLeftCell="B1" workbookViewId="0">
      <selection activeCell="Q11" sqref="Q11"/>
    </sheetView>
  </sheetViews>
  <sheetFormatPr defaultRowHeight="15" x14ac:dyDescent="0.25"/>
  <cols>
    <col min="3" max="3" width="11.28515625" customWidth="1"/>
    <col min="5" max="5" width="14.28515625" customWidth="1"/>
    <col min="6" max="6" width="12.5703125" customWidth="1"/>
    <col min="7" max="7" width="12.28515625" customWidth="1"/>
    <col min="11" max="11" width="11.85546875" customWidth="1"/>
    <col min="12" max="12" width="12.7109375" customWidth="1"/>
    <col min="13" max="13" width="13.140625" customWidth="1"/>
    <col min="16" max="16" width="14.85546875" customWidth="1"/>
    <col min="17" max="17" width="13" customWidth="1"/>
  </cols>
  <sheetData>
    <row r="1" spans="3:17" x14ac:dyDescent="0.25">
      <c r="I1" t="s">
        <v>77</v>
      </c>
    </row>
    <row r="2" spans="3:17" x14ac:dyDescent="0.25">
      <c r="E2" t="s">
        <v>89</v>
      </c>
      <c r="L2" t="s">
        <v>90</v>
      </c>
    </row>
    <row r="3" spans="3:17" ht="30" x14ac:dyDescent="0.25">
      <c r="E3" s="27" t="s">
        <v>146</v>
      </c>
      <c r="F3" s="28" t="s">
        <v>145</v>
      </c>
    </row>
    <row r="4" spans="3:17" x14ac:dyDescent="0.25">
      <c r="C4" t="s">
        <v>144</v>
      </c>
      <c r="D4" t="s">
        <v>135</v>
      </c>
      <c r="E4" s="27" t="s">
        <v>89</v>
      </c>
      <c r="F4" s="27" t="s">
        <v>83</v>
      </c>
      <c r="G4" t="s">
        <v>86</v>
      </c>
      <c r="K4" t="s">
        <v>87</v>
      </c>
      <c r="L4" t="s">
        <v>88</v>
      </c>
      <c r="M4" t="s">
        <v>90</v>
      </c>
    </row>
    <row r="5" spans="3:17" x14ac:dyDescent="0.25">
      <c r="C5" t="s">
        <v>136</v>
      </c>
      <c r="D5" t="s">
        <v>134</v>
      </c>
      <c r="E5" s="27" t="s">
        <v>82</v>
      </c>
      <c r="F5" s="27" t="s">
        <v>81</v>
      </c>
      <c r="G5" t="s">
        <v>80</v>
      </c>
      <c r="H5" t="s">
        <v>79</v>
      </c>
      <c r="I5" t="s">
        <v>78</v>
      </c>
      <c r="J5" t="s">
        <v>78</v>
      </c>
      <c r="K5" t="s">
        <v>80</v>
      </c>
      <c r="L5" t="s">
        <v>81</v>
      </c>
      <c r="M5" t="s">
        <v>91</v>
      </c>
    </row>
    <row r="6" spans="3:17" x14ac:dyDescent="0.25">
      <c r="H6">
        <f ca="1">RANDBETWEEN(10,1000)</f>
        <v>30</v>
      </c>
      <c r="I6">
        <f ca="1">RANDBETWEEN(1,5)</f>
        <v>1</v>
      </c>
      <c r="J6">
        <f ca="1">RANDBETWEEN(11,15)</f>
        <v>15</v>
      </c>
    </row>
    <row r="7" spans="3:17" x14ac:dyDescent="0.25">
      <c r="H7">
        <f t="shared" ref="H7:H14" ca="1" si="0">RANDBETWEEN(10,1000)</f>
        <v>117</v>
      </c>
      <c r="I7">
        <f t="shared" ref="I7:I21" ca="1" si="1">RANDBETWEEN(1,5)</f>
        <v>5</v>
      </c>
      <c r="J7">
        <f t="shared" ref="J7:J13" ca="1" si="2">RANDBETWEEN(11,15)</f>
        <v>11</v>
      </c>
    </row>
    <row r="8" spans="3:17" s="22" customFormat="1" x14ac:dyDescent="0.25">
      <c r="H8" s="22">
        <f t="shared" ca="1" si="0"/>
        <v>31</v>
      </c>
      <c r="J8" s="22">
        <f t="shared" ca="1" si="2"/>
        <v>15</v>
      </c>
    </row>
    <row r="9" spans="3:17" s="22" customFormat="1" x14ac:dyDescent="0.25">
      <c r="H9" s="22">
        <f t="shared" ca="1" si="0"/>
        <v>777</v>
      </c>
      <c r="J9" s="22">
        <f t="shared" ca="1" si="2"/>
        <v>15</v>
      </c>
    </row>
    <row r="10" spans="3:17" x14ac:dyDescent="0.25">
      <c r="H10">
        <f t="shared" ca="1" si="0"/>
        <v>705</v>
      </c>
      <c r="I10">
        <f t="shared" ca="1" si="1"/>
        <v>2</v>
      </c>
      <c r="J10">
        <f t="shared" ca="1" si="2"/>
        <v>14</v>
      </c>
      <c r="P10" t="s">
        <v>92</v>
      </c>
    </row>
    <row r="11" spans="3:17" x14ac:dyDescent="0.25">
      <c r="H11">
        <f t="shared" ca="1" si="0"/>
        <v>656</v>
      </c>
      <c r="I11">
        <f t="shared" ca="1" si="1"/>
        <v>3</v>
      </c>
      <c r="J11">
        <f t="shared" ca="1" si="2"/>
        <v>12</v>
      </c>
      <c r="O11" t="s">
        <v>84</v>
      </c>
      <c r="P11" t="s">
        <v>85</v>
      </c>
      <c r="Q11" t="s">
        <v>94</v>
      </c>
    </row>
    <row r="12" spans="3:17" x14ac:dyDescent="0.25">
      <c r="H12">
        <f t="shared" ca="1" si="0"/>
        <v>946</v>
      </c>
      <c r="I12">
        <f t="shared" ca="1" si="1"/>
        <v>4</v>
      </c>
      <c r="J12">
        <f t="shared" ca="1" si="2"/>
        <v>12</v>
      </c>
      <c r="O12" t="s">
        <v>16</v>
      </c>
      <c r="P12" t="s">
        <v>93</v>
      </c>
      <c r="Q12" t="s">
        <v>95</v>
      </c>
    </row>
    <row r="13" spans="3:17" x14ac:dyDescent="0.25">
      <c r="H13">
        <f t="shared" ca="1" si="0"/>
        <v>811</v>
      </c>
      <c r="I13">
        <f t="shared" ca="1" si="1"/>
        <v>2</v>
      </c>
      <c r="J13">
        <f t="shared" ca="1" si="2"/>
        <v>11</v>
      </c>
    </row>
    <row r="14" spans="3:17" x14ac:dyDescent="0.25">
      <c r="H14">
        <f t="shared" ca="1" si="0"/>
        <v>819</v>
      </c>
      <c r="I14">
        <f t="shared" ca="1" si="1"/>
        <v>5</v>
      </c>
      <c r="J14" s="18"/>
    </row>
    <row r="15" spans="3:17" x14ac:dyDescent="0.25">
      <c r="E15" s="21"/>
      <c r="F15" s="21">
        <f ca="1">AVERAGEA(H17,H7)</f>
        <v>137</v>
      </c>
      <c r="G15" s="21">
        <f ca="1">AVERAGE(H6:H21)</f>
        <v>514.85714285714289</v>
      </c>
      <c r="H15" s="18"/>
      <c r="I15">
        <f t="shared" ca="1" si="1"/>
        <v>2</v>
      </c>
      <c r="J15" s="18"/>
    </row>
    <row r="16" spans="3:17" x14ac:dyDescent="0.25">
      <c r="E16" s="21"/>
      <c r="F16" s="21"/>
      <c r="G16" s="21">
        <f ca="1" xml:space="preserve"> AVERAGE(H6:H21)</f>
        <v>514.85714285714289</v>
      </c>
      <c r="H16" s="18"/>
      <c r="I16">
        <f t="shared" ca="1" si="1"/>
        <v>5</v>
      </c>
      <c r="J16" s="18"/>
    </row>
    <row r="17" spans="8:15" x14ac:dyDescent="0.25">
      <c r="H17">
        <f ca="1">RANDBETWEEN(10,1000)</f>
        <v>157</v>
      </c>
      <c r="I17">
        <f t="shared" ca="1" si="1"/>
        <v>2</v>
      </c>
      <c r="J17">
        <f ca="1">RANDBETWEEN(11,15)</f>
        <v>15</v>
      </c>
      <c r="N17">
        <v>4</v>
      </c>
      <c r="O17">
        <v>8</v>
      </c>
    </row>
    <row r="18" spans="8:15" x14ac:dyDescent="0.25">
      <c r="H18">
        <f t="shared" ref="H18:H21" ca="1" si="3">RANDBETWEEN(10,1000)</f>
        <v>332</v>
      </c>
      <c r="I18">
        <f t="shared" ca="1" si="1"/>
        <v>5</v>
      </c>
      <c r="J18">
        <f t="shared" ref="J18:J21" ca="1" si="4">RANDBETWEEN(11,15)</f>
        <v>11</v>
      </c>
      <c r="N18">
        <v>3</v>
      </c>
      <c r="O18">
        <v>10</v>
      </c>
    </row>
    <row r="19" spans="8:15" x14ac:dyDescent="0.25">
      <c r="H19">
        <f t="shared" ca="1" si="3"/>
        <v>837</v>
      </c>
      <c r="I19">
        <f t="shared" ca="1" si="1"/>
        <v>3</v>
      </c>
      <c r="J19">
        <f t="shared" ca="1" si="4"/>
        <v>15</v>
      </c>
    </row>
    <row r="20" spans="8:15" x14ac:dyDescent="0.25">
      <c r="H20">
        <f t="shared" ca="1" si="3"/>
        <v>648</v>
      </c>
      <c r="I20">
        <f t="shared" ca="1" si="1"/>
        <v>5</v>
      </c>
      <c r="J20">
        <f t="shared" ca="1" si="4"/>
        <v>11</v>
      </c>
    </row>
    <row r="21" spans="8:15" x14ac:dyDescent="0.25">
      <c r="H21">
        <f t="shared" ca="1" si="3"/>
        <v>342</v>
      </c>
      <c r="I21">
        <f t="shared" ca="1" si="1"/>
        <v>4</v>
      </c>
      <c r="J21">
        <f t="shared" ca="1" si="4"/>
        <v>11</v>
      </c>
    </row>
  </sheetData>
  <autoFilter ref="H3:J2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3:R17"/>
  <sheetViews>
    <sheetView topLeftCell="D1" workbookViewId="0">
      <selection activeCell="I3" sqref="I3"/>
    </sheetView>
  </sheetViews>
  <sheetFormatPr defaultRowHeight="15" x14ac:dyDescent="0.25"/>
  <cols>
    <col min="12" max="12" width="12.42578125" customWidth="1"/>
    <col min="13" max="13" width="16.5703125" customWidth="1"/>
    <col min="14" max="14" width="13.28515625" customWidth="1"/>
    <col min="16" max="16" width="15" customWidth="1"/>
    <col min="17" max="17" width="17.7109375" customWidth="1"/>
    <col min="18" max="18" width="17.5703125" customWidth="1"/>
  </cols>
  <sheetData>
    <row r="3" spans="8:18" x14ac:dyDescent="0.25">
      <c r="H3" t="s">
        <v>117</v>
      </c>
    </row>
    <row r="4" spans="8:18" ht="30" x14ac:dyDescent="0.25">
      <c r="M4" s="26" t="s">
        <v>105</v>
      </c>
      <c r="N4" t="s">
        <v>108</v>
      </c>
    </row>
    <row r="5" spans="8:18" x14ac:dyDescent="0.25">
      <c r="I5" t="s">
        <v>96</v>
      </c>
      <c r="J5" s="18" t="s">
        <v>98</v>
      </c>
      <c r="L5" t="s">
        <v>103</v>
      </c>
      <c r="M5" s="18" t="s">
        <v>104</v>
      </c>
    </row>
    <row r="6" spans="8:18" x14ac:dyDescent="0.25">
      <c r="H6" t="s">
        <v>100</v>
      </c>
      <c r="I6">
        <v>80</v>
      </c>
      <c r="J6" s="18">
        <v>20</v>
      </c>
      <c r="L6">
        <v>100</v>
      </c>
      <c r="M6" s="18">
        <v>1</v>
      </c>
      <c r="N6" t="s">
        <v>109</v>
      </c>
    </row>
    <row r="7" spans="8:18" x14ac:dyDescent="0.25">
      <c r="H7" t="s">
        <v>101</v>
      </c>
      <c r="I7">
        <v>80</v>
      </c>
      <c r="J7" s="18">
        <v>20</v>
      </c>
      <c r="L7">
        <v>100</v>
      </c>
      <c r="M7" s="18">
        <v>2</v>
      </c>
      <c r="N7" t="s">
        <v>110</v>
      </c>
    </row>
    <row r="8" spans="8:18" x14ac:dyDescent="0.25">
      <c r="H8" t="s">
        <v>102</v>
      </c>
      <c r="I8">
        <v>80</v>
      </c>
      <c r="J8" s="18">
        <v>20</v>
      </c>
      <c r="L8">
        <v>100</v>
      </c>
      <c r="M8" s="18">
        <v>3</v>
      </c>
      <c r="N8" t="s">
        <v>111</v>
      </c>
    </row>
    <row r="9" spans="8:18" x14ac:dyDescent="0.25">
      <c r="H9" t="s">
        <v>106</v>
      </c>
      <c r="I9">
        <v>80</v>
      </c>
      <c r="J9" s="18">
        <v>20</v>
      </c>
      <c r="L9">
        <v>100</v>
      </c>
      <c r="M9" s="18">
        <v>4</v>
      </c>
      <c r="N9" t="s">
        <v>112</v>
      </c>
    </row>
    <row r="10" spans="8:18" x14ac:dyDescent="0.25">
      <c r="H10" t="s">
        <v>107</v>
      </c>
      <c r="I10">
        <v>80</v>
      </c>
      <c r="J10" s="18">
        <v>20</v>
      </c>
      <c r="L10">
        <v>100</v>
      </c>
      <c r="M10" s="18">
        <v>5</v>
      </c>
      <c r="N10" t="s">
        <v>113</v>
      </c>
    </row>
    <row r="12" spans="8:18" x14ac:dyDescent="0.25">
      <c r="L12" t="s">
        <v>90</v>
      </c>
      <c r="M12" t="s">
        <v>114</v>
      </c>
    </row>
    <row r="13" spans="8:18" x14ac:dyDescent="0.25">
      <c r="L13" t="s">
        <v>89</v>
      </c>
      <c r="M13" t="s">
        <v>115</v>
      </c>
      <c r="N13" s="4" t="s">
        <v>116</v>
      </c>
      <c r="P13" t="s">
        <v>119</v>
      </c>
      <c r="Q13" s="20" t="s">
        <v>120</v>
      </c>
      <c r="R13" s="3" t="s">
        <v>120</v>
      </c>
    </row>
    <row r="14" spans="8:18" x14ac:dyDescent="0.25">
      <c r="O14" s="20" t="s">
        <v>121</v>
      </c>
      <c r="P14">
        <v>10</v>
      </c>
      <c r="Q14" s="20">
        <v>0.8</v>
      </c>
      <c r="R14" s="3">
        <v>0.1</v>
      </c>
    </row>
    <row r="15" spans="8:18" x14ac:dyDescent="0.25">
      <c r="P15">
        <v>30</v>
      </c>
      <c r="Q15" s="20">
        <v>0.1</v>
      </c>
      <c r="R15" s="3">
        <v>0.1</v>
      </c>
    </row>
    <row r="16" spans="8:18" x14ac:dyDescent="0.25">
      <c r="O16" s="3" t="s">
        <v>122</v>
      </c>
      <c r="P16">
        <v>60</v>
      </c>
      <c r="Q16" s="20">
        <v>0.1</v>
      </c>
      <c r="R16" s="3">
        <v>0.8</v>
      </c>
    </row>
    <row r="17" spans="14:18" x14ac:dyDescent="0.25">
      <c r="N17" t="s">
        <v>118</v>
      </c>
      <c r="P17">
        <f>AVERAGE(P14:P16)</f>
        <v>33.333333333333336</v>
      </c>
      <c r="Q17" s="20">
        <f>AVERAGE((P14*Q14),(P15*Q15),(P16*Q16))</f>
        <v>5.666666666666667</v>
      </c>
      <c r="R17" s="3">
        <f>AVERAGE((P14*R14),(P15*R15),(P16*R16))</f>
        <v>17.333333333333332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"/>
  <sheetViews>
    <sheetView workbookViewId="0">
      <selection activeCell="D27" sqref="D27:E33"/>
    </sheetView>
  </sheetViews>
  <sheetFormatPr defaultRowHeight="15" x14ac:dyDescent="0.25"/>
  <cols>
    <col min="3" max="3" width="16.85546875" customWidth="1"/>
    <col min="5" max="5" width="18.140625" customWidth="1"/>
    <col min="9" max="9" width="12" customWidth="1"/>
    <col min="10" max="10" width="12.5703125" customWidth="1"/>
    <col min="14" max="14" width="11.85546875" customWidth="1"/>
  </cols>
  <sheetData>
    <row r="1" spans="1:15" x14ac:dyDescent="0.25">
      <c r="A1" t="s">
        <v>154</v>
      </c>
      <c r="B1" t="s">
        <v>155</v>
      </c>
      <c r="C1" t="s">
        <v>156</v>
      </c>
      <c r="D1" t="s">
        <v>24</v>
      </c>
    </row>
    <row r="2" spans="1:15" x14ac:dyDescent="0.25">
      <c r="A2">
        <v>2</v>
      </c>
      <c r="B2">
        <v>2</v>
      </c>
      <c r="C2">
        <v>1</v>
      </c>
      <c r="D2">
        <v>1</v>
      </c>
    </row>
    <row r="3" spans="1:15" x14ac:dyDescent="0.25">
      <c r="A3">
        <v>4</v>
      </c>
      <c r="B3">
        <v>4</v>
      </c>
      <c r="C3">
        <v>4</v>
      </c>
      <c r="D3">
        <v>2</v>
      </c>
    </row>
    <row r="4" spans="1:15" x14ac:dyDescent="0.25">
      <c r="A4">
        <v>1</v>
      </c>
      <c r="C4">
        <v>3</v>
      </c>
      <c r="D4">
        <v>1</v>
      </c>
    </row>
    <row r="5" spans="1:15" x14ac:dyDescent="0.25">
      <c r="A5">
        <v>2</v>
      </c>
      <c r="C5">
        <v>3</v>
      </c>
      <c r="D5">
        <v>2</v>
      </c>
    </row>
    <row r="6" spans="1:15" x14ac:dyDescent="0.25">
      <c r="A6">
        <v>4</v>
      </c>
      <c r="B6">
        <v>3</v>
      </c>
      <c r="C6">
        <v>2</v>
      </c>
      <c r="D6">
        <v>2</v>
      </c>
    </row>
    <row r="7" spans="1:15" x14ac:dyDescent="0.25">
      <c r="A7">
        <v>3</v>
      </c>
      <c r="B7">
        <v>3</v>
      </c>
      <c r="C7">
        <v>4</v>
      </c>
      <c r="D7">
        <v>2</v>
      </c>
    </row>
    <row r="8" spans="1:15" x14ac:dyDescent="0.25">
      <c r="A8">
        <v>3</v>
      </c>
      <c r="B8">
        <v>1</v>
      </c>
      <c r="C8">
        <v>2</v>
      </c>
      <c r="D8">
        <v>2</v>
      </c>
    </row>
    <row r="9" spans="1:15" x14ac:dyDescent="0.25">
      <c r="A9">
        <v>1</v>
      </c>
      <c r="B9">
        <v>1</v>
      </c>
      <c r="C9">
        <v>3</v>
      </c>
      <c r="D9">
        <v>2</v>
      </c>
    </row>
    <row r="10" spans="1:15" x14ac:dyDescent="0.25">
      <c r="A10">
        <v>1</v>
      </c>
      <c r="B10">
        <v>4</v>
      </c>
      <c r="C10">
        <v>3</v>
      </c>
      <c r="D10">
        <v>2</v>
      </c>
    </row>
    <row r="11" spans="1:15" x14ac:dyDescent="0.25">
      <c r="H11" s="27"/>
      <c r="I11" s="27"/>
      <c r="J11" s="27"/>
      <c r="K11" s="27" t="s">
        <v>154</v>
      </c>
    </row>
    <row r="12" spans="1:15" x14ac:dyDescent="0.25">
      <c r="H12" s="27"/>
      <c r="I12" s="27"/>
      <c r="J12" s="27" t="s">
        <v>155</v>
      </c>
      <c r="K12" s="27">
        <v>1</v>
      </c>
      <c r="L12" s="19" t="s">
        <v>155</v>
      </c>
      <c r="M12" s="19"/>
      <c r="N12" s="19"/>
      <c r="O12" s="19"/>
    </row>
    <row r="13" spans="1:15" x14ac:dyDescent="0.25">
      <c r="H13" s="27"/>
      <c r="I13" s="27" t="s">
        <v>156</v>
      </c>
      <c r="J13" s="27">
        <v>3</v>
      </c>
      <c r="K13" s="27"/>
      <c r="L13" s="19">
        <v>1</v>
      </c>
      <c r="M13" s="19"/>
      <c r="N13" s="19"/>
      <c r="O13" s="19"/>
    </row>
    <row r="14" spans="1:15" x14ac:dyDescent="0.25">
      <c r="H14" s="27" t="s">
        <v>24</v>
      </c>
      <c r="I14" s="27">
        <v>3</v>
      </c>
      <c r="J14" s="27"/>
      <c r="K14" s="27"/>
      <c r="L14" s="19"/>
      <c r="M14" s="19" t="s">
        <v>156</v>
      </c>
      <c r="N14" s="19"/>
      <c r="O14" s="19"/>
    </row>
    <row r="15" spans="1:15" x14ac:dyDescent="0.25">
      <c r="H15" s="27">
        <v>1</v>
      </c>
      <c r="I15" s="27"/>
      <c r="J15" s="27"/>
      <c r="K15" s="27"/>
      <c r="L15" s="19"/>
      <c r="M15" s="19">
        <v>3</v>
      </c>
      <c r="N15" s="19"/>
      <c r="O15" s="19"/>
    </row>
    <row r="16" spans="1:15" x14ac:dyDescent="0.25">
      <c r="L16" s="19"/>
      <c r="M16" s="19"/>
      <c r="N16" s="19" t="s">
        <v>24</v>
      </c>
      <c r="O16" s="19"/>
    </row>
    <row r="17" spans="3:16" x14ac:dyDescent="0.25">
      <c r="L17" s="19"/>
      <c r="M17" s="19"/>
      <c r="N17" s="19">
        <v>2</v>
      </c>
      <c r="O17" s="19"/>
    </row>
    <row r="22" spans="3:16" x14ac:dyDescent="0.25">
      <c r="C22" t="s">
        <v>159</v>
      </c>
      <c r="D22" t="s">
        <v>160</v>
      </c>
      <c r="E22" t="s">
        <v>89</v>
      </c>
      <c r="I22" t="s">
        <v>157</v>
      </c>
      <c r="N22" t="s">
        <v>158</v>
      </c>
    </row>
    <row r="24" spans="3:16" x14ac:dyDescent="0.25">
      <c r="C24" t="s">
        <v>162</v>
      </c>
      <c r="E24" t="s">
        <v>163</v>
      </c>
      <c r="I24">
        <v>2</v>
      </c>
      <c r="J24">
        <v>2</v>
      </c>
      <c r="K24">
        <v>1</v>
      </c>
      <c r="N24">
        <v>4</v>
      </c>
      <c r="O24">
        <v>4</v>
      </c>
      <c r="P24">
        <v>4</v>
      </c>
    </row>
    <row r="25" spans="3:16" x14ac:dyDescent="0.25">
      <c r="I25">
        <v>1</v>
      </c>
      <c r="J25">
        <v>3</v>
      </c>
      <c r="K25">
        <v>3</v>
      </c>
      <c r="N25">
        <v>2</v>
      </c>
      <c r="O25">
        <v>2</v>
      </c>
      <c r="P25">
        <v>3</v>
      </c>
    </row>
    <row r="26" spans="3:16" x14ac:dyDescent="0.25">
      <c r="I26">
        <v>1</v>
      </c>
      <c r="J26">
        <v>4</v>
      </c>
      <c r="K26">
        <v>3</v>
      </c>
      <c r="N26">
        <v>4</v>
      </c>
      <c r="O26">
        <v>3</v>
      </c>
      <c r="P26">
        <v>2</v>
      </c>
    </row>
    <row r="27" spans="3:16" x14ac:dyDescent="0.25">
      <c r="I27">
        <v>1</v>
      </c>
      <c r="J27">
        <v>4</v>
      </c>
      <c r="K27">
        <v>3</v>
      </c>
      <c r="N27">
        <v>3</v>
      </c>
      <c r="O27">
        <v>3</v>
      </c>
      <c r="P27">
        <v>4</v>
      </c>
    </row>
    <row r="28" spans="3:16" x14ac:dyDescent="0.25">
      <c r="N28">
        <v>3</v>
      </c>
      <c r="O28">
        <v>1</v>
      </c>
      <c r="P28">
        <v>2</v>
      </c>
    </row>
    <row r="29" spans="3:16" x14ac:dyDescent="0.25">
      <c r="N29">
        <v>1</v>
      </c>
      <c r="O29">
        <v>1</v>
      </c>
      <c r="P29">
        <v>3</v>
      </c>
    </row>
    <row r="30" spans="3:16" x14ac:dyDescent="0.25">
      <c r="N30">
        <v>1</v>
      </c>
      <c r="O30">
        <v>4</v>
      </c>
      <c r="P30">
        <v>3</v>
      </c>
    </row>
    <row r="35" spans="10:14" x14ac:dyDescent="0.25">
      <c r="J35" t="s">
        <v>161</v>
      </c>
      <c r="L35">
        <v>1</v>
      </c>
      <c r="M35">
        <v>4</v>
      </c>
      <c r="N35">
        <v>3</v>
      </c>
    </row>
  </sheetData>
  <autoFilter ref="A1:D1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S29"/>
  <sheetViews>
    <sheetView tabSelected="1" topLeftCell="B10" workbookViewId="0">
      <selection activeCell="F25" sqref="F25:F26"/>
    </sheetView>
  </sheetViews>
  <sheetFormatPr defaultRowHeight="15" x14ac:dyDescent="0.25"/>
  <cols>
    <col min="4" max="4" width="17.7109375" customWidth="1"/>
    <col min="5" max="5" width="34.28515625" customWidth="1"/>
    <col min="6" max="6" width="18.5703125" customWidth="1"/>
    <col min="9" max="9" width="16" customWidth="1"/>
    <col min="10" max="10" width="19.42578125" customWidth="1"/>
    <col min="19" max="19" width="13.7109375" customWidth="1"/>
  </cols>
  <sheetData>
    <row r="3" spans="3:19" x14ac:dyDescent="0.25">
      <c r="J3" t="s">
        <v>187</v>
      </c>
    </row>
    <row r="5" spans="3:19" x14ac:dyDescent="0.25">
      <c r="I5" t="s">
        <v>188</v>
      </c>
      <c r="J5" t="s">
        <v>189</v>
      </c>
    </row>
    <row r="7" spans="3:19" ht="30" x14ac:dyDescent="0.25">
      <c r="E7" s="9" t="s">
        <v>199</v>
      </c>
      <c r="G7" s="9"/>
    </row>
    <row r="8" spans="3:19" x14ac:dyDescent="0.25">
      <c r="C8">
        <v>100</v>
      </c>
      <c r="D8">
        <v>80</v>
      </c>
      <c r="E8" t="s">
        <v>195</v>
      </c>
      <c r="F8" t="s">
        <v>196</v>
      </c>
    </row>
    <row r="9" spans="3:19" x14ac:dyDescent="0.25">
      <c r="C9" s="15" t="s">
        <v>190</v>
      </c>
      <c r="D9" s="15" t="s">
        <v>96</v>
      </c>
      <c r="E9" s="15" t="s">
        <v>98</v>
      </c>
      <c r="F9" t="s">
        <v>197</v>
      </c>
    </row>
    <row r="10" spans="3:19" x14ac:dyDescent="0.25">
      <c r="C10" t="s">
        <v>191</v>
      </c>
      <c r="D10" t="s">
        <v>96</v>
      </c>
      <c r="E10" t="s">
        <v>98</v>
      </c>
      <c r="F10" t="s">
        <v>197</v>
      </c>
      <c r="M10" t="s">
        <v>200</v>
      </c>
      <c r="N10" t="s">
        <v>201</v>
      </c>
      <c r="O10" t="s">
        <v>202</v>
      </c>
      <c r="P10" t="s">
        <v>203</v>
      </c>
      <c r="Q10" t="s">
        <v>211</v>
      </c>
      <c r="R10" t="s">
        <v>212</v>
      </c>
    </row>
    <row r="11" spans="3:19" x14ac:dyDescent="0.25">
      <c r="C11" t="s">
        <v>192</v>
      </c>
      <c r="D11" t="s">
        <v>96</v>
      </c>
      <c r="E11" t="s">
        <v>98</v>
      </c>
      <c r="F11" t="s">
        <v>197</v>
      </c>
      <c r="K11" s="20"/>
      <c r="L11" s="20" t="s">
        <v>204</v>
      </c>
      <c r="M11" s="20"/>
      <c r="N11" s="20"/>
      <c r="O11" s="20"/>
      <c r="P11" s="20"/>
      <c r="Q11" s="20"/>
      <c r="R11" s="20"/>
    </row>
    <row r="12" spans="3:19" x14ac:dyDescent="0.25">
      <c r="C12" t="s">
        <v>193</v>
      </c>
      <c r="D12" t="s">
        <v>96</v>
      </c>
      <c r="E12" t="s">
        <v>98</v>
      </c>
      <c r="F12" t="s">
        <v>197</v>
      </c>
      <c r="K12" s="20"/>
      <c r="L12" s="20" t="s">
        <v>168</v>
      </c>
      <c r="M12" s="20"/>
      <c r="N12" s="20"/>
      <c r="O12" s="20"/>
      <c r="P12" s="20"/>
      <c r="Q12" s="20"/>
      <c r="R12" s="20"/>
      <c r="S12" t="s">
        <v>213</v>
      </c>
    </row>
    <row r="13" spans="3:19" x14ac:dyDescent="0.25">
      <c r="C13" t="s">
        <v>194</v>
      </c>
      <c r="D13" t="s">
        <v>96</v>
      </c>
      <c r="E13" t="s">
        <v>98</v>
      </c>
      <c r="F13" t="s">
        <v>197</v>
      </c>
      <c r="K13" s="30"/>
      <c r="L13" s="30" t="s">
        <v>205</v>
      </c>
      <c r="M13" s="30"/>
      <c r="N13" s="30"/>
      <c r="O13" s="30"/>
      <c r="P13" s="30"/>
      <c r="Q13" s="30"/>
      <c r="R13" s="30"/>
    </row>
    <row r="14" spans="3:19" x14ac:dyDescent="0.25">
      <c r="K14" s="30"/>
      <c r="L14" s="30" t="s">
        <v>206</v>
      </c>
      <c r="M14" s="30"/>
      <c r="N14" s="30"/>
      <c r="O14" s="30"/>
      <c r="P14" s="30"/>
      <c r="Q14" s="30"/>
      <c r="R14" s="30"/>
    </row>
    <row r="15" spans="3:19" ht="60" x14ac:dyDescent="0.25">
      <c r="F15" s="29" t="s">
        <v>198</v>
      </c>
      <c r="K15" s="30"/>
      <c r="L15" s="30" t="s">
        <v>207</v>
      </c>
      <c r="M15" s="30"/>
      <c r="N15" s="30"/>
      <c r="O15" s="30"/>
      <c r="P15" s="30"/>
      <c r="Q15" s="30"/>
      <c r="R15" s="30"/>
    </row>
    <row r="16" spans="3:19" x14ac:dyDescent="0.25">
      <c r="K16" s="30"/>
      <c r="L16" s="30" t="s">
        <v>208</v>
      </c>
      <c r="M16" s="30"/>
      <c r="N16" s="30"/>
      <c r="O16" s="30"/>
      <c r="P16" s="30"/>
      <c r="Q16" s="30"/>
      <c r="R16" s="30"/>
    </row>
    <row r="17" spans="2:19" x14ac:dyDescent="0.25">
      <c r="K17" s="30"/>
      <c r="L17" s="30" t="s">
        <v>209</v>
      </c>
      <c r="M17" s="30"/>
      <c r="N17" s="30"/>
      <c r="O17" s="30"/>
      <c r="P17" s="30"/>
      <c r="Q17" s="30"/>
      <c r="R17" s="30"/>
    </row>
    <row r="18" spans="2:19" x14ac:dyDescent="0.25">
      <c r="I18" t="s">
        <v>235</v>
      </c>
      <c r="K18" s="30"/>
      <c r="L18" s="30" t="s">
        <v>210</v>
      </c>
      <c r="M18" s="30"/>
      <c r="N18" s="30"/>
      <c r="O18" s="30"/>
      <c r="P18" s="30"/>
      <c r="Q18" s="30"/>
      <c r="R18" s="30"/>
    </row>
    <row r="19" spans="2:19" ht="45" x14ac:dyDescent="0.25">
      <c r="D19" s="24" t="s">
        <v>228</v>
      </c>
      <c r="E19" s="34" t="s">
        <v>240</v>
      </c>
      <c r="F19" s="11"/>
      <c r="I19" s="9" t="s">
        <v>242</v>
      </c>
      <c r="J19" s="9" t="s">
        <v>243</v>
      </c>
    </row>
    <row r="20" spans="2:19" x14ac:dyDescent="0.25">
      <c r="C20" s="25">
        <f ca="1">RANDBETWEEN(40,1000)</f>
        <v>504</v>
      </c>
      <c r="D20" s="25">
        <v>1</v>
      </c>
      <c r="E20" s="25" t="s">
        <v>223</v>
      </c>
      <c r="F20" s="25" t="s">
        <v>218</v>
      </c>
      <c r="G20" s="4" t="s">
        <v>217</v>
      </c>
      <c r="H20" s="15" t="s">
        <v>190</v>
      </c>
      <c r="I20" s="15" t="s">
        <v>96</v>
      </c>
      <c r="J20" s="15" t="s">
        <v>98</v>
      </c>
      <c r="K20" s="33" t="s">
        <v>216</v>
      </c>
      <c r="L20" s="18"/>
      <c r="M20" s="18" t="s">
        <v>200</v>
      </c>
      <c r="N20" s="14" t="s">
        <v>201</v>
      </c>
      <c r="O20" s="32" t="s">
        <v>202</v>
      </c>
      <c r="P20" s="32" t="s">
        <v>203</v>
      </c>
      <c r="Q20" s="32" t="s">
        <v>211</v>
      </c>
      <c r="R20" s="32" t="s">
        <v>212</v>
      </c>
    </row>
    <row r="21" spans="2:19" x14ac:dyDescent="0.25">
      <c r="B21" t="s">
        <v>241</v>
      </c>
      <c r="C21" s="35">
        <f t="shared" ref="C21:C24" ca="1" si="0">RANDBETWEEN(40,1000)</f>
        <v>779</v>
      </c>
      <c r="D21" s="35">
        <v>0</v>
      </c>
      <c r="E21" s="25" t="s">
        <v>224</v>
      </c>
      <c r="F21" s="25" t="s">
        <v>219</v>
      </c>
      <c r="I21" t="s">
        <v>28</v>
      </c>
      <c r="K21" s="31"/>
      <c r="L21" s="18" t="s">
        <v>204</v>
      </c>
      <c r="M21" s="18"/>
      <c r="N21" s="14"/>
      <c r="O21" s="32"/>
      <c r="P21" s="32"/>
      <c r="Q21" s="32"/>
      <c r="R21" s="32"/>
      <c r="S21" t="s">
        <v>214</v>
      </c>
    </row>
    <row r="22" spans="2:19" x14ac:dyDescent="0.25">
      <c r="C22" s="25">
        <f t="shared" ca="1" si="0"/>
        <v>881</v>
      </c>
      <c r="D22" s="25">
        <v>1</v>
      </c>
      <c r="E22" s="25" t="s">
        <v>225</v>
      </c>
      <c r="F22" s="25" t="s">
        <v>220</v>
      </c>
      <c r="I22" t="s">
        <v>28</v>
      </c>
      <c r="K22" s="31"/>
      <c r="L22" s="18" t="s">
        <v>168</v>
      </c>
      <c r="M22" s="18"/>
      <c r="N22" s="14"/>
      <c r="O22" s="32"/>
      <c r="P22" s="32"/>
      <c r="Q22" s="32"/>
      <c r="R22" s="32"/>
    </row>
    <row r="23" spans="2:19" x14ac:dyDescent="0.25">
      <c r="C23" s="25">
        <f t="shared" ca="1" si="0"/>
        <v>904</v>
      </c>
      <c r="D23" s="25">
        <v>1</v>
      </c>
      <c r="E23" s="25" t="s">
        <v>226</v>
      </c>
      <c r="F23" s="25" t="s">
        <v>221</v>
      </c>
      <c r="I23" t="s">
        <v>215</v>
      </c>
      <c r="K23" s="31"/>
      <c r="L23" s="18" t="s">
        <v>205</v>
      </c>
      <c r="M23" s="18"/>
      <c r="N23" s="14"/>
      <c r="O23" s="32"/>
      <c r="P23" s="32"/>
      <c r="Q23" s="32"/>
      <c r="R23" s="32"/>
    </row>
    <row r="24" spans="2:19" x14ac:dyDescent="0.25">
      <c r="B24" t="s">
        <v>241</v>
      </c>
      <c r="C24" s="35">
        <f t="shared" ca="1" si="0"/>
        <v>603</v>
      </c>
      <c r="D24" s="35">
        <v>0</v>
      </c>
      <c r="E24" s="25" t="s">
        <v>227</v>
      </c>
      <c r="F24" s="25" t="s">
        <v>222</v>
      </c>
      <c r="K24" s="31"/>
      <c r="L24" s="31" t="s">
        <v>206</v>
      </c>
      <c r="M24" s="31"/>
      <c r="N24" s="14"/>
      <c r="O24" s="32"/>
      <c r="P24" s="32"/>
      <c r="Q24" s="32"/>
      <c r="R24" s="32"/>
    </row>
    <row r="25" spans="2:19" x14ac:dyDescent="0.25">
      <c r="C25">
        <f ca="1">AVERAGE(C20:C24)</f>
        <v>734.2</v>
      </c>
      <c r="D25" s="4">
        <f>_xlfn.MODE.SNGL(D20:D24)</f>
        <v>1</v>
      </c>
      <c r="K25" s="31"/>
      <c r="L25" s="31" t="s">
        <v>207</v>
      </c>
      <c r="M25" s="31"/>
      <c r="N25" s="14"/>
      <c r="O25" s="32"/>
      <c r="P25" s="32"/>
      <c r="Q25" s="32"/>
      <c r="R25" s="32"/>
    </row>
    <row r="26" spans="2:19" x14ac:dyDescent="0.25">
      <c r="K26" s="31"/>
      <c r="L26" s="31" t="s">
        <v>208</v>
      </c>
      <c r="M26" s="31"/>
      <c r="N26" s="14"/>
      <c r="O26" s="32"/>
      <c r="P26" s="32"/>
      <c r="Q26" s="32"/>
      <c r="R26" s="32"/>
    </row>
    <row r="27" spans="2:19" x14ac:dyDescent="0.25">
      <c r="H27">
        <v>1</v>
      </c>
      <c r="I27" t="s">
        <v>233</v>
      </c>
      <c r="J27" t="s">
        <v>234</v>
      </c>
      <c r="K27" s="31"/>
      <c r="L27" s="31" t="s">
        <v>209</v>
      </c>
      <c r="M27" s="31"/>
      <c r="N27" s="31"/>
      <c r="O27" s="32"/>
      <c r="P27" s="32"/>
      <c r="Q27" s="32"/>
      <c r="R27" s="32"/>
    </row>
    <row r="28" spans="2:19" x14ac:dyDescent="0.25">
      <c r="C28">
        <f ca="1">((0.4*C21)+0.4*(C24)+0.2*(C20+C22+C23))/5</f>
        <v>202.12000000000003</v>
      </c>
      <c r="E28" t="s">
        <v>236</v>
      </c>
      <c r="F28" t="s">
        <v>237</v>
      </c>
      <c r="K28" s="31"/>
      <c r="L28" s="31" t="s">
        <v>210</v>
      </c>
      <c r="M28" s="31"/>
      <c r="N28" s="31"/>
      <c r="O28" s="32"/>
      <c r="P28" s="32"/>
      <c r="Q28" s="32"/>
      <c r="R28" s="32"/>
    </row>
    <row r="29" spans="2:19" x14ac:dyDescent="0.25">
      <c r="E29" t="s">
        <v>238</v>
      </c>
      <c r="F29" t="s">
        <v>239</v>
      </c>
    </row>
  </sheetData>
  <mergeCells count="1">
    <mergeCell ref="E19:F19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7:L17"/>
  <sheetViews>
    <sheetView workbookViewId="0">
      <selection activeCell="I17" sqref="I17"/>
    </sheetView>
  </sheetViews>
  <sheetFormatPr defaultRowHeight="15" x14ac:dyDescent="0.25"/>
  <cols>
    <col min="8" max="8" width="15.42578125" customWidth="1"/>
    <col min="9" max="9" width="12" customWidth="1"/>
  </cols>
  <sheetData>
    <row r="7" spans="8:12" x14ac:dyDescent="0.25">
      <c r="I7" t="s">
        <v>200</v>
      </c>
      <c r="J7" t="s">
        <v>201</v>
      </c>
      <c r="K7" t="s">
        <v>202</v>
      </c>
      <c r="L7" t="s">
        <v>24</v>
      </c>
    </row>
    <row r="8" spans="8:12" x14ac:dyDescent="0.25">
      <c r="H8" t="s">
        <v>204</v>
      </c>
      <c r="I8">
        <f ca="1">RANDBETWEEN(1,5)</f>
        <v>5</v>
      </c>
      <c r="J8">
        <f t="shared" ref="J8:L8" ca="1" si="0">RANDBETWEEN(1,5)</f>
        <v>3</v>
      </c>
      <c r="K8">
        <f t="shared" ca="1" si="0"/>
        <v>2</v>
      </c>
      <c r="L8">
        <f t="shared" ca="1" si="0"/>
        <v>2</v>
      </c>
    </row>
    <row r="9" spans="8:12" x14ac:dyDescent="0.25">
      <c r="H9" t="s">
        <v>168</v>
      </c>
      <c r="I9">
        <f t="shared" ref="I9:L12" ca="1" si="1">RANDBETWEEN(1,5)</f>
        <v>1</v>
      </c>
      <c r="J9">
        <f t="shared" ca="1" si="1"/>
        <v>5</v>
      </c>
      <c r="K9">
        <f t="shared" ca="1" si="1"/>
        <v>2</v>
      </c>
      <c r="L9">
        <f t="shared" ca="1" si="1"/>
        <v>3</v>
      </c>
    </row>
    <row r="10" spans="8:12" x14ac:dyDescent="0.25">
      <c r="H10" t="s">
        <v>205</v>
      </c>
      <c r="I10">
        <f t="shared" ca="1" si="1"/>
        <v>5</v>
      </c>
      <c r="J10">
        <f t="shared" ca="1" si="1"/>
        <v>1</v>
      </c>
      <c r="K10">
        <f t="shared" ca="1" si="1"/>
        <v>2</v>
      </c>
      <c r="L10">
        <f t="shared" ca="1" si="1"/>
        <v>1</v>
      </c>
    </row>
    <row r="11" spans="8:12" x14ac:dyDescent="0.25">
      <c r="H11" t="s">
        <v>206</v>
      </c>
      <c r="I11">
        <f t="shared" ca="1" si="1"/>
        <v>5</v>
      </c>
      <c r="J11">
        <f t="shared" ca="1" si="1"/>
        <v>5</v>
      </c>
      <c r="K11">
        <f t="shared" ca="1" si="1"/>
        <v>5</v>
      </c>
      <c r="L11">
        <f t="shared" ca="1" si="1"/>
        <v>1</v>
      </c>
    </row>
    <row r="12" spans="8:12" x14ac:dyDescent="0.25">
      <c r="H12" t="s">
        <v>207</v>
      </c>
      <c r="I12">
        <f t="shared" ca="1" si="1"/>
        <v>3</v>
      </c>
      <c r="J12">
        <f t="shared" ca="1" si="1"/>
        <v>1</v>
      </c>
      <c r="K12">
        <f t="shared" ca="1" si="1"/>
        <v>4</v>
      </c>
      <c r="L12">
        <f t="shared" ca="1" si="1"/>
        <v>3</v>
      </c>
    </row>
    <row r="16" spans="8:12" ht="45" x14ac:dyDescent="0.25">
      <c r="H16" t="s">
        <v>229</v>
      </c>
      <c r="I16" s="9" t="s">
        <v>230</v>
      </c>
    </row>
    <row r="17" spans="8:9" ht="45" x14ac:dyDescent="0.25">
      <c r="H17" t="s">
        <v>231</v>
      </c>
      <c r="I17" s="9" t="s">
        <v>232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Sheet2</vt:lpstr>
      <vt:lpstr>Sheet3</vt:lpstr>
      <vt:lpstr>Sheet4</vt:lpstr>
      <vt:lpstr>Sheet5</vt:lpstr>
      <vt:lpstr>Sheet7</vt:lpstr>
      <vt:lpstr>Sheet8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Lavi Nigam</dc:creator>
  <cp:lastModifiedBy>Lavi Nigam</cp:lastModifiedBy>
  <dcterms:created xsi:type="dcterms:W3CDTF">2018-10-28T06:58:46Z</dcterms:created>
  <dcterms:modified xsi:type="dcterms:W3CDTF">2018-11-05T11:49:11Z</dcterms:modified>
</cp:coreProperties>
</file>