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Personal_Docs\"/>
    </mc:Choice>
  </mc:AlternateContent>
  <xr:revisionPtr revIDLastSave="0" documentId="13_ncr:1_{6BB6D69E-8E70-451D-BF9D-6083244D2699}" xr6:coauthVersionLast="47" xr6:coauthVersionMax="47" xr10:uidLastSave="{00000000-0000-0000-0000-000000000000}"/>
  <bookViews>
    <workbookView xWindow="-108" yWindow="-108" windowWidth="23256" windowHeight="12456" firstSheet="1" activeTab="2" xr2:uid="{31546773-45F1-4D45-B168-90F3259895B4}"/>
  </bookViews>
  <sheets>
    <sheet name="Pivot_Tables" sheetId="4" state="hidden" r:id="rId1"/>
    <sheet name="Data" sheetId="1" r:id="rId2"/>
    <sheet name="Focus_Track" sheetId="5" r:id="rId3"/>
    <sheet name="Period_Over_Period_Change" sheetId="6" r:id="rId4"/>
  </sheets>
  <definedNames>
    <definedName name="rng_avg_hours">Pivot_Tables!$R$4</definedName>
    <definedName name="rng_median_hours">Pivot_Tables!$R$5</definedName>
    <definedName name="rng_study_hours_rate">Pivot_Tables!$R$3</definedName>
    <definedName name="rng_study_rate">Pivot_Tables!$R$3</definedName>
    <definedName name="rng_today_study_hours">Pivot_Tables!$R$2</definedName>
    <definedName name="Slicer_month">#N/A</definedName>
    <definedName name="Slicer_week">#N/A</definedName>
    <definedName name="Slicer_year">#N/A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8" i="1" l="1"/>
  <c r="D68" i="1"/>
  <c r="E68" i="1"/>
  <c r="H68" i="1"/>
  <c r="I68" i="1"/>
  <c r="B68" i="1"/>
  <c r="D67" i="1" l="1"/>
  <c r="E67" i="1"/>
  <c r="H67" i="1"/>
  <c r="I67" i="1"/>
  <c r="B67" i="1"/>
  <c r="C67" i="1"/>
  <c r="D66" i="1"/>
  <c r="E66" i="1"/>
  <c r="H66" i="1"/>
  <c r="I66" i="1"/>
  <c r="B66" i="1"/>
  <c r="C66" i="1"/>
  <c r="H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2" i="1"/>
  <c r="H65" i="1"/>
  <c r="I65" i="1"/>
  <c r="E65" i="1"/>
  <c r="D65" i="1"/>
  <c r="C65" i="1"/>
  <c r="I8" i="6"/>
  <c r="E8" i="6"/>
  <c r="I2" i="1" l="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C2" i="1"/>
  <c r="C64" i="1"/>
  <c r="E64" i="1"/>
  <c r="H64" i="1"/>
  <c r="I64" i="1"/>
  <c r="H62" i="1"/>
  <c r="H63" i="1"/>
  <c r="I62" i="1"/>
  <c r="I63" i="1"/>
  <c r="E63" i="1"/>
  <c r="C63" i="1"/>
  <c r="E62" i="1"/>
  <c r="C62" i="1"/>
  <c r="R3" i="4"/>
  <c r="R5" i="4"/>
  <c r="R4"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R2" i="4"/>
  <c r="E9" i="6"/>
  <c r="E10" i="6"/>
</calcChain>
</file>

<file path=xl/sharedStrings.xml><?xml version="1.0" encoding="utf-8"?>
<sst xmlns="http://schemas.openxmlformats.org/spreadsheetml/2006/main" count="69" uniqueCount="57">
  <si>
    <t>Date</t>
  </si>
  <si>
    <t>Nov</t>
  </si>
  <si>
    <t>Dec</t>
  </si>
  <si>
    <t>Total Hours Studied</t>
  </si>
  <si>
    <t>Count</t>
  </si>
  <si>
    <t>login_hour</t>
  </si>
  <si>
    <t>login_time</t>
  </si>
  <si>
    <t>logout_time</t>
  </si>
  <si>
    <t>hours_studied</t>
  </si>
  <si>
    <t>month</t>
  </si>
  <si>
    <t>week</t>
  </si>
  <si>
    <t>date</t>
  </si>
  <si>
    <t>weekday</t>
  </si>
  <si>
    <t>notes</t>
  </si>
  <si>
    <t>12 AM</t>
  </si>
  <si>
    <t>7 AM</t>
  </si>
  <si>
    <t>8 AM</t>
  </si>
  <si>
    <t>9 AM</t>
  </si>
  <si>
    <t>10 AM</t>
  </si>
  <si>
    <t>11 AM</t>
  </si>
  <si>
    <t>1 PM</t>
  </si>
  <si>
    <t>2 PM</t>
  </si>
  <si>
    <t>3 PM</t>
  </si>
  <si>
    <t>4 PM</t>
  </si>
  <si>
    <t>5 PM</t>
  </si>
  <si>
    <t>6 PM</t>
  </si>
  <si>
    <t>7 PM</t>
  </si>
  <si>
    <t>8 PM</t>
  </si>
  <si>
    <t>9 PM</t>
  </si>
  <si>
    <t>10 PM</t>
  </si>
  <si>
    <t>Sunday</t>
  </si>
  <si>
    <t>Monday</t>
  </si>
  <si>
    <t>Wednesday</t>
  </si>
  <si>
    <t>Saturday</t>
  </si>
  <si>
    <t>Thursday</t>
  </si>
  <si>
    <t>Tuesday</t>
  </si>
  <si>
    <t>Friday</t>
  </si>
  <si>
    <t>Week - 47</t>
  </si>
  <si>
    <t>Week - 48</t>
  </si>
  <si>
    <t>Week - 49</t>
  </si>
  <si>
    <t>Week - 50</t>
  </si>
  <si>
    <t>Studied Hours Today</t>
  </si>
  <si>
    <t>Study Rate</t>
  </si>
  <si>
    <t>Average Hours Studied</t>
  </si>
  <si>
    <t>Median Hours Studied</t>
  </si>
  <si>
    <t>Metrics</t>
  </si>
  <si>
    <t>KPI</t>
  </si>
  <si>
    <t xml:space="preserve">      </t>
  </si>
  <si>
    <t>-</t>
  </si>
  <si>
    <t>Month</t>
  </si>
  <si>
    <t>Week</t>
  </si>
  <si>
    <t>Hours Studied</t>
  </si>
  <si>
    <t>Week over Week Change</t>
  </si>
  <si>
    <t>Month over Month Change</t>
  </si>
  <si>
    <t>year</t>
  </si>
  <si>
    <t>5 AM</t>
  </si>
  <si>
    <t>Week - 51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</si>
</sst>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10409]hh:mm\ AM/PM;@"/>
    <numFmt numFmtId="165" formatCode="[h]:mm"/>
    <numFmt numFmtId="166" formatCode="[h]\.mm\ &quot;Hours&quot;"/>
    <numFmt numFmtId="167" formatCode="[$-14009]d\.m\.yy;@"/>
  </numFmts>
  <fonts count="8" x14ac:knownFonts="1">
    <font>
      <sz val="11"/>
      <color theme="1"/>
      <name val="Aptos Narrow"/>
      <family val="2"/>
      <scheme val="minor"/>
    </font>
    <font>
      <sz val="11"/>
      <color theme="1"/>
      <name val="Aptos Narrow"/>
      <family val="2"/>
      <scheme val="minor"/>
    </font>
    <font>
      <b/>
      <sz val="13"/>
      <color theme="3"/>
      <name val="Aptos Narrow"/>
      <family val="2"/>
      <scheme val="minor"/>
    </font>
    <font>
      <sz val="12"/>
      <color theme="1"/>
      <name val="Aptos Narrow"/>
      <family val="2"/>
      <scheme val="major"/>
    </font>
    <font>
      <b/>
      <sz val="15"/>
      <color theme="3"/>
      <name val="Aptos Narrow"/>
      <family val="2"/>
      <scheme val="minor"/>
    </font>
    <font>
      <sz val="11"/>
      <color theme="3"/>
      <name val="Aptos Narrow"/>
      <family val="2"/>
      <scheme val="minor"/>
    </font>
    <font>
      <sz val="14"/>
      <color theme="3"/>
      <name val="Aptos Narrow"/>
      <family val="2"/>
      <scheme val="minor"/>
    </font>
    <font>
      <b/>
      <sz val="14"/>
      <color theme="3"/>
      <name val="Aptos Narrow"/>
      <family val="2"/>
      <scheme val="minor"/>
    </font>
  </fonts>
  <fills count="2">
    <fill>
      <patternFill patternType="none"/>
    </fill>
    <fill>
      <patternFill patternType="gray125"/>
    </fill>
  </fills>
  <borders count="8">
    <border>
      <left/>
      <right/>
      <top/>
      <bottom/>
      <diagonal/>
    </border>
    <border>
      <left/>
      <right/>
      <top/>
      <bottom style="thick">
        <color theme="4" tint="0.499984740745262"/>
      </bottom>
      <diagonal/>
    </border>
    <border>
      <left/>
      <right/>
      <top/>
      <bottom style="thick">
        <color theme="4"/>
      </bottom>
      <diagonal/>
    </border>
    <border>
      <left/>
      <right/>
      <top/>
      <bottom style="medium">
        <color indexed="64"/>
      </bottom>
      <diagonal/>
    </border>
    <border>
      <left/>
      <right/>
      <top style="thin">
        <color rgb="FFABABAB"/>
      </top>
      <bottom/>
      <diagonal/>
    </border>
    <border>
      <left/>
      <right/>
      <top style="thin">
        <color indexed="65"/>
      </top>
      <bottom/>
      <diagonal/>
    </border>
    <border>
      <left/>
      <right/>
      <top style="thin">
        <color indexed="65"/>
      </top>
      <bottom style="thin">
        <color rgb="FFABABAB"/>
      </bottom>
      <diagonal/>
    </border>
    <border>
      <left/>
      <right/>
      <top style="thin">
        <color rgb="FFABABAB"/>
      </top>
      <bottom style="medium">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4" fillId="0" borderId="2" applyNumberFormat="0" applyFill="0" applyAlignment="0" applyProtection="0"/>
  </cellStyleXfs>
  <cellXfs count="33">
    <xf numFmtId="0" fontId="0" fillId="0" borderId="0" xfId="0"/>
    <xf numFmtId="0" fontId="3" fillId="0" borderId="0" xfId="0" applyFont="1"/>
    <xf numFmtId="164" fontId="3" fillId="0" borderId="0" xfId="0" applyNumberFormat="1" applyFont="1"/>
    <xf numFmtId="165" fontId="3" fillId="0" borderId="0" xfId="0" applyNumberFormat="1" applyFont="1"/>
    <xf numFmtId="0" fontId="3" fillId="0" borderId="0" xfId="0" applyFont="1" applyAlignment="1">
      <alignment wrapText="1"/>
    </xf>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18" fontId="0" fillId="0" borderId="0" xfId="0" applyNumberFormat="1"/>
    <xf numFmtId="9" fontId="0" fillId="0" borderId="0" xfId="1" applyFont="1"/>
    <xf numFmtId="166" fontId="0" fillId="0" borderId="0" xfId="0" applyNumberFormat="1"/>
    <xf numFmtId="0" fontId="2" fillId="0" borderId="1" xfId="2" applyAlignment="1">
      <alignment horizontal="center" vertical="center"/>
    </xf>
    <xf numFmtId="167" fontId="3" fillId="0" borderId="0" xfId="0" applyNumberFormat="1" applyFont="1"/>
    <xf numFmtId="167" fontId="0" fillId="0" borderId="0" xfId="0" applyNumberFormat="1" applyAlignment="1">
      <alignment horizontal="left"/>
    </xf>
    <xf numFmtId="9" fontId="6" fillId="0" borderId="0" xfId="1" applyFont="1" applyFill="1" applyBorder="1" applyAlignment="1">
      <alignment horizontal="center"/>
    </xf>
    <xf numFmtId="9" fontId="6" fillId="0" borderId="0" xfId="1" applyFont="1" applyFill="1" applyBorder="1"/>
    <xf numFmtId="0" fontId="4" fillId="0" borderId="3" xfId="3" applyFill="1" applyBorder="1" applyAlignment="1">
      <alignment horizontal="center" vertical="center"/>
    </xf>
    <xf numFmtId="0" fontId="0" fillId="0" borderId="3" xfId="0" applyBorder="1"/>
    <xf numFmtId="0" fontId="5" fillId="0" borderId="0" xfId="0" applyFont="1"/>
    <xf numFmtId="1" fontId="0" fillId="0" borderId="0" xfId="0" applyNumberFormat="1"/>
    <xf numFmtId="1" fontId="3" fillId="0" borderId="0" xfId="0" applyNumberFormat="1" applyFont="1"/>
    <xf numFmtId="0" fontId="6" fillId="0" borderId="0" xfId="0" applyFont="1" applyFill="1" applyBorder="1" applyAlignment="1">
      <alignment horizontal="left"/>
    </xf>
    <xf numFmtId="165" fontId="6" fillId="0" borderId="0" xfId="0" applyNumberFormat="1" applyFont="1" applyFill="1" applyBorder="1"/>
    <xf numFmtId="0" fontId="6" fillId="0" borderId="5" xfId="0" applyFont="1" applyFill="1" applyBorder="1" applyAlignment="1">
      <alignment horizontal="left"/>
    </xf>
    <xf numFmtId="165" fontId="6" fillId="0" borderId="5" xfId="0" applyNumberFormat="1" applyFont="1" applyFill="1" applyBorder="1"/>
    <xf numFmtId="0" fontId="4" fillId="0" borderId="3" xfId="0" applyFont="1" applyFill="1" applyBorder="1" applyAlignment="1">
      <alignment horizontal="center" vertical="center"/>
    </xf>
    <xf numFmtId="0" fontId="6" fillId="0" borderId="4" xfId="0" applyFont="1" applyFill="1" applyBorder="1" applyAlignment="1">
      <alignment horizontal="left"/>
    </xf>
    <xf numFmtId="165" fontId="6" fillId="0" borderId="4" xfId="0" applyNumberFormat="1" applyFont="1" applyFill="1" applyBorder="1"/>
    <xf numFmtId="0" fontId="6" fillId="0" borderId="6" xfId="0" applyFont="1" applyFill="1" applyBorder="1" applyAlignment="1">
      <alignment horizontal="left"/>
    </xf>
    <xf numFmtId="165" fontId="6" fillId="0" borderId="6" xfId="0" applyNumberFormat="1" applyFont="1" applyFill="1" applyBorder="1"/>
    <xf numFmtId="0" fontId="7" fillId="0" borderId="7" xfId="0" applyFont="1" applyFill="1" applyBorder="1" applyAlignment="1">
      <alignment horizontal="center" vertical="center"/>
    </xf>
    <xf numFmtId="0" fontId="0" fillId="0" borderId="0" xfId="0" applyNumberFormat="1"/>
  </cellXfs>
  <cellStyles count="4">
    <cellStyle name="Heading 1" xfId="3" builtinId="16"/>
    <cellStyle name="Heading 2" xfId="2" builtinId="17"/>
    <cellStyle name="Normal" xfId="0" builtinId="0"/>
    <cellStyle name="Percent" xfId="1" builtinId="5"/>
  </cellStyles>
  <dxfs count="104">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horizontal="center"/>
    </dxf>
    <dxf>
      <alignment horizontal="center"/>
    </dxf>
    <dxf>
      <font>
        <b/>
      </font>
    </dxf>
    <dxf>
      <font>
        <b/>
      </font>
    </dxf>
    <dxf>
      <font>
        <b val="0"/>
      </font>
    </dxf>
    <dxf>
      <font>
        <b val="0"/>
      </font>
    </dxf>
    <dxf>
      <font>
        <b val="0"/>
      </font>
    </dxf>
    <dxf>
      <border>
        <left/>
      </border>
    </dxf>
    <dxf>
      <border>
        <left/>
      </border>
    </dxf>
    <dxf>
      <border>
        <left/>
      </border>
    </dxf>
    <dxf>
      <border>
        <left/>
      </border>
    </dxf>
    <dxf>
      <border>
        <left/>
      </border>
    </dxf>
    <dxf>
      <border>
        <right/>
      </border>
    </dxf>
    <dxf>
      <border>
        <right/>
      </border>
    </dxf>
    <dxf>
      <border>
        <right/>
      </border>
    </dxf>
    <dxf>
      <border>
        <right/>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font>
        <b/>
        <i val="0"/>
        <strike val="0"/>
        <condense val="0"/>
        <extend val="0"/>
        <outline val="0"/>
        <shadow val="0"/>
        <u val="none"/>
        <vertAlign val="baseline"/>
        <sz val="15"/>
        <color theme="3"/>
        <name val="Aptos Narrow"/>
        <family val="2"/>
        <scheme val="minor"/>
      </font>
      <border diagonalUp="0" diagonalDown="0" outline="0">
        <left/>
        <right/>
        <top/>
        <bottom style="thick">
          <color theme="4"/>
        </bottom>
      </border>
    </dxf>
    <dxf>
      <alignment vertical="center"/>
    </dxf>
    <dxf>
      <alignment vertical="center"/>
    </dxf>
    <dxf>
      <alignment horizontal="center"/>
    </dxf>
    <dxf>
      <alignment horizontal="center"/>
    </dxf>
    <dxf>
      <font>
        <b/>
      </font>
    </dxf>
    <dxf>
      <font>
        <b/>
      </font>
    </dxf>
    <dxf>
      <font>
        <b val="0"/>
      </font>
    </dxf>
    <dxf>
      <font>
        <b val="0"/>
      </font>
    </dxf>
    <dxf>
      <font>
        <b val="0"/>
      </font>
    </dxf>
    <dxf>
      <border>
        <right/>
      </border>
    </dxf>
    <dxf>
      <border>
        <right/>
      </border>
    </dxf>
    <dxf>
      <border>
        <right/>
      </border>
    </dxf>
    <dxf>
      <border>
        <right/>
      </border>
    </dxf>
    <dxf>
      <border>
        <left/>
        <right/>
        <top/>
        <bottom/>
      </border>
    </dxf>
    <dxf>
      <border>
        <left/>
        <right/>
        <top/>
        <bottom/>
      </border>
    </dxf>
    <dxf>
      <border>
        <left/>
        <right/>
        <top/>
        <bottom/>
      </border>
    </dxf>
    <dxf>
      <border>
        <left/>
        <right/>
        <top/>
        <bottom/>
      </border>
    </dxf>
    <dxf>
      <font>
        <b/>
      </font>
    </dxf>
    <dxf>
      <font>
        <b/>
      </font>
    </dxf>
    <dxf>
      <font>
        <b/>
      </font>
    </dxf>
    <dxf>
      <font>
        <b/>
      </font>
    </dxf>
    <dxf>
      <font>
        <color theme="3"/>
      </font>
    </dxf>
    <dxf>
      <font>
        <color theme="3"/>
      </font>
    </dxf>
    <dxf>
      <font>
        <color theme="3"/>
      </font>
    </dxf>
    <dxf>
      <font>
        <color theme="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sz val="14"/>
      </font>
    </dxf>
    <dxf>
      <font>
        <sz val="14"/>
      </font>
    </dxf>
    <dxf>
      <font>
        <sz val="14"/>
      </font>
    </dxf>
    <dxf>
      <font>
        <sz val="14"/>
      </font>
    </dxf>
    <dxf>
      <font>
        <b val="0"/>
        <i val="0"/>
        <strike val="0"/>
        <condense val="0"/>
        <extend val="0"/>
        <outline val="0"/>
        <shadow val="0"/>
        <u val="none"/>
        <vertAlign val="baseline"/>
        <sz val="12"/>
        <color theme="1"/>
        <name val="Aptos Narrow"/>
        <family val="2"/>
        <scheme val="maj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5" formatCode="[h]:m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numFmt numFmtId="164" formatCode="[$-10409]hh:mm\ AM/PM;@"/>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dxf>
    <dxf>
      <font>
        <b val="0"/>
        <i val="0"/>
        <strike val="0"/>
        <condense val="0"/>
        <extend val="0"/>
        <outline val="0"/>
        <shadow val="0"/>
        <u val="none"/>
        <vertAlign val="baseline"/>
        <sz val="12"/>
        <color theme="1"/>
        <name val="Aptos Narrow"/>
        <family val="2"/>
        <scheme val="major"/>
      </font>
      <numFmt numFmtId="1" formatCode="0"/>
    </dxf>
    <dxf>
      <font>
        <b val="0"/>
        <i val="0"/>
        <strike val="0"/>
        <condense val="0"/>
        <extend val="0"/>
        <outline val="0"/>
        <shadow val="0"/>
        <u val="none"/>
        <vertAlign val="baseline"/>
        <sz val="12"/>
        <color theme="1"/>
        <name val="Aptos Narrow"/>
        <family val="2"/>
        <scheme val="major"/>
      </font>
      <numFmt numFmtId="167" formatCode="[$-14009]d\.m\.yy;@"/>
    </dxf>
    <dxf>
      <font>
        <b val="0"/>
        <i val="0"/>
        <strike val="0"/>
        <condense val="0"/>
        <extend val="0"/>
        <outline val="0"/>
        <shadow val="0"/>
        <u val="none"/>
        <vertAlign val="baseline"/>
        <sz val="12"/>
        <color theme="1"/>
        <name val="Aptos Narrow"/>
        <family val="2"/>
        <scheme val="major"/>
      </font>
    </dxf>
    <dxf>
      <font>
        <b/>
        <color theme="1"/>
      </font>
      <border>
        <bottom style="thin">
          <color theme="9"/>
        </bottom>
        <vertical/>
        <horizontal/>
      </border>
    </dxf>
    <dxf>
      <font>
        <color theme="1"/>
      </font>
      <fill>
        <patternFill>
          <bgColor theme="0" tint="-4.9989318521683403E-2"/>
        </patternFill>
      </fill>
      <border>
        <left/>
        <right/>
        <top/>
        <bottom/>
        <vertical/>
        <horizontal/>
      </border>
    </dxf>
    <dxf>
      <font>
        <b/>
        <i val="0"/>
        <color theme="0"/>
      </font>
      <fill>
        <patternFill>
          <bgColor theme="4"/>
        </patternFill>
      </fill>
      <border>
        <bottom style="thin">
          <color theme="5"/>
        </bottom>
        <vertical/>
        <horizontal/>
      </border>
    </dxf>
    <dxf>
      <font>
        <sz val="8"/>
        <color theme="1"/>
        <name val="Aptos Narrow"/>
        <family val="2"/>
        <scheme val="minor"/>
      </font>
      <fill>
        <patternFill patternType="solid">
          <fgColor theme="4"/>
          <bgColor theme="0" tint="-4.9989318521683403E-2"/>
        </patternFill>
      </fill>
      <border>
        <left/>
        <right/>
        <top/>
        <bottom/>
        <vertical style="thin">
          <color theme="5"/>
        </vertical>
        <horizontal/>
      </border>
    </dxf>
  </dxfs>
  <tableStyles count="2" defaultTableStyle="TableStyleMedium2" defaultPivotStyle="PivotStyleLight16">
    <tableStyle name="SlicerStyleLight2 2" pivot="0" table="0" count="10" xr9:uid="{988FA063-4DEE-47D8-A56A-6A1076381D55}">
      <tableStyleElement type="wholeTable" dxfId="103"/>
      <tableStyleElement type="headerRow" dxfId="102"/>
    </tableStyle>
    <tableStyle name="SlicerStyleLight6 2" pivot="0" table="0" count="10" xr9:uid="{1ED6E94D-D6FA-42C2-9B8B-EC8A6303AECA}">
      <tableStyleElement type="wholeTable" dxfId="101"/>
      <tableStyleElement type="headerRow" dxfId="100"/>
    </tableStyle>
  </tableStyles>
  <colors>
    <mruColors>
      <color rgb="FF1A759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3"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[Learning_Hours_Tracker.xlsx]Pivot_Tables!pvt_daily_trend</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Daily Trend</a:t>
            </a:r>
          </a:p>
        </c:rich>
      </c:tx>
      <c:layout>
        <c:manualLayout>
          <c:xMode val="edge"/>
          <c:yMode val="edge"/>
          <c:x val="5.7029184201136873E-3"/>
          <c:y val="2.1030502922950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c:f>
              <c:strCache>
                <c:ptCount val="1"/>
                <c:pt idx="0">
                  <c:v>Total</c:v>
                </c:pt>
              </c:strCache>
            </c:strRef>
          </c:tx>
          <c:spPr>
            <a:ln w="28575" cap="rnd">
              <a:solidFill>
                <a:schemeClr val="accent1"/>
              </a:solidFill>
              <a:round/>
            </a:ln>
            <a:effectLst/>
          </c:spPr>
          <c:marker>
            <c:symbol val="none"/>
          </c:marker>
          <c:cat>
            <c:strRef>
              <c:f>Pivot_Tables!$A$2:$A$28</c:f>
              <c:strCache>
                <c:ptCount val="27"/>
                <c:pt idx="0">
                  <c:v>20.11.24</c:v>
                </c:pt>
                <c:pt idx="1">
                  <c:v>21.11.24</c:v>
                </c:pt>
                <c:pt idx="2">
                  <c:v>22.11.24</c:v>
                </c:pt>
                <c:pt idx="3">
                  <c:v>23.11.24</c:v>
                </c:pt>
                <c:pt idx="4">
                  <c:v>24.11.24</c:v>
                </c:pt>
                <c:pt idx="5">
                  <c:v>25.11.24</c:v>
                </c:pt>
                <c:pt idx="6">
                  <c:v>26.11.24</c:v>
                </c:pt>
                <c:pt idx="7">
                  <c:v>27.11.24</c:v>
                </c:pt>
                <c:pt idx="8">
                  <c:v>28.11.24</c:v>
                </c:pt>
                <c:pt idx="9">
                  <c:v>29.11.24</c:v>
                </c:pt>
                <c:pt idx="10">
                  <c:v>30.11.24</c:v>
                </c:pt>
                <c:pt idx="11">
                  <c:v>1.12.24</c:v>
                </c:pt>
                <c:pt idx="12">
                  <c:v>2.12.24</c:v>
                </c:pt>
                <c:pt idx="13">
                  <c:v>3.12.24</c:v>
                </c:pt>
                <c:pt idx="14">
                  <c:v>4.12.24</c:v>
                </c:pt>
                <c:pt idx="15">
                  <c:v>5.12.24</c:v>
                </c:pt>
                <c:pt idx="16">
                  <c:v>6.12.24</c:v>
                </c:pt>
                <c:pt idx="17">
                  <c:v>7.12.24</c:v>
                </c:pt>
                <c:pt idx="18">
                  <c:v>8.12.24</c:v>
                </c:pt>
                <c:pt idx="19">
                  <c:v>9.12.24</c:v>
                </c:pt>
                <c:pt idx="20">
                  <c:v>10.12.24</c:v>
                </c:pt>
                <c:pt idx="21">
                  <c:v>11.12.24</c:v>
                </c:pt>
                <c:pt idx="22">
                  <c:v>12.12.24</c:v>
                </c:pt>
                <c:pt idx="23">
                  <c:v>13.12.24</c:v>
                </c:pt>
                <c:pt idx="24">
                  <c:v>14.12.24</c:v>
                </c:pt>
                <c:pt idx="25">
                  <c:v>15.12.24</c:v>
                </c:pt>
                <c:pt idx="26">
                  <c:v>16.12.24</c:v>
                </c:pt>
              </c:strCache>
            </c:strRef>
          </c:cat>
          <c:val>
            <c:numRef>
              <c:f>Pivot_Tables!$B$2:$B$28</c:f>
              <c:numCache>
                <c:formatCode>[h]\.mm</c:formatCode>
                <c:ptCount val="27"/>
                <c:pt idx="0">
                  <c:v>0.11874999999999999</c:v>
                </c:pt>
                <c:pt idx="1">
                  <c:v>4.8611111111111112E-2</c:v>
                </c:pt>
                <c:pt idx="2">
                  <c:v>8.9583333333333334E-2</c:v>
                </c:pt>
                <c:pt idx="3">
                  <c:v>0</c:v>
                </c:pt>
                <c:pt idx="4">
                  <c:v>0</c:v>
                </c:pt>
                <c:pt idx="5">
                  <c:v>0</c:v>
                </c:pt>
                <c:pt idx="6">
                  <c:v>0.14930555555555555</c:v>
                </c:pt>
                <c:pt idx="7">
                  <c:v>0.13819444444444445</c:v>
                </c:pt>
                <c:pt idx="8">
                  <c:v>0.21111111111111108</c:v>
                </c:pt>
                <c:pt idx="9">
                  <c:v>0.12291666666666667</c:v>
                </c:pt>
                <c:pt idx="10">
                  <c:v>0.10138888888888889</c:v>
                </c:pt>
                <c:pt idx="11">
                  <c:v>3.8194444444444448E-2</c:v>
                </c:pt>
                <c:pt idx="12">
                  <c:v>7.9861111111111105E-2</c:v>
                </c:pt>
                <c:pt idx="13">
                  <c:v>8.5416666666666669E-2</c:v>
                </c:pt>
                <c:pt idx="14">
                  <c:v>0.2</c:v>
                </c:pt>
                <c:pt idx="15">
                  <c:v>8.1250000000000003E-2</c:v>
                </c:pt>
                <c:pt idx="16">
                  <c:v>4.9305555555555554E-2</c:v>
                </c:pt>
                <c:pt idx="17">
                  <c:v>4.583333333333333E-2</c:v>
                </c:pt>
                <c:pt idx="18">
                  <c:v>0.15</c:v>
                </c:pt>
                <c:pt idx="19">
                  <c:v>4.0277777777777773E-2</c:v>
                </c:pt>
                <c:pt idx="20">
                  <c:v>8.2638888888888887E-2</c:v>
                </c:pt>
                <c:pt idx="21">
                  <c:v>0</c:v>
                </c:pt>
                <c:pt idx="22">
                  <c:v>0.16388888888888889</c:v>
                </c:pt>
                <c:pt idx="23">
                  <c:v>0.13750000000000001</c:v>
                </c:pt>
                <c:pt idx="24">
                  <c:v>4.1666666666666664E-2</c:v>
                </c:pt>
                <c:pt idx="25">
                  <c:v>4.1666666666666664E-2</c:v>
                </c:pt>
                <c:pt idx="26">
                  <c:v>8.3333333333333329E-2</c:v>
                </c:pt>
              </c:numCache>
            </c:numRef>
          </c:val>
          <c:smooth val="0"/>
          <c:extLst>
            <c:ext xmlns:c16="http://schemas.microsoft.com/office/drawing/2014/chart" uri="{C3380CC4-5D6E-409C-BE32-E72D297353CC}">
              <c16:uniqueId val="{00000004-B809-4869-97E4-F35607938178}"/>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spPr>
        <a:noFill/>
        <a:ln>
          <a:noFill/>
        </a:ln>
        <a:effectLst/>
      </c:spPr>
    </c:plotArea>
    <c:legend>
      <c:legendPos val="t"/>
      <c:layout>
        <c:manualLayout>
          <c:xMode val="edge"/>
          <c:yMode val="edge"/>
          <c:x val="5.653797465260975E-3"/>
          <c:y val="0.11614095239199201"/>
          <c:w val="0.12618815046001247"/>
          <c:h val="8.4207176198783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[Learning_Hours_Tracker.xlsx]Pivot_Tables!pvt_monthly_trend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Study Hours Monthly Trend</a:t>
            </a:r>
          </a:p>
        </c:rich>
      </c:tx>
      <c:layout>
        <c:manualLayout>
          <c:xMode val="edge"/>
          <c:yMode val="edge"/>
          <c:x val="5.7029184201136873E-3"/>
          <c:y val="2.10305029229501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tailEnd type="triangle"/>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Pivot_Tables!$E$1</c:f>
              <c:strCache>
                <c:ptCount val="1"/>
                <c:pt idx="0">
                  <c:v>Total</c:v>
                </c:pt>
              </c:strCache>
            </c:strRef>
          </c:tx>
          <c:spPr>
            <a:ln w="28575" cap="rnd">
              <a:solidFill>
                <a:schemeClr val="accent1"/>
              </a:solidFill>
              <a:round/>
              <a:tailEnd type="triangle"/>
            </a:ln>
            <a:effectLst/>
          </c:spPr>
          <c:marker>
            <c:symbol val="none"/>
          </c:marker>
          <c:trendline>
            <c:spPr>
              <a:ln w="19050" cap="rnd">
                <a:solidFill>
                  <a:schemeClr val="accent1"/>
                </a:solidFill>
                <a:prstDash val="sysDash"/>
              </a:ln>
              <a:effectLst/>
            </c:spPr>
            <c:trendlineType val="movingAvg"/>
            <c:period val="7"/>
            <c:dispRSqr val="0"/>
            <c:dispEq val="0"/>
          </c:trendline>
          <c:trendline>
            <c:trendlineType val="linear"/>
            <c:dispRSqr val="0"/>
            <c:dispEq val="0"/>
          </c:trendline>
          <c:trendline>
            <c:trendlineType val="linear"/>
            <c:dispRSqr val="0"/>
            <c:dispEq val="0"/>
          </c:trendline>
          <c:cat>
            <c:strRef>
              <c:f>Pivot_Tables!$D$2:$D$3</c:f>
              <c:strCache>
                <c:ptCount val="2"/>
                <c:pt idx="0">
                  <c:v>Nov</c:v>
                </c:pt>
                <c:pt idx="1">
                  <c:v>Dec</c:v>
                </c:pt>
              </c:strCache>
            </c:strRef>
          </c:cat>
          <c:val>
            <c:numRef>
              <c:f>Pivot_Tables!$E$2:$E$3</c:f>
              <c:numCache>
                <c:formatCode>[h]\.mm</c:formatCode>
                <c:ptCount val="2"/>
                <c:pt idx="0">
                  <c:v>0.97986111111111118</c:v>
                </c:pt>
                <c:pt idx="1">
                  <c:v>1.3208333333333333</c:v>
                </c:pt>
              </c:numCache>
            </c:numRef>
          </c:val>
          <c:smooth val="0"/>
          <c:extLst>
            <c:ext xmlns:c16="http://schemas.microsoft.com/office/drawing/2014/chart" uri="{C3380CC4-5D6E-409C-BE32-E72D297353CC}">
              <c16:uniqueId val="{00000007-7F6A-4E50-A104-55B74677C380}"/>
            </c:ext>
          </c:extLst>
        </c:ser>
        <c:dLbls>
          <c:showLegendKey val="0"/>
          <c:showVal val="0"/>
          <c:showCatName val="0"/>
          <c:showSerName val="0"/>
          <c:showPercent val="0"/>
          <c:showBubbleSize val="0"/>
        </c:dLbls>
        <c:smooth val="0"/>
        <c:axId val="1431541231"/>
        <c:axId val="1431525871"/>
      </c:lineChart>
      <c:catAx>
        <c:axId val="1431541231"/>
        <c:scaling>
          <c:orientation val="minMax"/>
        </c:scaling>
        <c:delete val="0"/>
        <c:axPos val="b"/>
        <c:numFmt formatCode="General" sourceLinked="0"/>
        <c:majorTickMark val="out"/>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25871"/>
        <c:crosses val="autoZero"/>
        <c:auto val="1"/>
        <c:lblAlgn val="ctr"/>
        <c:lblOffset val="100"/>
        <c:tickMarkSkip val="7"/>
        <c:noMultiLvlLbl val="0"/>
      </c:catAx>
      <c:valAx>
        <c:axId val="143152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2.4829298572315334E-2"/>
              <c:y val="0.29133456342456071"/>
            </c:manualLayout>
          </c:layout>
          <c:overlay val="0"/>
          <c:spPr>
            <a:noFill/>
            <a:ln>
              <a:noFill/>
            </a:ln>
            <a:effectLst/>
          </c:sp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41231"/>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[Learning_Hours_Tracker.xlsx]Pivot_Tables!pvt_hourly_trend</c:name>
    <c:fmtId val="1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Hours Are You Most Productive?</a:t>
            </a:r>
            <a:endParaRPr lang="en-IN"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2.5399244026758173E-2"/>
          <c:y val="4.587155963302752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Pivot_Tables!$H$1</c:f>
              <c:strCache>
                <c:ptCount val="1"/>
                <c:pt idx="0">
                  <c:v>Total Hours Studied</c:v>
                </c:pt>
              </c:strCache>
            </c:strRef>
          </c:tx>
          <c:spPr>
            <a:solidFill>
              <a:schemeClr val="accent1"/>
            </a:solidFill>
            <a:ln>
              <a:noFill/>
            </a:ln>
            <a:effectLst/>
          </c:spPr>
          <c:cat>
            <c:strRef>
              <c:f>Pivot_Tables!$G$2:$G$18</c:f>
              <c:strCache>
                <c:ptCount val="17"/>
                <c:pt idx="0">
                  <c:v>12 AM</c:v>
                </c:pt>
                <c:pt idx="1">
                  <c:v>5 AM</c:v>
                </c:pt>
                <c:pt idx="2">
                  <c:v>7 AM</c:v>
                </c:pt>
                <c:pt idx="3">
                  <c:v>8 AM</c:v>
                </c:pt>
                <c:pt idx="4">
                  <c:v>9 AM</c:v>
                </c:pt>
                <c:pt idx="5">
                  <c:v>10 AM</c:v>
                </c:pt>
                <c:pt idx="6">
                  <c:v>11 AM</c:v>
                </c:pt>
                <c:pt idx="7">
                  <c:v>1 PM</c:v>
                </c:pt>
                <c:pt idx="8">
                  <c:v>2 PM</c:v>
                </c:pt>
                <c:pt idx="9">
                  <c:v>3 PM</c:v>
                </c:pt>
                <c:pt idx="10">
                  <c:v>4 PM</c:v>
                </c:pt>
                <c:pt idx="11">
                  <c:v>5 PM</c:v>
                </c:pt>
                <c:pt idx="12">
                  <c:v>6 PM</c:v>
                </c:pt>
                <c:pt idx="13">
                  <c:v>7 PM</c:v>
                </c:pt>
                <c:pt idx="14">
                  <c:v>8 PM</c:v>
                </c:pt>
                <c:pt idx="15">
                  <c:v>9 PM</c:v>
                </c:pt>
                <c:pt idx="16">
                  <c:v>10 PM</c:v>
                </c:pt>
              </c:strCache>
            </c:strRef>
          </c:cat>
          <c:val>
            <c:numRef>
              <c:f>Pivot_Tables!$H$2:$H$18</c:f>
              <c:numCache>
                <c:formatCode>[h]\.mm</c:formatCode>
                <c:ptCount val="17"/>
                <c:pt idx="0">
                  <c:v>2.361111111111111E-2</c:v>
                </c:pt>
                <c:pt idx="1">
                  <c:v>4.1666666666666664E-2</c:v>
                </c:pt>
                <c:pt idx="2">
                  <c:v>0.10277777777777777</c:v>
                </c:pt>
                <c:pt idx="3">
                  <c:v>0.23333333333333334</c:v>
                </c:pt>
                <c:pt idx="4">
                  <c:v>2.4999999999999998E-2</c:v>
                </c:pt>
                <c:pt idx="5">
                  <c:v>7.4999999999999997E-2</c:v>
                </c:pt>
                <c:pt idx="6">
                  <c:v>0.1875</c:v>
                </c:pt>
                <c:pt idx="7">
                  <c:v>0.11736111111111111</c:v>
                </c:pt>
                <c:pt idx="8">
                  <c:v>8.4027777777777785E-2</c:v>
                </c:pt>
                <c:pt idx="9">
                  <c:v>0.13680555555555557</c:v>
                </c:pt>
                <c:pt idx="10">
                  <c:v>0.24791666666666665</c:v>
                </c:pt>
                <c:pt idx="11">
                  <c:v>0.22430555555555554</c:v>
                </c:pt>
                <c:pt idx="12">
                  <c:v>0.33402777777777776</c:v>
                </c:pt>
                <c:pt idx="13">
                  <c:v>0.13680555555555554</c:v>
                </c:pt>
                <c:pt idx="14">
                  <c:v>8.8888888888888878E-2</c:v>
                </c:pt>
                <c:pt idx="15">
                  <c:v>0.19305555555555556</c:v>
                </c:pt>
                <c:pt idx="16">
                  <c:v>4.8611111111111112E-2</c:v>
                </c:pt>
              </c:numCache>
            </c:numRef>
          </c:val>
          <c:extLst>
            <c:ext xmlns:c16="http://schemas.microsoft.com/office/drawing/2014/chart" uri="{C3380CC4-5D6E-409C-BE32-E72D297353CC}">
              <c16:uniqueId val="{00000000-7C7E-4DFA-BDBB-6E4584AF655C}"/>
            </c:ext>
          </c:extLst>
        </c:ser>
        <c:dLbls>
          <c:showLegendKey val="0"/>
          <c:showVal val="0"/>
          <c:showCatName val="0"/>
          <c:showSerName val="0"/>
          <c:showPercent val="0"/>
          <c:showBubbleSize val="0"/>
        </c:dLbls>
        <c:axId val="666573327"/>
        <c:axId val="666571407"/>
      </c:areaChart>
      <c:lineChart>
        <c:grouping val="standard"/>
        <c:varyColors val="0"/>
        <c:ser>
          <c:idx val="1"/>
          <c:order val="1"/>
          <c:tx>
            <c:strRef>
              <c:f>Pivot_Tables!$I$1</c:f>
              <c:strCache>
                <c:ptCount val="1"/>
                <c:pt idx="0">
                  <c:v>Count</c:v>
                </c:pt>
              </c:strCache>
            </c:strRef>
          </c:tx>
          <c:spPr>
            <a:ln w="28575" cap="rnd">
              <a:solidFill>
                <a:schemeClr val="accent2"/>
              </a:solidFill>
              <a:round/>
            </a:ln>
            <a:effectLst/>
          </c:spPr>
          <c:marker>
            <c:symbol val="none"/>
          </c:marker>
          <c:cat>
            <c:strRef>
              <c:f>Pivot_Tables!$G$2:$G$18</c:f>
              <c:strCache>
                <c:ptCount val="17"/>
                <c:pt idx="0">
                  <c:v>12 AM</c:v>
                </c:pt>
                <c:pt idx="1">
                  <c:v>5 AM</c:v>
                </c:pt>
                <c:pt idx="2">
                  <c:v>7 AM</c:v>
                </c:pt>
                <c:pt idx="3">
                  <c:v>8 AM</c:v>
                </c:pt>
                <c:pt idx="4">
                  <c:v>9 AM</c:v>
                </c:pt>
                <c:pt idx="5">
                  <c:v>10 AM</c:v>
                </c:pt>
                <c:pt idx="6">
                  <c:v>11 AM</c:v>
                </c:pt>
                <c:pt idx="7">
                  <c:v>1 PM</c:v>
                </c:pt>
                <c:pt idx="8">
                  <c:v>2 PM</c:v>
                </c:pt>
                <c:pt idx="9">
                  <c:v>3 PM</c:v>
                </c:pt>
                <c:pt idx="10">
                  <c:v>4 PM</c:v>
                </c:pt>
                <c:pt idx="11">
                  <c:v>5 PM</c:v>
                </c:pt>
                <c:pt idx="12">
                  <c:v>6 PM</c:v>
                </c:pt>
                <c:pt idx="13">
                  <c:v>7 PM</c:v>
                </c:pt>
                <c:pt idx="14">
                  <c:v>8 PM</c:v>
                </c:pt>
                <c:pt idx="15">
                  <c:v>9 PM</c:v>
                </c:pt>
                <c:pt idx="16">
                  <c:v>10 PM</c:v>
                </c:pt>
              </c:strCache>
            </c:strRef>
          </c:cat>
          <c:val>
            <c:numRef>
              <c:f>Pivot_Tables!$I$2:$I$18</c:f>
              <c:numCache>
                <c:formatCode>General</c:formatCode>
                <c:ptCount val="17"/>
                <c:pt idx="0">
                  <c:v>5</c:v>
                </c:pt>
                <c:pt idx="1">
                  <c:v>1</c:v>
                </c:pt>
                <c:pt idx="2">
                  <c:v>3</c:v>
                </c:pt>
                <c:pt idx="3">
                  <c:v>3</c:v>
                </c:pt>
                <c:pt idx="4">
                  <c:v>2</c:v>
                </c:pt>
                <c:pt idx="5">
                  <c:v>1</c:v>
                </c:pt>
                <c:pt idx="6">
                  <c:v>5</c:v>
                </c:pt>
                <c:pt idx="7">
                  <c:v>3</c:v>
                </c:pt>
                <c:pt idx="8">
                  <c:v>3</c:v>
                </c:pt>
                <c:pt idx="9">
                  <c:v>3</c:v>
                </c:pt>
                <c:pt idx="10">
                  <c:v>6</c:v>
                </c:pt>
                <c:pt idx="11">
                  <c:v>7</c:v>
                </c:pt>
                <c:pt idx="12">
                  <c:v>8</c:v>
                </c:pt>
                <c:pt idx="13">
                  <c:v>7</c:v>
                </c:pt>
                <c:pt idx="14">
                  <c:v>4</c:v>
                </c:pt>
                <c:pt idx="15">
                  <c:v>5</c:v>
                </c:pt>
                <c:pt idx="16">
                  <c:v>1</c:v>
                </c:pt>
              </c:numCache>
            </c:numRef>
          </c:val>
          <c:smooth val="0"/>
          <c:extLst>
            <c:ext xmlns:c16="http://schemas.microsoft.com/office/drawing/2014/chart" uri="{C3380CC4-5D6E-409C-BE32-E72D297353CC}">
              <c16:uniqueId val="{00000001-7C7E-4DFA-BDBB-6E4584AF655C}"/>
            </c:ext>
          </c:extLst>
        </c:ser>
        <c:dLbls>
          <c:showLegendKey val="0"/>
          <c:showVal val="0"/>
          <c:showCatName val="0"/>
          <c:showSerName val="0"/>
          <c:showPercent val="0"/>
          <c:showBubbleSize val="0"/>
        </c:dLbls>
        <c:marker val="1"/>
        <c:smooth val="0"/>
        <c:axId val="1422403087"/>
        <c:axId val="1422402127"/>
      </c:lineChart>
      <c:catAx>
        <c:axId val="14224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22402127"/>
        <c:crosses val="autoZero"/>
        <c:auto val="1"/>
        <c:lblAlgn val="ctr"/>
        <c:lblOffset val="100"/>
        <c:noMultiLvlLbl val="0"/>
      </c:catAx>
      <c:valAx>
        <c:axId val="1422402127"/>
        <c:scaling>
          <c:orientation val="minMax"/>
        </c:scaling>
        <c:delete val="0"/>
        <c:axPos val="l"/>
        <c:title>
          <c:tx>
            <c:rich>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r>
                  <a:rPr lang="en-IN" sz="1000" b="0" i="0" u="none" strike="noStrike" kern="1200" baseline="0">
                    <a:solidFill>
                      <a:sysClr val="windowText" lastClr="000000">
                        <a:lumMod val="65000"/>
                        <a:lumOff val="35000"/>
                      </a:sysClr>
                    </a:solidFill>
                    <a:latin typeface="+mn-lt"/>
                    <a:ea typeface="+mn-ea"/>
                    <a:cs typeface="+mn-cs"/>
                  </a:rPr>
                  <a:t>Count</a:t>
                </a:r>
              </a:p>
            </c:rich>
          </c:tx>
          <c:layout>
            <c:manualLayout>
              <c:xMode val="edge"/>
              <c:yMode val="edge"/>
              <c:x val="2.145923149666969E-2"/>
              <c:y val="0.31214211755640636"/>
            </c:manualLayout>
          </c:layout>
          <c:overlay val="0"/>
          <c:spPr>
            <a:noFill/>
            <a:ln>
              <a:noFill/>
            </a:ln>
            <a:effectLst/>
          </c:spPr>
          <c:txPr>
            <a:bodyPr rot="-5400000" spcFirstLastPara="1" vertOverflow="ellipsis" vert="horz" wrap="square" anchor="ctr" anchorCtr="1"/>
            <a:lstStyle/>
            <a:p>
              <a:pPr algn="ctr" rtl="0">
                <a:defRPr lang="en-IN"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403087"/>
        <c:crosses val="autoZero"/>
        <c:crossBetween val="between"/>
      </c:valAx>
      <c:valAx>
        <c:axId val="66657140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 Studied</a:t>
                </a:r>
              </a:p>
            </c:rich>
          </c:tx>
          <c:layout>
            <c:manualLayout>
              <c:xMode val="edge"/>
              <c:yMode val="edge"/>
              <c:x val="0.93990213614164519"/>
              <c:y val="0.297221218907269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573327"/>
        <c:crosses val="max"/>
        <c:crossBetween val="between"/>
      </c:valAx>
      <c:catAx>
        <c:axId val="666573327"/>
        <c:scaling>
          <c:orientation val="minMax"/>
        </c:scaling>
        <c:delete val="1"/>
        <c:axPos val="b"/>
        <c:numFmt formatCode="General" sourceLinked="1"/>
        <c:majorTickMark val="out"/>
        <c:minorTickMark val="none"/>
        <c:tickLblPos val="nextTo"/>
        <c:crossAx val="666571407"/>
        <c:crosses val="autoZero"/>
        <c:auto val="1"/>
        <c:lblAlgn val="ctr"/>
        <c:lblOffset val="100"/>
        <c:noMultiLvlLbl val="0"/>
      </c:catAx>
      <c:spPr>
        <a:noFill/>
        <a:ln>
          <a:noFill/>
        </a:ln>
        <a:effectLst/>
      </c:spPr>
    </c:plotArea>
    <c:legend>
      <c:legendPos val="t"/>
      <c:layout>
        <c:manualLayout>
          <c:xMode val="edge"/>
          <c:yMode val="edge"/>
          <c:x val="3.4469571166452863E-2"/>
          <c:y val="0.13807339449541284"/>
          <c:w val="0.40173295967110112"/>
          <c:h val="8.600977630089816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[Learning_Hours_Tracker.xlsx]Pivot_Tables!pvt_weekday_trend</c:name>
    <c:fmtId val="1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IN" sz="1400" b="1" i="0" u="none" strike="noStrike" baseline="0"/>
              <a:t>Which Weekday Are You Most Productive?</a:t>
            </a:r>
            <a:endParaRPr lang="en-US" sz="1400" b="1" i="0" u="none" strike="noStrike" kern="1200" spc="0" baseline="0">
              <a:solidFill>
                <a:sysClr val="windowText" lastClr="000000">
                  <a:lumMod val="65000"/>
                  <a:lumOff val="35000"/>
                </a:sysClr>
              </a:solidFill>
              <a:latin typeface="+mn-lt"/>
              <a:ea typeface="+mn-ea"/>
              <a:cs typeface="+mn-cs"/>
            </a:endParaRPr>
          </a:p>
        </c:rich>
      </c:tx>
      <c:layout>
        <c:manualLayout>
          <c:xMode val="edge"/>
          <c:yMode val="edge"/>
          <c:x val="3.6040320932937298E-2"/>
          <c:y val="4.645760743321718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Pivot_Tables!$L$1</c:f>
              <c:strCache>
                <c:ptCount val="1"/>
                <c:pt idx="0">
                  <c:v>Total</c:v>
                </c:pt>
              </c:strCache>
            </c:strRef>
          </c:tx>
          <c:spPr>
            <a:solidFill>
              <a:schemeClr val="accent1"/>
            </a:solidFill>
            <a:ln>
              <a:noFill/>
            </a:ln>
            <a:effectLst/>
          </c:spPr>
          <c:invertIfNegative val="0"/>
          <c:cat>
            <c:strRef>
              <c:f>Pivot_Tables!$K$2:$K$8</c:f>
              <c:strCache>
                <c:ptCount val="7"/>
                <c:pt idx="0">
                  <c:v>Sunday</c:v>
                </c:pt>
                <c:pt idx="1">
                  <c:v>Saturday</c:v>
                </c:pt>
                <c:pt idx="2">
                  <c:v>Friday</c:v>
                </c:pt>
                <c:pt idx="3">
                  <c:v>Thursday</c:v>
                </c:pt>
                <c:pt idx="4">
                  <c:v>Wednesday</c:v>
                </c:pt>
                <c:pt idx="5">
                  <c:v>Tuesday</c:v>
                </c:pt>
                <c:pt idx="6">
                  <c:v>Monday</c:v>
                </c:pt>
              </c:strCache>
            </c:strRef>
          </c:cat>
          <c:val>
            <c:numRef>
              <c:f>Pivot_Tables!$L$2:$L$8</c:f>
              <c:numCache>
                <c:formatCode>[h]\.mm</c:formatCode>
                <c:ptCount val="7"/>
                <c:pt idx="0">
                  <c:v>0.2298611111111111</c:v>
                </c:pt>
                <c:pt idx="1">
                  <c:v>0.18888888888888888</c:v>
                </c:pt>
                <c:pt idx="2">
                  <c:v>0.39930555555555558</c:v>
                </c:pt>
                <c:pt idx="3">
                  <c:v>0.50486111111111098</c:v>
                </c:pt>
                <c:pt idx="4">
                  <c:v>0.45694444444444438</c:v>
                </c:pt>
                <c:pt idx="5">
                  <c:v>0.31736111111111104</c:v>
                </c:pt>
                <c:pt idx="6">
                  <c:v>0.20347222222222222</c:v>
                </c:pt>
              </c:numCache>
            </c:numRef>
          </c:val>
          <c:extLst>
            <c:ext xmlns:c16="http://schemas.microsoft.com/office/drawing/2014/chart" uri="{C3380CC4-5D6E-409C-BE32-E72D297353CC}">
              <c16:uniqueId val="{00000000-C29B-4E8E-9719-08CD6169BE70}"/>
            </c:ext>
          </c:extLst>
        </c:ser>
        <c:dLbls>
          <c:showLegendKey val="0"/>
          <c:showVal val="0"/>
          <c:showCatName val="0"/>
          <c:showSerName val="0"/>
          <c:showPercent val="0"/>
          <c:showBubbleSize val="0"/>
        </c:dLbls>
        <c:gapWidth val="182"/>
        <c:axId val="492259391"/>
        <c:axId val="492259871"/>
      </c:barChart>
      <c:catAx>
        <c:axId val="49225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9871"/>
        <c:crosses val="autoZero"/>
        <c:auto val="1"/>
        <c:lblAlgn val="ctr"/>
        <c:lblOffset val="100"/>
        <c:noMultiLvlLbl val="0"/>
      </c:catAx>
      <c:valAx>
        <c:axId val="4922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r>
                  <a:rPr lang="en-IN" baseline="0"/>
                  <a:t> Studied</a:t>
                </a:r>
                <a:endParaRPr lang="en-IN"/>
              </a:p>
            </c:rich>
          </c:tx>
          <c:layout>
            <c:manualLayout>
              <c:xMode val="edge"/>
              <c:yMode val="edge"/>
              <c:x val="0.14176568123595332"/>
              <c:y val="0.847822071021610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25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xml"/><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hyperlink" Target="#Period_Over_Period_Change!A1"/><Relationship Id="rId11" Type="http://schemas.openxmlformats.org/officeDocument/2006/relationships/image" Target="../media/image6.png"/><Relationship Id="rId5" Type="http://schemas.openxmlformats.org/officeDocument/2006/relationships/chart" Target="../charts/chart4.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3.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Focus_Trac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24</xdr:col>
      <xdr:colOff>403860</xdr:colOff>
      <xdr:row>41</xdr:row>
      <xdr:rowOff>7619</xdr:rowOff>
    </xdr:to>
    <xdr:grpSp>
      <xdr:nvGrpSpPr>
        <xdr:cNvPr id="54" name="Group 53">
          <a:extLst>
            <a:ext uri="{FF2B5EF4-FFF2-40B4-BE49-F238E27FC236}">
              <a16:creationId xmlns:a16="http://schemas.microsoft.com/office/drawing/2014/main" id="{B46B03B9-842A-D305-CEA8-913277FBE6F5}"/>
            </a:ext>
          </a:extLst>
        </xdr:cNvPr>
        <xdr:cNvGrpSpPr/>
      </xdr:nvGrpSpPr>
      <xdr:grpSpPr>
        <a:xfrm>
          <a:off x="0" y="15240"/>
          <a:ext cx="15034260" cy="7490459"/>
          <a:chOff x="0" y="15240"/>
          <a:chExt cx="15034260" cy="7490459"/>
        </a:xfrm>
      </xdr:grpSpPr>
      <xdr:pic>
        <xdr:nvPicPr>
          <xdr:cNvPr id="2" name="Picture 1">
            <a:extLst>
              <a:ext uri="{FF2B5EF4-FFF2-40B4-BE49-F238E27FC236}">
                <a16:creationId xmlns:a16="http://schemas.microsoft.com/office/drawing/2014/main" id="{9C75DFDF-C719-E4E9-FB89-FAE6E3626D69}"/>
              </a:ext>
            </a:extLst>
          </xdr:cNvPr>
          <xdr:cNvPicPr>
            <a:picLocks noChangeAspect="1" noChangeArrowheads="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rcRect/>
          <a:stretch>
            <a:fillRect/>
          </a:stretch>
        </xdr:blipFill>
        <xdr:spPr bwMode="auto">
          <a:xfrm>
            <a:off x="0" y="15240"/>
            <a:ext cx="15034260" cy="749045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Rounded Corners 3">
            <a:extLst>
              <a:ext uri="{FF2B5EF4-FFF2-40B4-BE49-F238E27FC236}">
                <a16:creationId xmlns:a16="http://schemas.microsoft.com/office/drawing/2014/main" id="{37C38090-A8C1-3A3C-6CDA-E3B765524E7A}"/>
              </a:ext>
            </a:extLst>
          </xdr:cNvPr>
          <xdr:cNvSpPr/>
        </xdr:nvSpPr>
        <xdr:spPr>
          <a:xfrm>
            <a:off x="297180" y="251460"/>
            <a:ext cx="13799820" cy="6728460"/>
          </a:xfrm>
          <a:prstGeom prst="roundRect">
            <a:avLst/>
          </a:prstGeom>
          <a:solidFill>
            <a:schemeClr val="bg1">
              <a:lumMod val="9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5" name="TextBox 4">
            <a:extLst>
              <a:ext uri="{FF2B5EF4-FFF2-40B4-BE49-F238E27FC236}">
                <a16:creationId xmlns:a16="http://schemas.microsoft.com/office/drawing/2014/main" id="{E8407D31-FA60-9DA5-4BD7-24ACA2DCB716}"/>
              </a:ext>
            </a:extLst>
          </xdr:cNvPr>
          <xdr:cNvSpPr txBox="1"/>
        </xdr:nvSpPr>
        <xdr:spPr>
          <a:xfrm>
            <a:off x="815340" y="617220"/>
            <a:ext cx="2491740" cy="883920"/>
          </a:xfrm>
          <a:prstGeom prst="rect">
            <a:avLst/>
          </a:prstGeom>
          <a:solidFill>
            <a:schemeClr val="accent1"/>
          </a:solidFill>
          <a:ln>
            <a:no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400"/>
              <a:t>Learning</a:t>
            </a:r>
            <a:r>
              <a:rPr lang="en-IN" sz="2400" baseline="0"/>
              <a:t> </a:t>
            </a:r>
            <a:r>
              <a:rPr lang="en-IN" sz="2400"/>
              <a:t>Hours Lookout</a:t>
            </a:r>
            <a:endParaRPr lang="en-IN" sz="2400" b="1" kern="1200" cap="none" spc="0">
              <a:ln w="13462">
                <a:noFill/>
                <a:prstDash val="solid"/>
              </a:ln>
              <a:solidFill>
                <a:schemeClr val="bg1">
                  <a:lumMod val="95000"/>
                </a:schemeClr>
              </a:solidFill>
              <a:effectLst/>
              <a:latin typeface="+mj-lt"/>
            </a:endParaRPr>
          </a:p>
        </xdr:txBody>
      </xdr:sp>
      <xdr:sp macro="" textlink="">
        <xdr:nvSpPr>
          <xdr:cNvPr id="7" name="TextBox 6">
            <a:extLst>
              <a:ext uri="{FF2B5EF4-FFF2-40B4-BE49-F238E27FC236}">
                <a16:creationId xmlns:a16="http://schemas.microsoft.com/office/drawing/2014/main" id="{85C42285-7595-4DAC-B3EA-17E91477C4E1}"/>
              </a:ext>
            </a:extLst>
          </xdr:cNvPr>
          <xdr:cNvSpPr txBox="1"/>
        </xdr:nvSpPr>
        <xdr:spPr>
          <a:xfrm>
            <a:off x="708660" y="1798320"/>
            <a:ext cx="23622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kern="0" cap="none" spc="0">
                <a:ln w="13462">
                  <a:noFill/>
                  <a:prstDash val="solid"/>
                </a:ln>
                <a:solidFill>
                  <a:schemeClr val="accent1"/>
                </a:solidFill>
                <a:effectLst/>
                <a:latin typeface="+mj-lt"/>
              </a:rPr>
              <a:t>KPIs</a:t>
            </a:r>
            <a:endParaRPr lang="en-IN" sz="2000" b="1" kern="1200" cap="none" spc="0">
              <a:ln w="13462">
                <a:noFill/>
                <a:prstDash val="solid"/>
              </a:ln>
              <a:solidFill>
                <a:schemeClr val="accent1"/>
              </a:solidFill>
              <a:effectLst/>
              <a:latin typeface="+mj-lt"/>
            </a:endParaRPr>
          </a:p>
        </xdr:txBody>
      </xdr:sp>
      <xdr:grpSp>
        <xdr:nvGrpSpPr>
          <xdr:cNvPr id="11" name="Group 10">
            <a:extLst>
              <a:ext uri="{FF2B5EF4-FFF2-40B4-BE49-F238E27FC236}">
                <a16:creationId xmlns:a16="http://schemas.microsoft.com/office/drawing/2014/main" id="{2594DA37-96FC-448B-5B89-74B2297205DE}"/>
              </a:ext>
            </a:extLst>
          </xdr:cNvPr>
          <xdr:cNvGrpSpPr/>
        </xdr:nvGrpSpPr>
        <xdr:grpSpPr>
          <a:xfrm>
            <a:off x="914400" y="2247900"/>
            <a:ext cx="2110740" cy="784860"/>
            <a:chOff x="920369" y="1783080"/>
            <a:chExt cx="1958340" cy="784860"/>
          </a:xfrm>
          <a:scene3d>
            <a:camera prst="orthographicFront">
              <a:rot lat="0" lon="0" rev="0"/>
            </a:camera>
            <a:lightRig rig="glow" dir="t">
              <a:rot lat="0" lon="0" rev="4800000"/>
            </a:lightRig>
          </a:scene3d>
        </xdr:grpSpPr>
        <xdr:sp macro="" textlink="">
          <xdr:nvSpPr>
            <xdr:cNvPr id="9" name="Rectangle: Rounded Corners 8">
              <a:extLst>
                <a:ext uri="{FF2B5EF4-FFF2-40B4-BE49-F238E27FC236}">
                  <a16:creationId xmlns:a16="http://schemas.microsoft.com/office/drawing/2014/main" id="{D7B0008E-8F38-FE19-F65A-0DDB7AF73FE6}"/>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Studied Hours Today</a:t>
              </a:r>
            </a:p>
          </xdr:txBody>
        </xdr:sp>
        <xdr:sp macro="" textlink="rng_today_study_hours">
          <xdr:nvSpPr>
            <xdr:cNvPr id="10" name="TextBox 9">
              <a:extLst>
                <a:ext uri="{FF2B5EF4-FFF2-40B4-BE49-F238E27FC236}">
                  <a16:creationId xmlns:a16="http://schemas.microsoft.com/office/drawing/2014/main" id="{5D160238-5ADB-1230-BF51-5C39265A33C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E3BB33-6E9F-4EBC-96B9-70DF8F6B5C11}" type="TxLink">
                <a:rPr lang="en-US" sz="1600" b="1" i="0" u="none" strike="noStrike" kern="1200">
                  <a:ln>
                    <a:noFill/>
                  </a:ln>
                  <a:solidFill>
                    <a:schemeClr val="accent1"/>
                  </a:solidFill>
                  <a:latin typeface="Aptos Narrow"/>
                </a:rPr>
                <a:pPr algn="ctr"/>
                <a:t>3.18 Hours</a:t>
              </a:fld>
              <a:endParaRPr lang="en-IN" sz="1600" b="1" kern="1200">
                <a:ln>
                  <a:noFill/>
                </a:ln>
                <a:solidFill>
                  <a:schemeClr val="accent1"/>
                </a:solidFill>
              </a:endParaRPr>
            </a:p>
          </xdr:txBody>
        </xdr:sp>
      </xdr:grpSp>
      <xdr:grpSp>
        <xdr:nvGrpSpPr>
          <xdr:cNvPr id="12" name="Group 11">
            <a:extLst>
              <a:ext uri="{FF2B5EF4-FFF2-40B4-BE49-F238E27FC236}">
                <a16:creationId xmlns:a16="http://schemas.microsoft.com/office/drawing/2014/main" id="{E87E8F88-60B1-4FA1-9071-3D82C7679689}"/>
              </a:ext>
            </a:extLst>
          </xdr:cNvPr>
          <xdr:cNvGrpSpPr/>
        </xdr:nvGrpSpPr>
        <xdr:grpSpPr>
          <a:xfrm>
            <a:off x="922020" y="3230880"/>
            <a:ext cx="2110740" cy="784860"/>
            <a:chOff x="920369" y="1783080"/>
            <a:chExt cx="1958340" cy="784860"/>
          </a:xfrm>
          <a:scene3d>
            <a:camera prst="orthographicFront">
              <a:rot lat="0" lon="0" rev="0"/>
            </a:camera>
            <a:lightRig rig="glow" dir="t">
              <a:rot lat="0" lon="0" rev="4800000"/>
            </a:lightRig>
          </a:scene3d>
        </xdr:grpSpPr>
        <xdr:sp macro="" textlink="">
          <xdr:nvSpPr>
            <xdr:cNvPr id="13" name="Rectangle: Rounded Corners 12">
              <a:extLst>
                <a:ext uri="{FF2B5EF4-FFF2-40B4-BE49-F238E27FC236}">
                  <a16:creationId xmlns:a16="http://schemas.microsoft.com/office/drawing/2014/main" id="{2822B734-0639-7FAD-4F56-A0C4AFD6E56D}"/>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Study Rate</a:t>
              </a:r>
            </a:p>
          </xdr:txBody>
        </xdr:sp>
        <xdr:sp macro="" textlink="rng_study_rate">
          <xdr:nvSpPr>
            <xdr:cNvPr id="14" name="TextBox 13">
              <a:extLst>
                <a:ext uri="{FF2B5EF4-FFF2-40B4-BE49-F238E27FC236}">
                  <a16:creationId xmlns:a16="http://schemas.microsoft.com/office/drawing/2014/main" id="{0E0A870A-848B-C401-78C2-3D337EA760FE}"/>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E35DD-EF8C-4287-89F1-19C07B9D6A2F}" type="TxLink">
                <a:rPr lang="en-US" sz="2000" b="1" i="0" u="none" strike="noStrike" kern="1200">
                  <a:ln>
                    <a:noFill/>
                  </a:ln>
                  <a:solidFill>
                    <a:schemeClr val="accent1"/>
                  </a:solidFill>
                  <a:latin typeface="Aptos Narrow"/>
                </a:rPr>
                <a:pPr algn="ctr"/>
                <a:t>85%</a:t>
              </a:fld>
              <a:endParaRPr lang="en-IN" sz="2000" b="1" kern="1200">
                <a:ln>
                  <a:noFill/>
                </a:ln>
                <a:solidFill>
                  <a:schemeClr val="accent1"/>
                </a:solidFill>
              </a:endParaRPr>
            </a:p>
          </xdr:txBody>
        </xdr:sp>
      </xdr:grpSp>
      <xdr:grpSp>
        <xdr:nvGrpSpPr>
          <xdr:cNvPr id="15" name="Group 14">
            <a:extLst>
              <a:ext uri="{FF2B5EF4-FFF2-40B4-BE49-F238E27FC236}">
                <a16:creationId xmlns:a16="http://schemas.microsoft.com/office/drawing/2014/main" id="{6ED87541-7E1A-4ED3-9898-23C46248B1B8}"/>
              </a:ext>
            </a:extLst>
          </xdr:cNvPr>
          <xdr:cNvGrpSpPr/>
        </xdr:nvGrpSpPr>
        <xdr:grpSpPr>
          <a:xfrm>
            <a:off x="929640" y="4274820"/>
            <a:ext cx="2110740" cy="784860"/>
            <a:chOff x="920369" y="1783080"/>
            <a:chExt cx="1958340" cy="784860"/>
          </a:xfrm>
          <a:scene3d>
            <a:camera prst="orthographicFront">
              <a:rot lat="0" lon="0" rev="0"/>
            </a:camera>
            <a:lightRig rig="glow" dir="t">
              <a:rot lat="0" lon="0" rev="4800000"/>
            </a:lightRig>
          </a:scene3d>
        </xdr:grpSpPr>
        <xdr:sp macro="" textlink="">
          <xdr:nvSpPr>
            <xdr:cNvPr id="16" name="Rectangle: Rounded Corners 15">
              <a:extLst>
                <a:ext uri="{FF2B5EF4-FFF2-40B4-BE49-F238E27FC236}">
                  <a16:creationId xmlns:a16="http://schemas.microsoft.com/office/drawing/2014/main" id="{8944C894-924C-8760-8CBA-6A15A6F75FC2}"/>
                </a:ext>
              </a:extLst>
            </xdr:cNvPr>
            <xdr:cNvSpPr/>
          </xdr:nvSpPr>
          <xdr:spPr>
            <a:xfrm>
              <a:off x="920369" y="1783080"/>
              <a:ext cx="1958340" cy="784860"/>
            </a:xfrm>
            <a:prstGeom prst="roundRect">
              <a:avLst/>
            </a:prstGeom>
            <a:ln>
              <a:noFill/>
            </a:ln>
            <a:effectLst>
              <a:outerShdw blurRad="190500" dist="228600" dir="2700000" algn="ctr">
                <a:srgbClr val="000000">
                  <a:alpha val="30000"/>
                </a:srgbClr>
              </a:outerShdw>
            </a:effectLst>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Average Hours Studied</a:t>
              </a:r>
            </a:p>
          </xdr:txBody>
        </xdr:sp>
        <xdr:sp macro="" textlink="rng_avg_hours">
          <xdr:nvSpPr>
            <xdr:cNvPr id="17" name="TextBox 16">
              <a:extLst>
                <a:ext uri="{FF2B5EF4-FFF2-40B4-BE49-F238E27FC236}">
                  <a16:creationId xmlns:a16="http://schemas.microsoft.com/office/drawing/2014/main" id="{9F5DB493-DCFB-65EF-0B28-653D302BE635}"/>
                </a:ext>
              </a:extLst>
            </xdr:cNvPr>
            <xdr:cNvSpPr txBox="1"/>
          </xdr:nvSpPr>
          <xdr:spPr>
            <a:xfrm>
              <a:off x="1095629" y="2194560"/>
              <a:ext cx="1645920" cy="327660"/>
            </a:xfrm>
            <a:prstGeom prst="rect">
              <a:avLst/>
            </a:prstGeom>
            <a:solidFill>
              <a:schemeClr val="lt1"/>
            </a:solidFill>
            <a:ln w="9525" cmpd="sng">
              <a:noFill/>
            </a:ln>
            <a:effectLst>
              <a:outerShdw blurRad="190500" dist="228600" dir="2700000" algn="ctr">
                <a:srgbClr val="000000">
                  <a:alpha val="30000"/>
                </a:srgbClr>
              </a:outerShdw>
            </a:effectLst>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E3B25E5-41FB-4AA4-808C-70C20E4F5E83}" type="TxLink">
                <a:rPr lang="en-US" sz="1600" b="1" i="0" u="none" strike="noStrike" kern="1200">
                  <a:ln>
                    <a:noFill/>
                  </a:ln>
                  <a:solidFill>
                    <a:schemeClr val="accent1"/>
                  </a:solidFill>
                  <a:latin typeface="Aptos Narrow"/>
                </a:rPr>
                <a:pPr algn="ctr"/>
                <a:t>2.02 Hours</a:t>
              </a:fld>
              <a:endParaRPr lang="en-IN" sz="1600" b="1" kern="1200">
                <a:ln>
                  <a:noFill/>
                </a:ln>
                <a:solidFill>
                  <a:schemeClr val="accent1"/>
                </a:solidFill>
              </a:endParaRPr>
            </a:p>
          </xdr:txBody>
        </xdr:sp>
      </xdr:grpSp>
      <xdr:grpSp>
        <xdr:nvGrpSpPr>
          <xdr:cNvPr id="18" name="Group 17">
            <a:extLst>
              <a:ext uri="{FF2B5EF4-FFF2-40B4-BE49-F238E27FC236}">
                <a16:creationId xmlns:a16="http://schemas.microsoft.com/office/drawing/2014/main" id="{9CBCA1AC-1E02-46C9-9864-01E728C3D57C}"/>
              </a:ext>
            </a:extLst>
          </xdr:cNvPr>
          <xdr:cNvGrpSpPr/>
        </xdr:nvGrpSpPr>
        <xdr:grpSpPr>
          <a:xfrm>
            <a:off x="899160" y="5334000"/>
            <a:ext cx="2171700" cy="784860"/>
            <a:chOff x="919774" y="1783080"/>
            <a:chExt cx="1958340" cy="784860"/>
          </a:xfrm>
        </xdr:grpSpPr>
        <xdr:sp macro="" textlink="">
          <xdr:nvSpPr>
            <xdr:cNvPr id="19" name="Rectangle: Rounded Corners 18">
              <a:extLst>
                <a:ext uri="{FF2B5EF4-FFF2-40B4-BE49-F238E27FC236}">
                  <a16:creationId xmlns:a16="http://schemas.microsoft.com/office/drawing/2014/main" id="{0FA34652-9B8E-1CD2-BA03-8DD5A488508E}"/>
                </a:ext>
              </a:extLst>
            </xdr:cNvPr>
            <xdr:cNvSpPr/>
          </xdr:nvSpPr>
          <xdr:spPr>
            <a:xfrm>
              <a:off x="919774" y="1783080"/>
              <a:ext cx="1958340" cy="78486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kern="1200">
                  <a:solidFill>
                    <a:schemeClr val="tx2"/>
                  </a:solidFill>
                </a:rPr>
                <a:t>Median Hours Studied</a:t>
              </a:r>
            </a:p>
          </xdr:txBody>
        </xdr:sp>
        <xdr:sp macro="" textlink="rng_median_hours">
          <xdr:nvSpPr>
            <xdr:cNvPr id="20" name="TextBox 19">
              <a:extLst>
                <a:ext uri="{FF2B5EF4-FFF2-40B4-BE49-F238E27FC236}">
                  <a16:creationId xmlns:a16="http://schemas.microsoft.com/office/drawing/2014/main" id="{93494482-FD9C-6118-4688-86B7E2B9D3FB}"/>
                </a:ext>
              </a:extLst>
            </xdr:cNvPr>
            <xdr:cNvSpPr txBox="1"/>
          </xdr:nvSpPr>
          <xdr:spPr>
            <a:xfrm>
              <a:off x="1095034" y="2194560"/>
              <a:ext cx="16459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8C360B-9E79-4790-AD36-642461E3604F}" type="TxLink">
                <a:rPr lang="en-US" sz="1600" b="1" i="0" u="none" strike="noStrike" kern="1200">
                  <a:ln>
                    <a:noFill/>
                  </a:ln>
                  <a:solidFill>
                    <a:schemeClr val="accent1"/>
                  </a:solidFill>
                  <a:latin typeface="Aptos Narrow"/>
                </a:rPr>
                <a:pPr algn="ctr"/>
                <a:t>1.59 Hours</a:t>
              </a:fld>
              <a:endParaRPr lang="en-IN" sz="1600" b="1" kern="1200">
                <a:ln>
                  <a:noFill/>
                </a:ln>
                <a:solidFill>
                  <a:schemeClr val="accent1"/>
                </a:solidFill>
              </a:endParaRPr>
            </a:p>
          </xdr:txBody>
        </xdr:sp>
      </xdr:grpSp>
      <xdr:graphicFrame macro="">
        <xdr:nvGraphicFramePr>
          <xdr:cNvPr id="22" name="Chart 21">
            <a:extLst>
              <a:ext uri="{FF2B5EF4-FFF2-40B4-BE49-F238E27FC236}">
                <a16:creationId xmlns:a16="http://schemas.microsoft.com/office/drawing/2014/main" id="{AE60DB42-4953-4FB9-8691-341BA481085E}"/>
              </a:ext>
            </a:extLst>
          </xdr:cNvPr>
          <xdr:cNvGraphicFramePr>
            <a:graphicFrameLocks/>
          </xdr:cNvGraphicFramePr>
        </xdr:nvGraphicFramePr>
        <xdr:xfrm>
          <a:off x="3314700" y="1584960"/>
          <a:ext cx="5036820" cy="2545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2154CEA2-BAAB-497A-A696-C3C65F7CA213}"/>
              </a:ext>
            </a:extLst>
          </xdr:cNvPr>
          <xdr:cNvGraphicFramePr>
            <a:graphicFrameLocks/>
          </xdr:cNvGraphicFramePr>
        </xdr:nvGraphicFramePr>
        <xdr:xfrm>
          <a:off x="3307080" y="4290060"/>
          <a:ext cx="5090160" cy="24155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hourly_trend">
            <a:extLst>
              <a:ext uri="{FF2B5EF4-FFF2-40B4-BE49-F238E27FC236}">
                <a16:creationId xmlns:a16="http://schemas.microsoft.com/office/drawing/2014/main" id="{19C42BC3-E4D2-4E7B-B126-A74A1359A438}"/>
              </a:ext>
            </a:extLst>
          </xdr:cNvPr>
          <xdr:cNvGraphicFramePr>
            <a:graphicFrameLocks/>
          </xdr:cNvGraphicFramePr>
        </xdr:nvGraphicFramePr>
        <xdr:xfrm>
          <a:off x="8496301" y="1577340"/>
          <a:ext cx="5113019" cy="25222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weekday_trend">
            <a:extLst>
              <a:ext uri="{FF2B5EF4-FFF2-40B4-BE49-F238E27FC236}">
                <a16:creationId xmlns:a16="http://schemas.microsoft.com/office/drawing/2014/main" id="{1F430BE6-391C-4F8D-BC5B-F44B604F36B1}"/>
              </a:ext>
            </a:extLst>
          </xdr:cNvPr>
          <xdr:cNvGraphicFramePr>
            <a:graphicFrameLocks/>
          </xdr:cNvGraphicFramePr>
        </xdr:nvGraphicFramePr>
        <xdr:xfrm>
          <a:off x="8519160" y="4312920"/>
          <a:ext cx="5090160" cy="239268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26" name="month">
                <a:extLst>
                  <a:ext uri="{FF2B5EF4-FFF2-40B4-BE49-F238E27FC236}">
                    <a16:creationId xmlns:a16="http://schemas.microsoft.com/office/drawing/2014/main" id="{3C370B55-E94B-4AE1-8064-20F006F7D02D}"/>
                  </a:ext>
                </a:extLst>
              </xdr:cNvPr>
              <xdr:cNvGraphicFramePr/>
            </xdr:nvGraphicFramePr>
            <xdr:xfrm>
              <a:off x="4754880" y="678180"/>
              <a:ext cx="1043940" cy="89916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54880" y="678180"/>
                <a:ext cx="104394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7" name="week">
                <a:extLst>
                  <a:ext uri="{FF2B5EF4-FFF2-40B4-BE49-F238E27FC236}">
                    <a16:creationId xmlns:a16="http://schemas.microsoft.com/office/drawing/2014/main" id="{D379452A-B65D-4340-B069-F4BECCD7E578}"/>
                  </a:ext>
                </a:extLst>
              </xdr:cNvPr>
              <xdr:cNvGraphicFramePr/>
            </xdr:nvGraphicFramePr>
            <xdr:xfrm>
              <a:off x="5844540" y="678181"/>
              <a:ext cx="3451860" cy="845819"/>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5844540" y="678181"/>
                <a:ext cx="345186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3F80FCC1-8DB9-1D48-4C4B-78AF3B323DE4}"/>
              </a:ext>
            </a:extLst>
          </xdr:cNvPr>
          <xdr:cNvSpPr/>
        </xdr:nvSpPr>
        <xdr:spPr>
          <a:xfrm>
            <a:off x="11049000" y="495300"/>
            <a:ext cx="2141220" cy="96012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r"/>
            <a:r>
              <a:rPr lang="en-IN" sz="2000"/>
              <a:t>Period-over-Period Change</a:t>
            </a:r>
            <a:endParaRPr lang="en-IN" sz="2000" b="0" kern="1200" cap="none" spc="0">
              <a:ln w="0">
                <a:noFill/>
              </a:ln>
              <a:solidFill>
                <a:schemeClr val="bg1">
                  <a:lumMod val="95000"/>
                </a:schemeClr>
              </a:solidFill>
              <a:effectLst>
                <a:outerShdw blurRad="38100" dist="25400" dir="5400000" algn="ctr" rotWithShape="0">
                  <a:srgbClr val="6E747A">
                    <a:alpha val="43000"/>
                  </a:srgbClr>
                </a:outerShdw>
              </a:effectLst>
            </a:endParaRPr>
          </a:p>
        </xdr:txBody>
      </xdr:sp>
      <xdr:pic>
        <xdr:nvPicPr>
          <xdr:cNvPr id="32" name="Graphic 31" descr="Cursor with solid fill">
            <a:extLst>
              <a:ext uri="{FF2B5EF4-FFF2-40B4-BE49-F238E27FC236}">
                <a16:creationId xmlns:a16="http://schemas.microsoft.com/office/drawing/2014/main" id="{91529640-E527-F663-3F3C-6FCE340805A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rot="16200000" flipH="1">
            <a:off x="13182600" y="899160"/>
            <a:ext cx="563880" cy="563880"/>
          </a:xfrm>
          <a:prstGeom prst="rect">
            <a:avLst/>
          </a:prstGeom>
        </xdr:spPr>
      </xdr:pic>
    </xdr:grpSp>
    <xdr:clientData/>
  </xdr:twoCellAnchor>
  <xdr:twoCellAnchor editAs="oneCell">
    <xdr:from>
      <xdr:col>5</xdr:col>
      <xdr:colOff>510540</xdr:colOff>
      <xdr:row>3</xdr:row>
      <xdr:rowOff>129540</xdr:rowOff>
    </xdr:from>
    <xdr:to>
      <xdr:col>7</xdr:col>
      <xdr:colOff>419100</xdr:colOff>
      <xdr:row>8</xdr:row>
      <xdr:rowOff>38099</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A7D40F-38F2-4961-9E7B-48C0F6483E3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678180"/>
              <a:ext cx="112776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3</xdr:row>
      <xdr:rowOff>137160</xdr:rowOff>
    </xdr:from>
    <xdr:to>
      <xdr:col>19</xdr:col>
      <xdr:colOff>0</xdr:colOff>
      <xdr:row>6</xdr:row>
      <xdr:rowOff>137160</xdr:rowOff>
    </xdr:to>
    <xdr:pic>
      <xdr:nvPicPr>
        <xdr:cNvPr id="46" name="Graphic 45" descr="Clock with solid fill">
          <a:extLst>
            <a:ext uri="{FF2B5EF4-FFF2-40B4-BE49-F238E27FC236}">
              <a16:creationId xmlns:a16="http://schemas.microsoft.com/office/drawing/2014/main" id="{62FC8690-C68D-E22D-ED61-BD209100764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33760" y="685800"/>
          <a:ext cx="548640" cy="548640"/>
        </a:xfrm>
        <a:prstGeom prst="rect">
          <a:avLst/>
        </a:prstGeom>
      </xdr:spPr>
    </xdr:pic>
    <xdr:clientData/>
  </xdr:twoCellAnchor>
  <xdr:twoCellAnchor editAs="oneCell">
    <xdr:from>
      <xdr:col>21</xdr:col>
      <xdr:colOff>259080</xdr:colOff>
      <xdr:row>23</xdr:row>
      <xdr:rowOff>160020</xdr:rowOff>
    </xdr:from>
    <xdr:to>
      <xdr:col>22</xdr:col>
      <xdr:colOff>104280</xdr:colOff>
      <xdr:row>26</xdr:row>
      <xdr:rowOff>66180</xdr:rowOff>
    </xdr:to>
    <xdr:pic>
      <xdr:nvPicPr>
        <xdr:cNvPr id="48" name="Graphic 47" descr="Daily calendar with solid fill">
          <a:extLst>
            <a:ext uri="{FF2B5EF4-FFF2-40B4-BE49-F238E27FC236}">
              <a16:creationId xmlns:a16="http://schemas.microsoft.com/office/drawing/2014/main" id="{0DAFC52F-B244-D147-3531-D9B6F0BF46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060680" y="4366260"/>
          <a:ext cx="454800" cy="454800"/>
        </a:xfrm>
        <a:prstGeom prst="rect">
          <a:avLst/>
        </a:prstGeom>
      </xdr:spPr>
    </xdr:pic>
    <xdr:clientData/>
  </xdr:twoCellAnchor>
  <xdr:twoCellAnchor editAs="oneCell">
    <xdr:from>
      <xdr:col>12</xdr:col>
      <xdr:colOff>444780</xdr:colOff>
      <xdr:row>23</xdr:row>
      <xdr:rowOff>124740</xdr:rowOff>
    </xdr:from>
    <xdr:to>
      <xdr:col>13</xdr:col>
      <xdr:colOff>381000</xdr:colOff>
      <xdr:row>26</xdr:row>
      <xdr:rowOff>121920</xdr:rowOff>
    </xdr:to>
    <xdr:pic>
      <xdr:nvPicPr>
        <xdr:cNvPr id="50" name="Graphic 49" descr="Stopwatch with solid fill">
          <a:extLst>
            <a:ext uri="{FF2B5EF4-FFF2-40B4-BE49-F238E27FC236}">
              <a16:creationId xmlns:a16="http://schemas.microsoft.com/office/drawing/2014/main" id="{4FFD9F9B-D0A8-8297-0D23-B290D7A9D8C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59980" y="4330980"/>
          <a:ext cx="545820" cy="545820"/>
        </a:xfrm>
        <a:prstGeom prst="rect">
          <a:avLst/>
        </a:prstGeom>
      </xdr:spPr>
    </xdr:pic>
    <xdr:clientData/>
  </xdr:twoCellAnchor>
  <xdr:twoCellAnchor editAs="oneCell">
    <xdr:from>
      <xdr:col>21</xdr:col>
      <xdr:colOff>297600</xdr:colOff>
      <xdr:row>9</xdr:row>
      <xdr:rowOff>420</xdr:rowOff>
    </xdr:from>
    <xdr:to>
      <xdr:col>22</xdr:col>
      <xdr:colOff>167640</xdr:colOff>
      <xdr:row>11</xdr:row>
      <xdr:rowOff>114300</xdr:rowOff>
    </xdr:to>
    <xdr:pic>
      <xdr:nvPicPr>
        <xdr:cNvPr id="52" name="Graphic 51" descr="Hourglass Finished with solid fill">
          <a:extLst>
            <a:ext uri="{FF2B5EF4-FFF2-40B4-BE49-F238E27FC236}">
              <a16:creationId xmlns:a16="http://schemas.microsoft.com/office/drawing/2014/main" id="{73DF1AA6-4104-74DC-5A51-315BF4E1295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99200" y="1646340"/>
          <a:ext cx="479640" cy="479640"/>
        </a:xfrm>
        <a:prstGeom prst="rect">
          <a:avLst/>
        </a:prstGeom>
      </xdr:spPr>
    </xdr:pic>
    <xdr:clientData/>
  </xdr:twoCellAnchor>
  <xdr:twoCellAnchor editAs="oneCell">
    <xdr:from>
      <xdr:col>12</xdr:col>
      <xdr:colOff>414720</xdr:colOff>
      <xdr:row>9</xdr:row>
      <xdr:rowOff>10860</xdr:rowOff>
    </xdr:from>
    <xdr:to>
      <xdr:col>13</xdr:col>
      <xdr:colOff>327660</xdr:colOff>
      <xdr:row>11</xdr:row>
      <xdr:rowOff>167640</xdr:rowOff>
    </xdr:to>
    <xdr:pic>
      <xdr:nvPicPr>
        <xdr:cNvPr id="57" name="Graphic 56" descr="Books with solid fill">
          <a:extLst>
            <a:ext uri="{FF2B5EF4-FFF2-40B4-BE49-F238E27FC236}">
              <a16:creationId xmlns:a16="http://schemas.microsoft.com/office/drawing/2014/main" id="{5B5EB02A-A725-2825-992B-1D9DBD4780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29920" y="1656780"/>
          <a:ext cx="522540" cy="522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57150</xdr:rowOff>
    </xdr:from>
    <xdr:to>
      <xdr:col>11</xdr:col>
      <xdr:colOff>254000</xdr:colOff>
      <xdr:row>30</xdr:row>
      <xdr:rowOff>120650</xdr:rowOff>
    </xdr:to>
    <xdr:sp macro="" textlink="">
      <xdr:nvSpPr>
        <xdr:cNvPr id="30" name="Rectangle: Rounded Corners 29">
          <a:extLst>
            <a:ext uri="{FF2B5EF4-FFF2-40B4-BE49-F238E27FC236}">
              <a16:creationId xmlns:a16="http://schemas.microsoft.com/office/drawing/2014/main" id="{B857CB2F-2CD4-CB88-06C4-AB95A1A88554}"/>
            </a:ext>
          </a:extLst>
        </xdr:cNvPr>
        <xdr:cNvSpPr/>
      </xdr:nvSpPr>
      <xdr:spPr>
        <a:xfrm>
          <a:off x="88900" y="57150"/>
          <a:ext cx="11849100" cy="5842000"/>
        </a:xfrm>
        <a:prstGeom prst="roundRect">
          <a:avLst/>
        </a:prstGeom>
        <a:noFill/>
        <a:ln w="9525" cap="flat" cmpd="sng" algn="ctr">
          <a:solidFill>
            <a:schemeClr val="accent1"/>
          </a:solidFill>
          <a:prstDash val="solid"/>
          <a:round/>
          <a:headEnd type="none" w="med" len="med"/>
          <a:tailEnd type="none" w="med" len="med"/>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kern="1200"/>
        </a:p>
      </xdr:txBody>
    </xdr:sp>
    <xdr:clientData/>
  </xdr:twoCellAnchor>
  <xdr:twoCellAnchor editAs="absolute">
    <xdr:from>
      <xdr:col>2</xdr:col>
      <xdr:colOff>5080</xdr:colOff>
      <xdr:row>1</xdr:row>
      <xdr:rowOff>121920</xdr:rowOff>
    </xdr:from>
    <xdr:to>
      <xdr:col>8</xdr:col>
      <xdr:colOff>571500</xdr:colOff>
      <xdr:row>4</xdr:row>
      <xdr:rowOff>127000</xdr:rowOff>
    </xdr:to>
    <xdr:sp macro="" textlink="">
      <xdr:nvSpPr>
        <xdr:cNvPr id="4" name="TextBox 3">
          <a:extLst>
            <a:ext uri="{FF2B5EF4-FFF2-40B4-BE49-F238E27FC236}">
              <a16:creationId xmlns:a16="http://schemas.microsoft.com/office/drawing/2014/main" id="{5C603848-FC27-4525-819E-713A63984E4B}"/>
            </a:ext>
          </a:extLst>
        </xdr:cNvPr>
        <xdr:cNvSpPr txBox="1"/>
      </xdr:nvSpPr>
      <xdr:spPr>
        <a:xfrm>
          <a:off x="1224280" y="306070"/>
          <a:ext cx="7538720" cy="557530"/>
        </a:xfrm>
        <a:prstGeom prst="rect">
          <a:avLst/>
        </a:prstGeom>
        <a:solidFill>
          <a:schemeClr val="accent1"/>
        </a:solidFill>
        <a:ln>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2800"/>
            <a:t>Period-over-Period Change</a:t>
          </a:r>
          <a:endParaRPr lang="en-IN" sz="2800" b="1" kern="1200" cap="none" spc="0">
            <a:ln w="13462">
              <a:noFill/>
              <a:prstDash val="solid"/>
            </a:ln>
            <a:solidFill>
              <a:schemeClr val="bg1">
                <a:lumMod val="95000"/>
              </a:schemeClr>
            </a:solidFill>
            <a:effectLst/>
            <a:latin typeface="+mj-lt"/>
          </a:endParaRPr>
        </a:p>
      </xdr:txBody>
    </xdr:sp>
    <xdr:clientData/>
  </xdr:twoCellAnchor>
  <xdr:twoCellAnchor editAs="absolute">
    <xdr:from>
      <xdr:col>8</xdr:col>
      <xdr:colOff>1041400</xdr:colOff>
      <xdr:row>2</xdr:row>
      <xdr:rowOff>95250</xdr:rowOff>
    </xdr:from>
    <xdr:to>
      <xdr:col>10</xdr:col>
      <xdr:colOff>241300</xdr:colOff>
      <xdr:row>4</xdr:row>
      <xdr:rowOff>139700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11B8FCE1-22C9-4026-85BF-4F9FBB6809D3}"/>
            </a:ext>
          </a:extLst>
        </xdr:cNvPr>
        <xdr:cNvSpPr/>
      </xdr:nvSpPr>
      <xdr:spPr>
        <a:xfrm>
          <a:off x="9232900" y="463550"/>
          <a:ext cx="2082800" cy="412750"/>
        </a:xfrm>
        <a:prstGeom prst="round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1100">
              <a:solidFill>
                <a:schemeClr val="lt1"/>
              </a:solidFill>
              <a:effectLst/>
              <a:latin typeface="+mn-lt"/>
              <a:ea typeface="+mn-ea"/>
              <a:cs typeface="+mn-cs"/>
            </a:rPr>
            <a:t>Learning</a:t>
          </a:r>
          <a:r>
            <a:rPr lang="en-IN" sz="1100" baseline="0">
              <a:solidFill>
                <a:schemeClr val="lt1"/>
              </a:solidFill>
              <a:effectLst/>
              <a:latin typeface="+mn-lt"/>
              <a:ea typeface="+mn-ea"/>
              <a:cs typeface="+mn-cs"/>
            </a:rPr>
            <a:t> </a:t>
          </a:r>
          <a:r>
            <a:rPr lang="en-IN" sz="1100">
              <a:solidFill>
                <a:schemeClr val="lt1"/>
              </a:solidFill>
              <a:effectLst/>
              <a:latin typeface="+mn-lt"/>
              <a:ea typeface="+mn-ea"/>
              <a:cs typeface="+mn-cs"/>
            </a:rPr>
            <a:t>Hours Lookout</a:t>
          </a:r>
          <a:endParaRPr lang="en-IN">
            <a:effectLst/>
          </a:endParaRPr>
        </a:p>
      </xdr:txBody>
    </xdr:sp>
    <xdr:clientData/>
  </xdr:twoCellAnchor>
  <xdr:twoCellAnchor editAs="absolute">
    <xdr:from>
      <xdr:col>0</xdr:col>
      <xdr:colOff>114300</xdr:colOff>
      <xdr:row>8</xdr:row>
      <xdr:rowOff>138430</xdr:rowOff>
    </xdr:from>
    <xdr:to>
      <xdr:col>1</xdr:col>
      <xdr:colOff>590550</xdr:colOff>
      <xdr:row>15</xdr:row>
      <xdr:rowOff>95250</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5237EAC9-0E6C-4762-A9EE-94DF44CD35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300" y="1776730"/>
              <a:ext cx="108585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xdr:row>
      <xdr:rowOff>176530</xdr:rowOff>
    </xdr:from>
    <xdr:to>
      <xdr:col>11</xdr:col>
      <xdr:colOff>30480</xdr:colOff>
      <xdr:row>5</xdr:row>
      <xdr:rowOff>15240</xdr:rowOff>
    </xdr:to>
    <xdr:pic>
      <xdr:nvPicPr>
        <xdr:cNvPr id="29" name="Graphic 28" descr="Cursor with solid fill">
          <a:extLst>
            <a:ext uri="{FF2B5EF4-FFF2-40B4-BE49-F238E27FC236}">
              <a16:creationId xmlns:a16="http://schemas.microsoft.com/office/drawing/2014/main" id="{1532CF69-112C-4AA2-9963-B0E3024EFC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6200000" flipH="1">
          <a:off x="11324590" y="546100"/>
          <a:ext cx="391160" cy="388620"/>
        </a:xfrm>
        <a:prstGeom prst="rect">
          <a:avLst/>
        </a:prstGeom>
      </xdr:spPr>
    </xdr:pic>
    <xdr:clientData/>
  </xdr:twoCellAnchor>
  <xdr:twoCellAnchor editAs="oneCell">
    <xdr:from>
      <xdr:col>0</xdr:col>
      <xdr:colOff>133350</xdr:colOff>
      <xdr:row>5</xdr:row>
      <xdr:rowOff>12701</xdr:rowOff>
    </xdr:from>
    <xdr:to>
      <xdr:col>1</xdr:col>
      <xdr:colOff>558800</xdr:colOff>
      <xdr:row>8</xdr:row>
      <xdr:rowOff>69851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CC2E800-BFAC-4B74-9970-54A4F3D263A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3350" y="933451"/>
              <a:ext cx="1035050" cy="77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oppella" refreshedDate="45639.877914583332" createdVersion="8" refreshedVersion="8" minRefreshableVersion="3" recordCount="67" xr:uid="{10C9AE1C-8CE3-466F-83D8-E3E9A7AAB8ED}">
  <cacheSource type="worksheet">
    <worksheetSource name="tbl_study_hour_data"/>
  </cacheSource>
  <cacheFields count="13">
    <cacheField name="date" numFmtId="167">
      <sharedItems containsSemiMixedTypes="0" containsNonDate="0" containsDate="1" containsString="0" minDate="2024-11-20T00:00:00" maxDate="2024-12-24T00:00:00" count="34">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u="1"/>
        <d v="2024-12-18T00:00:00" u="1"/>
        <d v="2024-12-19T00:00:00" u="1"/>
        <d v="2024-12-20T00:00:00" u="1"/>
        <d v="2024-12-21T00:00:00" u="1"/>
        <d v="2024-12-22T00:00:00" u="1"/>
        <d v="2024-12-23T00:00:00" u="1"/>
      </sharedItems>
      <fieldGroup par="11"/>
    </cacheField>
    <cacheField name="year" numFmtId="1">
      <sharedItems containsSemiMixedTypes="0" containsString="0" containsNumber="1" containsInteger="1" minValue="2024" maxValue="2024" count="1">
        <n v="2024"/>
      </sharedItems>
    </cacheField>
    <cacheField name="month" numFmtId="0">
      <sharedItems count="2">
        <s v="Nov"/>
        <s v="Dec"/>
      </sharedItems>
    </cacheField>
    <cacheField name="week" numFmtId="0">
      <sharedItems count="6">
        <s v="Week - 47"/>
        <s v="Week - 48"/>
        <s v="Week - 49"/>
        <s v="Week - 50"/>
        <s v="Week - 51"/>
        <s v="Week - 52" u="1"/>
      </sharedItems>
    </cacheField>
    <cacheField name="weekday" numFmtId="0">
      <sharedItems count="7">
        <s v="Wednesday"/>
        <s v="Thursday"/>
        <s v="Friday"/>
        <s v="Saturday"/>
        <s v="Sunday"/>
        <s v="Monday"/>
        <s v="Tuesday"/>
      </sharedItems>
    </cacheField>
    <cacheField name="login_time" numFmtId="164">
      <sharedItems containsSemiMixedTypes="0" containsNonDate="0" containsDate="1" containsString="0" minDate="1899-12-30T00:00:00" maxDate="1900-01-12T00:00:00"/>
    </cacheField>
    <cacheField name="logout_time" numFmtId="164">
      <sharedItems containsSemiMixedTypes="0" containsNonDate="0" containsDate="1" containsString="0" minDate="1899-12-30T00:00:00" maxDate="1900-01-12T00:00:00"/>
    </cacheField>
    <cacheField name="hours_studied" numFmtId="165">
      <sharedItems containsSemiMixedTypes="0" containsNonDate="0" containsDate="1" containsString="0" minDate="1899-12-30T00:00:00" maxDate="1899-12-30T02:42:00"/>
    </cacheField>
    <cacheField name="login_hour" numFmtId="0">
      <sharedItems containsSemiMixedTypes="0" containsNonDate="0" containsDate="1" containsString="0" minDate="1899-12-30T00:00:00" maxDate="1899-12-30T22:00:00" count="17">
        <d v="1899-12-30T11:00:00"/>
        <d v="1899-12-30T17:00:00"/>
        <d v="1899-12-30T22:00:00"/>
        <d v="1899-12-30T21:00:00"/>
        <d v="1899-12-30T00:00:00"/>
        <d v="1899-12-30T10:00:00"/>
        <d v="1899-12-30T07:00:00"/>
        <d v="1899-12-30T08:00:00"/>
        <d v="1899-12-30T18:00:00"/>
        <d v="1899-12-30T19:00:00"/>
        <d v="1899-12-30T09:00:00"/>
        <d v="1899-12-30T16:00:00"/>
        <d v="1899-12-30T14:00:00"/>
        <d v="1899-12-30T15:00:00"/>
        <d v="1899-12-30T20:00:00"/>
        <d v="1899-12-30T13:00:00"/>
        <d v="1899-12-30T05:00:00"/>
      </sharedItems>
      <fieldGroup par="12"/>
    </cacheField>
    <cacheField name="notes" numFmtId="0">
      <sharedItems containsNonDate="0" containsString="0" containsBlank="1"/>
    </cacheField>
    <cacheField name="Days (date)" numFmtId="0" databaseField="0">
      <fieldGroup base="0">
        <rangePr groupBy="days" startDate="2024-11-20T00:00:00" endDate="2024-12-17T00:00:00"/>
        <groupItems count="368">
          <s v="&lt;20-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7-12-2024"/>
        </groupItems>
      </fieldGroup>
    </cacheField>
    <cacheField name="Months (date)" numFmtId="0" databaseField="0">
      <fieldGroup base="0">
        <rangePr groupBy="months" startDate="2024-11-20T00:00:00" endDate="2024-12-17T00:00:00"/>
        <groupItems count="14">
          <s v="&lt;20-11-2024"/>
          <s v="Jan"/>
          <s v="Feb"/>
          <s v="Mar"/>
          <s v="Apr"/>
          <s v="May"/>
          <s v="Jun"/>
          <s v="Jul"/>
          <s v="Aug"/>
          <s v="Sep"/>
          <s v="Oct"/>
          <s v="Nov"/>
          <s v="Dec"/>
          <s v="&gt;17-12-2024"/>
        </groupItems>
      </fieldGroup>
    </cacheField>
    <cacheField name="Hours (login_hour)" numFmtId="0" databaseField="0">
      <fieldGroup base="8">
        <rangePr groupBy="hours" startDate="1899-12-30T00:00:00" endDate="1899-12-30T22:00: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19699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d v="1899-12-30T11:57:00"/>
    <d v="1899-12-30T13:45:00"/>
    <d v="1899-12-30T01:48:00"/>
    <x v="0"/>
    <m/>
  </r>
  <r>
    <x v="0"/>
    <x v="0"/>
    <x v="0"/>
    <x v="0"/>
    <x v="0"/>
    <d v="1899-12-30T17:25:00"/>
    <d v="1899-12-30T18:28:00"/>
    <d v="1899-12-30T01:03:00"/>
    <x v="1"/>
    <m/>
  </r>
  <r>
    <x v="1"/>
    <x v="0"/>
    <x v="0"/>
    <x v="0"/>
    <x v="1"/>
    <d v="1899-12-30T22:49:00"/>
    <d v="1899-12-30T23:59:00"/>
    <d v="1899-12-30T01:10:00"/>
    <x v="2"/>
    <m/>
  </r>
  <r>
    <x v="2"/>
    <x v="0"/>
    <x v="0"/>
    <x v="0"/>
    <x v="2"/>
    <d v="1899-12-30T21:11:00"/>
    <d v="1899-12-30T23:20:00"/>
    <d v="1899-12-30T02:09:00"/>
    <x v="3"/>
    <m/>
  </r>
  <r>
    <x v="3"/>
    <x v="0"/>
    <x v="0"/>
    <x v="0"/>
    <x v="3"/>
    <d v="1900-01-11T00:00:00"/>
    <d v="1900-01-11T00:00:00"/>
    <d v="1899-12-30T00:00:00"/>
    <x v="4"/>
    <m/>
  </r>
  <r>
    <x v="4"/>
    <x v="0"/>
    <x v="0"/>
    <x v="1"/>
    <x v="4"/>
    <d v="1900-01-11T00:00:00"/>
    <d v="1900-01-11T00:00:00"/>
    <d v="1899-12-30T00:00:00"/>
    <x v="4"/>
    <m/>
  </r>
  <r>
    <x v="5"/>
    <x v="0"/>
    <x v="0"/>
    <x v="1"/>
    <x v="5"/>
    <d v="1900-01-11T00:00:00"/>
    <d v="1900-01-11T00:00:00"/>
    <d v="1899-12-30T00:00:00"/>
    <x v="4"/>
    <m/>
  </r>
  <r>
    <x v="6"/>
    <x v="0"/>
    <x v="0"/>
    <x v="1"/>
    <x v="6"/>
    <d v="1899-12-30T10:04:00"/>
    <d v="1899-12-30T11:52:00"/>
    <d v="1899-12-30T01:48:00"/>
    <x v="5"/>
    <m/>
  </r>
  <r>
    <x v="6"/>
    <x v="0"/>
    <x v="0"/>
    <x v="1"/>
    <x v="6"/>
    <d v="1899-12-30T11:53:00"/>
    <d v="1899-12-30T12:40:00"/>
    <d v="1899-12-30T00:47:00"/>
    <x v="0"/>
    <m/>
  </r>
  <r>
    <x v="6"/>
    <x v="0"/>
    <x v="0"/>
    <x v="1"/>
    <x v="6"/>
    <d v="1899-12-30T17:00:00"/>
    <d v="1899-12-30T18:00:00"/>
    <d v="1899-12-30T01:00:00"/>
    <x v="1"/>
    <m/>
  </r>
  <r>
    <x v="7"/>
    <x v="0"/>
    <x v="0"/>
    <x v="1"/>
    <x v="0"/>
    <d v="1899-12-30T07:37:00"/>
    <d v="1899-12-30T07:57:00"/>
    <d v="1899-12-30T00:20:00"/>
    <x v="6"/>
    <m/>
  </r>
  <r>
    <x v="7"/>
    <x v="0"/>
    <x v="0"/>
    <x v="1"/>
    <x v="0"/>
    <d v="1899-12-30T08:23:00"/>
    <d v="1899-12-30T09:17:00"/>
    <d v="1899-12-30T00:54:00"/>
    <x v="7"/>
    <m/>
  </r>
  <r>
    <x v="7"/>
    <x v="0"/>
    <x v="0"/>
    <x v="1"/>
    <x v="0"/>
    <d v="1899-12-30T11:23:00"/>
    <d v="1899-12-30T12:12:00"/>
    <d v="1899-12-30T00:49:00"/>
    <x v="0"/>
    <m/>
  </r>
  <r>
    <x v="7"/>
    <x v="0"/>
    <x v="0"/>
    <x v="1"/>
    <x v="0"/>
    <d v="1899-12-30T18:07:00"/>
    <d v="1899-12-30T18:20:00"/>
    <d v="1899-12-30T00:13:00"/>
    <x v="8"/>
    <m/>
  </r>
  <r>
    <x v="7"/>
    <x v="0"/>
    <x v="0"/>
    <x v="1"/>
    <x v="0"/>
    <d v="1899-12-30T18:35:00"/>
    <d v="1899-12-30T19:02:00"/>
    <d v="1899-12-30T00:27:00"/>
    <x v="8"/>
    <m/>
  </r>
  <r>
    <x v="7"/>
    <x v="0"/>
    <x v="0"/>
    <x v="1"/>
    <x v="0"/>
    <d v="1899-12-30T19:07:00"/>
    <d v="1899-12-30T19:20:00"/>
    <d v="1899-12-30T00:13:00"/>
    <x v="9"/>
    <m/>
  </r>
  <r>
    <x v="7"/>
    <x v="0"/>
    <x v="0"/>
    <x v="1"/>
    <x v="0"/>
    <d v="1899-12-30T19:30:00"/>
    <d v="1899-12-30T19:53:00"/>
    <d v="1899-12-30T00:23:00"/>
    <x v="9"/>
    <m/>
  </r>
  <r>
    <x v="8"/>
    <x v="0"/>
    <x v="0"/>
    <x v="1"/>
    <x v="1"/>
    <d v="1899-12-30T07:46:00"/>
    <d v="1899-12-30T08:54:00"/>
    <d v="1899-12-30T01:08:00"/>
    <x v="6"/>
    <m/>
  </r>
  <r>
    <x v="8"/>
    <x v="0"/>
    <x v="0"/>
    <x v="1"/>
    <x v="1"/>
    <d v="1899-12-30T09:11:00"/>
    <d v="1899-12-30T09:34:00"/>
    <d v="1899-12-30T00:23:00"/>
    <x v="10"/>
    <m/>
  </r>
  <r>
    <x v="8"/>
    <x v="0"/>
    <x v="0"/>
    <x v="1"/>
    <x v="1"/>
    <d v="1899-12-30T09:50:00"/>
    <d v="1899-12-30T10:03:00"/>
    <d v="1899-12-30T00:13:00"/>
    <x v="10"/>
    <m/>
  </r>
  <r>
    <x v="8"/>
    <x v="0"/>
    <x v="0"/>
    <x v="1"/>
    <x v="1"/>
    <d v="1899-12-30T16:47:00"/>
    <d v="1899-12-30T18:40:00"/>
    <d v="1899-12-30T01:53:00"/>
    <x v="11"/>
    <m/>
  </r>
  <r>
    <x v="8"/>
    <x v="0"/>
    <x v="0"/>
    <x v="1"/>
    <x v="1"/>
    <d v="1899-12-30T19:30:00"/>
    <d v="1899-12-30T20:30:00"/>
    <d v="1899-12-30T01:00:00"/>
    <x v="9"/>
    <m/>
  </r>
  <r>
    <x v="8"/>
    <x v="0"/>
    <x v="0"/>
    <x v="1"/>
    <x v="1"/>
    <d v="1899-12-30T21:44:00"/>
    <d v="1899-12-30T22:11:00"/>
    <d v="1899-12-30T00:27:00"/>
    <x v="3"/>
    <m/>
  </r>
  <r>
    <x v="9"/>
    <x v="0"/>
    <x v="0"/>
    <x v="1"/>
    <x v="2"/>
    <d v="1899-12-30T18:00:00"/>
    <d v="1899-12-30T20:30:00"/>
    <d v="1899-12-30T02:30:00"/>
    <x v="8"/>
    <m/>
  </r>
  <r>
    <x v="9"/>
    <x v="0"/>
    <x v="0"/>
    <x v="1"/>
    <x v="2"/>
    <d v="1899-12-30T21:49:00"/>
    <d v="1899-12-30T22:16:00"/>
    <d v="1899-12-30T00:27:00"/>
    <x v="3"/>
    <m/>
  </r>
  <r>
    <x v="10"/>
    <x v="0"/>
    <x v="0"/>
    <x v="1"/>
    <x v="3"/>
    <d v="1899-12-30T14:19:00"/>
    <d v="1899-12-30T15:00:00"/>
    <d v="1899-12-30T00:41:00"/>
    <x v="12"/>
    <m/>
  </r>
  <r>
    <x v="10"/>
    <x v="0"/>
    <x v="0"/>
    <x v="1"/>
    <x v="3"/>
    <d v="1899-12-30T15:15:00"/>
    <d v="1899-12-30T17:00:00"/>
    <d v="1899-12-30T01:45:00"/>
    <x v="13"/>
    <m/>
  </r>
  <r>
    <x v="11"/>
    <x v="0"/>
    <x v="1"/>
    <x v="2"/>
    <x v="4"/>
    <d v="1899-12-30T19:07:00"/>
    <d v="1899-12-30T19:19:00"/>
    <d v="1899-12-30T00:12:00"/>
    <x v="9"/>
    <m/>
  </r>
  <r>
    <x v="11"/>
    <x v="0"/>
    <x v="1"/>
    <x v="2"/>
    <x v="4"/>
    <d v="1899-12-30T19:27:00"/>
    <d v="1899-12-30T19:51:00"/>
    <d v="1899-12-30T00:24:00"/>
    <x v="9"/>
    <m/>
  </r>
  <r>
    <x v="11"/>
    <x v="0"/>
    <x v="1"/>
    <x v="2"/>
    <x v="4"/>
    <d v="1899-12-30T20:36:00"/>
    <d v="1899-12-30T20:55:00"/>
    <d v="1899-12-30T00:19:00"/>
    <x v="14"/>
    <m/>
  </r>
  <r>
    <x v="12"/>
    <x v="0"/>
    <x v="1"/>
    <x v="2"/>
    <x v="5"/>
    <d v="1899-12-30T16:00:00"/>
    <d v="1899-12-30T16:30:00"/>
    <d v="1899-12-30T00:30:00"/>
    <x v="11"/>
    <m/>
  </r>
  <r>
    <x v="12"/>
    <x v="0"/>
    <x v="1"/>
    <x v="2"/>
    <x v="5"/>
    <d v="1899-12-30T16:45:00"/>
    <d v="1899-12-30T18:10:00"/>
    <d v="1899-12-30T01:25:00"/>
    <x v="11"/>
    <m/>
  </r>
  <r>
    <x v="13"/>
    <x v="0"/>
    <x v="1"/>
    <x v="2"/>
    <x v="6"/>
    <d v="1899-12-30T15:51:00"/>
    <d v="1899-12-30T16:10:00"/>
    <d v="1899-12-30T00:19:00"/>
    <x v="13"/>
    <m/>
  </r>
  <r>
    <x v="13"/>
    <x v="0"/>
    <x v="1"/>
    <x v="2"/>
    <x v="6"/>
    <d v="1899-12-30T16:41:00"/>
    <d v="1899-12-30T17:30:00"/>
    <d v="1899-12-30T00:49:00"/>
    <x v="11"/>
    <m/>
  </r>
  <r>
    <x v="13"/>
    <x v="0"/>
    <x v="1"/>
    <x v="2"/>
    <x v="6"/>
    <d v="1899-12-30T18:45:00"/>
    <d v="1899-12-30T19:40:00"/>
    <d v="1899-12-30T00:55:00"/>
    <x v="8"/>
    <m/>
  </r>
  <r>
    <x v="14"/>
    <x v="0"/>
    <x v="1"/>
    <x v="2"/>
    <x v="0"/>
    <d v="1899-12-30T08:18:00"/>
    <d v="1899-12-30T11:00:00"/>
    <d v="1899-12-30T02:42:00"/>
    <x v="7"/>
    <m/>
  </r>
  <r>
    <x v="14"/>
    <x v="0"/>
    <x v="1"/>
    <x v="2"/>
    <x v="0"/>
    <d v="1899-12-30T15:24:00"/>
    <d v="1899-12-30T16:37:00"/>
    <d v="1899-12-30T01:13:00"/>
    <x v="13"/>
    <m/>
  </r>
  <r>
    <x v="14"/>
    <x v="0"/>
    <x v="1"/>
    <x v="2"/>
    <x v="0"/>
    <d v="1899-12-30T18:21:00"/>
    <d v="1899-12-30T18:43:00"/>
    <d v="1899-12-30T00:22:00"/>
    <x v="8"/>
    <m/>
  </r>
  <r>
    <x v="14"/>
    <x v="0"/>
    <x v="1"/>
    <x v="2"/>
    <x v="0"/>
    <d v="1899-12-30T19:12:00"/>
    <d v="1899-12-30T19:43:00"/>
    <d v="1899-12-30T00:31:00"/>
    <x v="9"/>
    <m/>
  </r>
  <r>
    <x v="15"/>
    <x v="0"/>
    <x v="1"/>
    <x v="2"/>
    <x v="1"/>
    <d v="1899-12-30T11:13:00"/>
    <d v="1899-12-30T11:55:00"/>
    <d v="1899-12-30T00:42:00"/>
    <x v="0"/>
    <m/>
  </r>
  <r>
    <x v="15"/>
    <x v="0"/>
    <x v="1"/>
    <x v="2"/>
    <x v="1"/>
    <d v="1899-12-30T18:04:00"/>
    <d v="1899-12-30T19:19:00"/>
    <d v="1899-12-30T01:15:00"/>
    <x v="8"/>
    <m/>
  </r>
  <r>
    <x v="16"/>
    <x v="0"/>
    <x v="1"/>
    <x v="2"/>
    <x v="2"/>
    <d v="1899-12-30T13:19:00"/>
    <d v="1899-12-30T13:40:00"/>
    <d v="1899-12-30T00:21:00"/>
    <x v="15"/>
    <m/>
  </r>
  <r>
    <x v="16"/>
    <x v="0"/>
    <x v="1"/>
    <x v="2"/>
    <x v="2"/>
    <d v="1899-12-30T14:14:00"/>
    <d v="1899-12-30T14:34:00"/>
    <d v="1899-12-30T00:20:00"/>
    <x v="12"/>
    <m/>
  </r>
  <r>
    <x v="16"/>
    <x v="0"/>
    <x v="1"/>
    <x v="2"/>
    <x v="2"/>
    <d v="1899-12-30T21:00:00"/>
    <d v="1899-12-30T21:30:00"/>
    <d v="1899-12-30T00:30:00"/>
    <x v="3"/>
    <m/>
  </r>
  <r>
    <x v="17"/>
    <x v="0"/>
    <x v="1"/>
    <x v="2"/>
    <x v="3"/>
    <d v="1899-12-30T17:09:00"/>
    <d v="1899-12-30T18:15:00"/>
    <d v="1899-12-30T01:06:00"/>
    <x v="1"/>
    <m/>
  </r>
  <r>
    <x v="18"/>
    <x v="0"/>
    <x v="1"/>
    <x v="3"/>
    <x v="4"/>
    <d v="1899-12-30T17:00:00"/>
    <d v="1899-12-30T17:05:00"/>
    <d v="1899-12-30T00:05:00"/>
    <x v="1"/>
    <m/>
  </r>
  <r>
    <x v="18"/>
    <x v="0"/>
    <x v="1"/>
    <x v="3"/>
    <x v="4"/>
    <d v="1899-12-30T17:50:00"/>
    <d v="1899-12-30T18:29:00"/>
    <d v="1899-12-30T00:39:00"/>
    <x v="1"/>
    <m/>
  </r>
  <r>
    <x v="18"/>
    <x v="0"/>
    <x v="1"/>
    <x v="3"/>
    <x v="4"/>
    <d v="1899-12-30T18:54:00"/>
    <d v="1899-12-30T20:19:00"/>
    <d v="1899-12-30T01:25:00"/>
    <x v="8"/>
    <m/>
  </r>
  <r>
    <x v="18"/>
    <x v="0"/>
    <x v="1"/>
    <x v="3"/>
    <x v="4"/>
    <d v="1899-12-30T20:43:00"/>
    <d v="1899-12-30T21:05:00"/>
    <d v="1899-12-30T00:22:00"/>
    <x v="14"/>
    <m/>
  </r>
  <r>
    <x v="18"/>
    <x v="0"/>
    <x v="1"/>
    <x v="3"/>
    <x v="4"/>
    <d v="1899-12-30T21:35:00"/>
    <d v="1899-12-30T22:40:00"/>
    <d v="1899-12-30T01:05:00"/>
    <x v="3"/>
    <m/>
  </r>
  <r>
    <x v="19"/>
    <x v="0"/>
    <x v="1"/>
    <x v="3"/>
    <x v="5"/>
    <d v="1899-12-30T00:16:00"/>
    <d v="1899-12-30T00:50:00"/>
    <d v="1899-12-30T00:34:00"/>
    <x v="4"/>
    <m/>
  </r>
  <r>
    <x v="19"/>
    <x v="0"/>
    <x v="1"/>
    <x v="3"/>
    <x v="5"/>
    <d v="1899-12-30T11:36:00"/>
    <d v="1899-12-30T12:00:00"/>
    <d v="1899-12-30T00:24:00"/>
    <x v="0"/>
    <m/>
  </r>
  <r>
    <x v="20"/>
    <x v="0"/>
    <x v="1"/>
    <x v="3"/>
    <x v="6"/>
    <d v="1899-12-30T16:26:00"/>
    <d v="1899-12-30T17:00:00"/>
    <d v="1899-12-30T00:34:00"/>
    <x v="11"/>
    <m/>
  </r>
  <r>
    <x v="20"/>
    <x v="0"/>
    <x v="1"/>
    <x v="3"/>
    <x v="6"/>
    <d v="1899-12-30T17:50:00"/>
    <d v="1899-12-30T18:00:00"/>
    <d v="1899-12-30T00:10:00"/>
    <x v="1"/>
    <m/>
  </r>
  <r>
    <x v="20"/>
    <x v="0"/>
    <x v="1"/>
    <x v="3"/>
    <x v="6"/>
    <d v="1899-12-30T18:18:00"/>
    <d v="1899-12-30T19:12:00"/>
    <d v="1899-12-30T00:54:00"/>
    <x v="8"/>
    <m/>
  </r>
  <r>
    <x v="20"/>
    <x v="0"/>
    <x v="1"/>
    <x v="3"/>
    <x v="6"/>
    <d v="1899-12-30T20:19:00"/>
    <d v="1899-12-30T20:40:00"/>
    <d v="1899-12-30T00:21:00"/>
    <x v="14"/>
    <m/>
  </r>
  <r>
    <x v="21"/>
    <x v="0"/>
    <x v="1"/>
    <x v="3"/>
    <x v="0"/>
    <d v="1899-12-30T00:00:00"/>
    <d v="1899-12-30T00:00:00"/>
    <d v="1899-12-30T00:00:00"/>
    <x v="4"/>
    <m/>
  </r>
  <r>
    <x v="22"/>
    <x v="0"/>
    <x v="1"/>
    <x v="3"/>
    <x v="1"/>
    <d v="1899-12-30T13:30:00"/>
    <d v="1899-12-30T14:00:00"/>
    <d v="1899-12-30T00:30:00"/>
    <x v="15"/>
    <m/>
  </r>
  <r>
    <x v="22"/>
    <x v="0"/>
    <x v="1"/>
    <x v="3"/>
    <x v="1"/>
    <d v="1899-12-30T14:48:00"/>
    <d v="1899-12-30T15:48:00"/>
    <d v="1899-12-30T01:00:00"/>
    <x v="12"/>
    <m/>
  </r>
  <r>
    <x v="22"/>
    <x v="0"/>
    <x v="1"/>
    <x v="3"/>
    <x v="1"/>
    <d v="1899-12-30T16:37:00"/>
    <d v="1899-12-30T17:23:00"/>
    <d v="1899-12-30T00:46:00"/>
    <x v="11"/>
    <m/>
  </r>
  <r>
    <x v="22"/>
    <x v="0"/>
    <x v="1"/>
    <x v="3"/>
    <x v="1"/>
    <d v="1899-12-30T19:15:00"/>
    <d v="1899-12-30T19:49:00"/>
    <d v="1899-12-30T00:34:00"/>
    <x v="9"/>
    <m/>
  </r>
  <r>
    <x v="22"/>
    <x v="0"/>
    <x v="1"/>
    <x v="3"/>
    <x v="1"/>
    <d v="1899-12-30T20:09:00"/>
    <d v="1899-12-30T21:15:00"/>
    <d v="1899-12-30T01:06:00"/>
    <x v="14"/>
    <m/>
  </r>
  <r>
    <x v="23"/>
    <x v="0"/>
    <x v="1"/>
    <x v="3"/>
    <x v="2"/>
    <d v="1899-12-30T13:34:00"/>
    <d v="1899-12-30T15:32:00"/>
    <d v="1899-12-30T01:58:00"/>
    <x v="15"/>
    <m/>
  </r>
  <r>
    <x v="23"/>
    <x v="0"/>
    <x v="1"/>
    <x v="3"/>
    <x v="2"/>
    <d v="1899-12-30T17:00:00"/>
    <d v="1899-12-30T18:20:00"/>
    <d v="1899-12-30T01:20:00"/>
    <x v="1"/>
    <m/>
  </r>
  <r>
    <x v="24"/>
    <x v="0"/>
    <x v="1"/>
    <x v="3"/>
    <x v="3"/>
    <d v="1899-12-30T05:00:00"/>
    <d v="1899-12-30T06:00:00"/>
    <d v="1899-12-30T01:00:00"/>
    <x v="16"/>
    <m/>
  </r>
  <r>
    <x v="25"/>
    <x v="0"/>
    <x v="1"/>
    <x v="4"/>
    <x v="4"/>
    <d v="1899-12-30T07:00:00"/>
    <d v="1899-12-30T08:00:00"/>
    <d v="1899-12-30T01:00:00"/>
    <x v="6"/>
    <m/>
  </r>
  <r>
    <x v="26"/>
    <x v="0"/>
    <x v="1"/>
    <x v="4"/>
    <x v="5"/>
    <d v="1899-12-30T08:00:00"/>
    <d v="1899-12-30T10:00:00"/>
    <d v="1899-12-30T02:00:00"/>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9DF7E-6883-49B9-A36B-B0922B003FCD}" name="pvt_daily_trend"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Date">
  <location ref="A1:B28" firstHeaderRow="1" firstDataRow="1" firstDataCol="1"/>
  <pivotFields count="13">
    <pivotField axis="axisRow" numFmtId="167"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items count="3">
        <item x="0"/>
        <item x="1"/>
        <item t="default"/>
      </items>
    </pivotField>
    <pivotField showAll="0">
      <items count="7">
        <item x="0"/>
        <item x="1"/>
        <item x="2"/>
        <item x="3"/>
        <item x="4"/>
        <item m="1" x="5"/>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Total Hours Studied" fld="7" baseField="0" baseItem="7" numFmtId="165"/>
  </dataFields>
  <chartFormats count="1">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888C31-AF60-44B2-814A-B1CD77274063}" name="pvt_today_hours"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ate">
  <location ref="N1:O2" firstHeaderRow="1" firstDataRow="1" firstDataCol="1"/>
  <pivotFields count="13">
    <pivotField axis="axisRow"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1">
    <i>
      <x v="23"/>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today" evalOrder="-1" id="1">
      <autoFilter ref="A1">
        <filterColumn colId="0">
          <dynamicFilter type="today" val="45639" maxVal="4564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B6536D-F866-4ADE-B62E-0E5813328E09}" name="pvt_weekday_trend"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Date">
  <location ref="K1:L8"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axis="axisRow" showAll="0">
      <items count="8">
        <item x="4"/>
        <item x="3"/>
        <item x="2"/>
        <item x="1"/>
        <item x="0"/>
        <item x="6"/>
        <item x="5"/>
        <item t="default"/>
      </items>
    </pivotField>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7">
    <i>
      <x/>
    </i>
    <i>
      <x v="1"/>
    </i>
    <i>
      <x v="2"/>
    </i>
    <i>
      <x v="3"/>
    </i>
    <i>
      <x v="4"/>
    </i>
    <i>
      <x v="5"/>
    </i>
    <i>
      <x v="6"/>
    </i>
  </rowItems>
  <colItems count="1">
    <i/>
  </colItems>
  <dataFields count="1">
    <dataField name="Total Hours Studied" fld="7" baseField="11" baseItem="1" numFmtId="165"/>
  </dataFields>
  <chartFormats count="2">
    <chartFormat chart="8"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5C5E4-172E-43FF-BB50-49F2529199E2}" name="pvt_hourly_trend"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rowHeaderCaption="Date">
  <location ref="G1:I18" firstHeaderRow="0"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dataField="1"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17">
    <i>
      <x v="1"/>
    </i>
    <i>
      <x v="6"/>
    </i>
    <i>
      <x v="8"/>
    </i>
    <i>
      <x v="9"/>
    </i>
    <i>
      <x v="10"/>
    </i>
    <i>
      <x v="11"/>
    </i>
    <i>
      <x v="12"/>
    </i>
    <i>
      <x v="14"/>
    </i>
    <i>
      <x v="15"/>
    </i>
    <i>
      <x v="16"/>
    </i>
    <i>
      <x v="17"/>
    </i>
    <i>
      <x v="18"/>
    </i>
    <i>
      <x v="19"/>
    </i>
    <i>
      <x v="20"/>
    </i>
    <i>
      <x v="21"/>
    </i>
    <i>
      <x v="22"/>
    </i>
    <i>
      <x v="23"/>
    </i>
  </rowItems>
  <colFields count="1">
    <field x="-2"/>
  </colFields>
  <colItems count="2">
    <i>
      <x/>
    </i>
    <i i="1">
      <x v="1"/>
    </i>
  </colItems>
  <dataFields count="2">
    <dataField name="Total Hours Studied" fld="7" baseField="11" baseItem="1" numFmtId="165"/>
    <dataField name="Count" fld="8" subtotal="count" baseField="0" baseItem="0"/>
  </dataField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3F2B0-7319-4257-963E-18DBE8ADC11B}" name="pvt_monthly_trend"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Date">
  <location ref="D1:E3"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2">
    <i>
      <x v="11"/>
    </i>
    <i>
      <x v="12"/>
    </i>
  </rowItems>
  <colItems count="1">
    <i/>
  </colItems>
  <dataFields count="1">
    <dataField name="Total Hours Studied" fld="7" baseField="0" baseItem="7" numFmtId="165"/>
  </dataFields>
  <chartFormats count="4">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2F8E0C-F4C2-49BF-A62B-B91BC88884A1}" name="pvt_mom%" cacheId="28"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Month">
  <location ref="G6:H8"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pivotField showAll="0"/>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2">
    <i>
      <x v="11"/>
    </i>
    <i>
      <x v="12"/>
    </i>
  </rowItems>
  <colItems count="1">
    <i/>
  </colItems>
  <dataFields count="1">
    <dataField name="Hours Studied" fld="7" baseField="11" baseItem="1" numFmtId="165"/>
  </dataFields>
  <formats count="44">
    <format dxfId="43">
      <pivotArea type="all" dataOnly="0" outline="0" fieldPosition="0"/>
    </format>
    <format dxfId="42">
      <pivotArea outline="0" collapsedLevelsAreSubtotals="1" fieldPosition="0"/>
    </format>
    <format dxfId="41">
      <pivotArea dataOnly="0" labelOnly="1" fieldPosition="0">
        <references count="1">
          <reference field="11" count="2">
            <x v="11"/>
            <x v="12"/>
          </reference>
        </references>
      </pivotArea>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fieldPosition="0">
        <references count="1">
          <reference field="11" count="2">
            <x v="11"/>
            <x v="12"/>
          </reference>
        </references>
      </pivotArea>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fieldPosition="0">
        <references count="1">
          <reference field="11" count="2">
            <x v="11"/>
            <x v="12"/>
          </reference>
        </references>
      </pivotArea>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fieldPosition="0">
        <references count="1">
          <reference field="11" count="2">
            <x v="11"/>
            <x v="12"/>
          </reference>
        </references>
      </pivotArea>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fieldPosition="0">
        <references count="1">
          <reference field="11" count="2">
            <x v="11"/>
            <x v="12"/>
          </reference>
        </references>
      </pivotArea>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1" type="button" dataOnly="0" labelOnly="1" outline="0" axis="axisRow" fieldPosition="0"/>
    </format>
    <format dxfId="20">
      <pivotArea dataOnly="0" labelOnly="1" fieldPosition="0">
        <references count="1">
          <reference field="11" count="2">
            <x v="11"/>
            <x v="12"/>
          </reference>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fieldPosition="0">
        <references count="1">
          <reference field="11" count="2">
            <x v="11"/>
            <x v="12"/>
          </reference>
        </references>
      </pivotArea>
    </format>
    <format dxfId="15">
      <pivotArea field="11" type="button" dataOnly="0" labelOnly="1" outline="0" axis="axisRow" fieldPosition="0"/>
    </format>
    <format dxfId="14">
      <pivotArea dataOnly="0" labelOnly="1" outline="0" axis="axisValues" fieldPosition="0"/>
    </format>
    <format dxfId="13">
      <pivotArea field="11" type="button" dataOnly="0" labelOnly="1" outline="0" axis="axisRow" fieldPosition="0"/>
    </format>
    <format dxfId="12">
      <pivotArea dataOnly="0" labelOnly="1" outline="0" axis="axisValues" fieldPosition="0"/>
    </format>
    <format dxfId="11">
      <pivotArea field="11" type="button" dataOnly="0" labelOnly="1" outline="0" axis="axisRow"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1" type="button" dataOnly="0" labelOnly="1" outline="0" axis="axisRow" fieldPosition="0"/>
    </format>
    <format dxfId="6">
      <pivotArea dataOnly="0" labelOnly="1" fieldPosition="0">
        <references count="1">
          <reference field="11" count="2">
            <x v="11"/>
            <x v="12"/>
          </reference>
        </references>
      </pivotArea>
    </format>
    <format dxfId="5">
      <pivotArea dataOnly="0" labelOnly="1" outline="0" axis="axisValues" fieldPosition="0"/>
    </format>
    <format dxfId="4">
      <pivotArea field="11" type="button" dataOnly="0" labelOnly="1" outline="0" axis="axisRow" fieldPosition="0"/>
    </format>
    <format dxfId="3">
      <pivotArea field="11" type="button" dataOnly="0" labelOnly="1" outline="0" axis="axisRow"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3733E1-964C-41E4-B9AC-33F1CFCAA2BC}" name="pvt_wow%" cacheId="28"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1" rowHeaderCaption="Week">
  <location ref="C6:D11" firstHeaderRow="1" firstDataRow="1" firstDataCol="1"/>
  <pivotFields count="13">
    <pivotField numFmtId="14" showAll="0">
      <items count="35">
        <item x="0"/>
        <item x="1"/>
        <item x="2"/>
        <item x="3"/>
        <item x="4"/>
        <item x="5"/>
        <item x="6"/>
        <item x="7"/>
        <item x="8"/>
        <item x="9"/>
        <item x="10"/>
        <item x="11"/>
        <item x="12"/>
        <item x="13"/>
        <item x="14"/>
        <item x="15"/>
        <item x="16"/>
        <item x="17"/>
        <item x="18"/>
        <item x="19"/>
        <item x="20"/>
        <item x="21"/>
        <item x="22"/>
        <item x="23"/>
        <item x="24"/>
        <item x="25"/>
        <item x="26"/>
        <item m="1" x="27"/>
        <item m="1" x="28"/>
        <item m="1" x="29"/>
        <item m="1" x="30"/>
        <item m="1" x="31"/>
        <item m="1" x="32"/>
        <item m="1" x="33"/>
        <item t="default"/>
      </items>
    </pivotField>
    <pivotField numFmtId="1" showAll="0">
      <items count="2">
        <item x="0"/>
        <item t="default"/>
      </items>
    </pivotField>
    <pivotField showAll="0">
      <items count="3">
        <item x="0"/>
        <item x="1"/>
        <item t="default"/>
      </items>
    </pivotField>
    <pivotField axis="axisRow" showAll="0">
      <items count="7">
        <item x="0"/>
        <item x="1"/>
        <item x="2"/>
        <item x="3"/>
        <item x="4"/>
        <item m="1" x="5"/>
        <item t="default"/>
      </items>
    </pivotField>
    <pivotField showAll="0"/>
    <pivotField numFmtId="164" showAll="0"/>
    <pivotField numFmtId="164" showAll="0"/>
    <pivotField dataField="1" numFmtId="165" showAll="0"/>
    <pivotField numFmtId="18" showAll="0">
      <items count="18">
        <item x="4"/>
        <item x="6"/>
        <item x="7"/>
        <item x="10"/>
        <item x="5"/>
        <item x="0"/>
        <item x="15"/>
        <item x="12"/>
        <item x="13"/>
        <item x="11"/>
        <item x="1"/>
        <item x="8"/>
        <item x="9"/>
        <item x="14"/>
        <item x="3"/>
        <item x="2"/>
        <item x="1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x="1"/>
        <item sd="0" x="2"/>
        <item sd="0" x="3"/>
        <item sd="0" x="4"/>
        <item sd="0" x="5"/>
        <item sd="0" x="6"/>
        <item sd="0" x="7"/>
        <item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5">
    <i>
      <x/>
    </i>
    <i>
      <x v="1"/>
    </i>
    <i>
      <x v="2"/>
    </i>
    <i>
      <x v="3"/>
    </i>
    <i>
      <x v="4"/>
    </i>
  </rowItems>
  <colItems count="1">
    <i/>
  </colItems>
  <dataFields count="1">
    <dataField name="Hours Studied" fld="7" baseField="11" baseItem="1" numFmtId="165"/>
  </dataFields>
  <formats count="45">
    <format dxfId="88">
      <pivotArea type="all" dataOnly="0" outline="0" fieldPosition="0"/>
    </format>
    <format dxfId="87">
      <pivotArea outline="0" collapsedLevelsAreSubtotals="1" fieldPosition="0"/>
    </format>
    <format dxfId="86">
      <pivotArea dataOnly="0" labelOnly="1" fieldPosition="0">
        <references count="1">
          <reference field="3" count="0"/>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fieldPosition="0">
        <references count="1">
          <reference field="3" count="0"/>
        </references>
      </pivotArea>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fieldPosition="0">
        <references count="1">
          <reference field="3" count="0"/>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fieldPosition="0">
        <references count="1">
          <reference field="3" count="0"/>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fieldPosition="0">
        <references count="1">
          <reference field="3" count="0"/>
        </references>
      </pivotArea>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fieldPosition="0">
        <references count="1">
          <reference field="3" count="0"/>
        </references>
      </pivotArea>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dataOnly="0" labelOnly="1" fieldPosition="0">
        <references count="1">
          <reference field="3" count="0"/>
        </references>
      </pivotArea>
    </format>
    <format dxfId="61">
      <pivotArea field="3" type="button" dataOnly="0" labelOnly="1" outline="0" axis="axisRow" fieldPosition="0"/>
    </format>
    <format dxfId="60">
      <pivotArea dataOnly="0" labelOnly="1" outline="0" axis="axisValues" fieldPosition="0"/>
    </format>
    <format dxfId="59">
      <pivotArea field="3" type="button" dataOnly="0" labelOnly="1" outline="0" axis="axisRow" fieldPosition="0"/>
    </format>
    <format dxfId="58">
      <pivotArea dataOnly="0" labelOnly="1" outline="0" axis="axisValues" fieldPosition="0"/>
    </format>
    <format dxfId="57">
      <pivotArea field="3" type="button" dataOnly="0" labelOnly="1" outline="0" axis="axisRow" fieldPosition="0"/>
    </format>
    <format dxfId="56">
      <pivotArea dataOnly="0" labelOnly="1" outline="0" axis="axisValues" fieldPosition="0"/>
    </format>
    <format dxfId="55">
      <pivotArea field="3" type="button" dataOnly="0" labelOnly="1" outline="0" axis="axisRow"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0"/>
        </references>
      </pivotArea>
    </format>
    <format dxfId="49">
      <pivotArea dataOnly="0" labelOnly="1" outline="0" axis="axisValues" fieldPosition="0"/>
    </format>
    <format dxfId="48">
      <pivotArea field="3" type="button" dataOnly="0" labelOnly="1" outline="0" axis="axisRow" fieldPosition="0"/>
    </format>
    <format dxfId="47">
      <pivotArea field="3"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dataOnly="0" labelOnly="1" outline="0" axis="axisValues" fieldPosition="0"/>
    </format>
  </formats>
  <chartFormats count="1">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C630A3-790D-4EB3-86A7-8153FAC87A38}" sourceName="month">
  <pivotTables>
    <pivotTable tabId="4" name="pvt_daily_trend"/>
    <pivotTable tabId="6" name="pvt_wow%"/>
  </pivotTables>
  <data>
    <tabular pivotCacheId="1196998648">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DB299-8041-4540-9D29-3B93C0B2A627}" sourceName="year">
  <pivotTables>
    <pivotTable tabId="4" name="pvt_daily_trend"/>
    <pivotTable tabId="6" name="pvt_mom%"/>
    <pivotTable tabId="6" name="pvt_wow%"/>
    <pivotTable tabId="4" name="pvt_hourly_trend"/>
    <pivotTable tabId="4" name="pvt_monthly_trend"/>
    <pivotTable tabId="4" name="pvt_today_hours"/>
    <pivotTable tabId="4" name="pvt_weekday_trend"/>
  </pivotTables>
  <data>
    <tabular pivotCacheId="1196998648">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44BCB68-7234-4E64-BAB7-0114C3ADBEB0}" sourceName="week">
  <pivotTables>
    <pivotTable tabId="4" name="pvt_daily_trend"/>
  </pivotTables>
  <data>
    <tabular pivotCacheId="1196998648">
      <items count="6">
        <i x="0" s="1"/>
        <i x="1" s="1"/>
        <i x="2" s="1"/>
        <i x="3" s="1"/>
        <i x="4"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923FEBC-725F-4139-B434-938D384DB172}" cache="Slicer_month" caption="month" columnCount="2" style="SlicerStyleLight2 2" rowHeight="247650"/>
  <slicer name="year" xr10:uid="{3E7B327E-4B05-4129-890C-52AEC437CD81}" cache="Slicer_year" caption="year" style="SlicerStyleLight2 2" rowHeight="247650"/>
  <slicer name="week" xr10:uid="{B24234F4-4B5F-4C9E-A90E-24F2F9047E99}" cache="Slicer_week" caption="week" columnCount="4" style="SlicerStyleLight2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351A96-6BB1-40DD-81A7-BCF878F77139}" cache="Slicer_month" caption="month" style="SlicerStyleLight2 2" rowHeight="247650"/>
  <slicer name="year 1" xr10:uid="{64719C62-4938-4DE5-986F-22175476286E}" cache="Slicer_year" caption="year"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E5C17-BC12-41FD-BD0C-0135429C7A4F}" name="tbl_study_hour_data" displayName="tbl_study_hour_data" ref="A1:J68" totalsRowShown="0" dataDxfId="99">
  <autoFilter ref="A1:J68" xr:uid="{536E5C17-BC12-41FD-BD0C-0135429C7A4F}"/>
  <tableColumns count="10">
    <tableColumn id="1" xr3:uid="{23873AA6-7C86-4EAF-85D6-A7AB7BBF5B0C}" name="date" dataDxfId="98"/>
    <tableColumn id="8" xr3:uid="{250FD6D7-4622-4BD7-BFF0-3B9F62A8EE57}" name="year" dataDxfId="97">
      <calculatedColumnFormula>YEAR(tbl_study_hour_data[[#This Row],[date]])</calculatedColumnFormula>
    </tableColumn>
    <tableColumn id="2" xr3:uid="{2D6BD154-DD40-4D3A-9341-3782C01D2271}" name="month" dataDxfId="96">
      <calculatedColumnFormula>TEXT(A2,"mmm")</calculatedColumnFormula>
    </tableColumn>
    <tableColumn id="3" xr3:uid="{B3B0A177-F6BB-43ED-B654-3851741CCE12}" name="week" dataDxfId="95">
      <calculatedColumnFormula>"Week - "&amp;WEEKNUM(tbl_study_hour_data[[#This Row],[date]])</calculatedColumnFormula>
    </tableColumn>
    <tableColumn id="4" xr3:uid="{C243A79F-D77D-4B72-973F-80E7E57D026A}" name="weekday" dataDxfId="94">
      <calculatedColumnFormula>TEXT(A2,"dddd")</calculatedColumnFormula>
    </tableColumn>
    <tableColumn id="5" xr3:uid="{81489F2D-F841-48FA-AF9B-B4B2BABD76B1}" name="login_time" dataDxfId="93"/>
    <tableColumn id="6" xr3:uid="{4403E500-D51F-48BD-81B6-1A04A4D39536}" name="logout_time" dataDxfId="92"/>
    <tableColumn id="7" xr3:uid="{8E467B4D-6EEF-4301-AF09-50C5E45BC870}" name="hours_studied" dataDxfId="91">
      <calculatedColumnFormula>G2-F2</calculatedColumnFormula>
    </tableColumn>
    <tableColumn id="10" xr3:uid="{9B8AD25D-B86E-42E9-B63A-B10FE7C9A09B}" name="login_hour" dataDxfId="90">
      <calculatedColumnFormula>TIME(HOUR(tbl_study_hour_data[[#This Row],[login_time]]),0,0)</calculatedColumnFormula>
    </tableColumn>
    <tableColumn id="9" xr3:uid="{E351D364-831C-42D3-85C5-21260EF68F1A}" name="notes" dataDxfId="8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_color">
      <a:dk1>
        <a:sysClr val="windowText" lastClr="000000"/>
      </a:dk1>
      <a:lt1>
        <a:srgbClr val="FFFFFF"/>
      </a:lt1>
      <a:dk2>
        <a:srgbClr val="46464A"/>
      </a:dk2>
      <a:lt2>
        <a:srgbClr val="D6D3CC"/>
      </a:lt2>
      <a:accent1>
        <a:srgbClr val="156082"/>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custom_font">
      <a:majorFont>
        <a:latin typeface="Aptos Narrow"/>
        <a:ea typeface=""/>
        <a:cs typeface=""/>
      </a:majorFont>
      <a:minorFont>
        <a:latin typeface="Aptos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8B96-C84A-4D80-B62B-C6160F9C5182}">
  <dimension ref="A1:Z28"/>
  <sheetViews>
    <sheetView showGridLines="0" zoomScale="80" zoomScaleNormal="80" workbookViewId="0">
      <selection activeCell="T3" sqref="T3"/>
    </sheetView>
  </sheetViews>
  <sheetFormatPr defaultRowHeight="14.4" x14ac:dyDescent="0.3"/>
  <cols>
    <col min="1" max="1" width="8.109375" bestFit="1" customWidth="1"/>
    <col min="2" max="2" width="17.88671875" bestFit="1" customWidth="1"/>
    <col min="4" max="4" width="7.6640625" bestFit="1" customWidth="1"/>
    <col min="5" max="5" width="17.88671875" bestFit="1" customWidth="1"/>
    <col min="7" max="7" width="7.6640625" bestFit="1" customWidth="1"/>
    <col min="8" max="8" width="17.88671875" bestFit="1" customWidth="1"/>
    <col min="9" max="9" width="6" bestFit="1" customWidth="1"/>
    <col min="11" max="11" width="10.77734375" bestFit="1" customWidth="1"/>
    <col min="12" max="12" width="17.88671875" bestFit="1" customWidth="1"/>
    <col min="13" max="13" width="6.44140625" bestFit="1" customWidth="1"/>
    <col min="14" max="14" width="10.33203125" bestFit="1" customWidth="1"/>
    <col min="15" max="15" width="17.88671875" bestFit="1" customWidth="1"/>
    <col min="16" max="16" width="6.44140625" customWidth="1"/>
    <col min="17" max="17" width="18.6640625" bestFit="1" customWidth="1"/>
    <col min="18" max="18" width="22.5546875" bestFit="1" customWidth="1"/>
    <col min="20" max="20" width="9" bestFit="1" customWidth="1"/>
    <col min="21" max="21" width="16" bestFit="1" customWidth="1"/>
    <col min="22" max="22" width="25.6640625" style="10" bestFit="1" customWidth="1"/>
    <col min="24" max="24" width="7.6640625" bestFit="1" customWidth="1"/>
    <col min="25" max="25" width="16" bestFit="1" customWidth="1"/>
    <col min="26" max="26" width="23.33203125" bestFit="1" customWidth="1"/>
  </cols>
  <sheetData>
    <row r="1" spans="1:26" ht="18" thickBot="1" x14ac:dyDescent="0.35">
      <c r="A1" s="5" t="s">
        <v>0</v>
      </c>
      <c r="B1" t="s">
        <v>3</v>
      </c>
      <c r="D1" s="5" t="s">
        <v>0</v>
      </c>
      <c r="E1" t="s">
        <v>3</v>
      </c>
      <c r="G1" s="5" t="s">
        <v>0</v>
      </c>
      <c r="H1" t="s">
        <v>3</v>
      </c>
      <c r="I1" t="s">
        <v>4</v>
      </c>
      <c r="K1" s="5" t="s">
        <v>0</v>
      </c>
      <c r="L1" t="s">
        <v>3</v>
      </c>
      <c r="N1" s="5" t="s">
        <v>0</v>
      </c>
      <c r="O1" t="s">
        <v>3</v>
      </c>
      <c r="Q1" s="12" t="s">
        <v>46</v>
      </c>
      <c r="R1" s="12" t="s">
        <v>45</v>
      </c>
    </row>
    <row r="2" spans="1:26" ht="15" thickTop="1" x14ac:dyDescent="0.3">
      <c r="A2" s="14">
        <v>45616</v>
      </c>
      <c r="B2" s="8">
        <v>0.11874999999999999</v>
      </c>
      <c r="D2" s="7" t="s">
        <v>1</v>
      </c>
      <c r="E2" s="8">
        <v>0.97986111111111118</v>
      </c>
      <c r="G2" s="7" t="s">
        <v>14</v>
      </c>
      <c r="H2" s="8">
        <v>2.361111111111111E-2</v>
      </c>
      <c r="I2" s="32">
        <v>5</v>
      </c>
      <c r="K2" s="7" t="s">
        <v>30</v>
      </c>
      <c r="L2" s="8">
        <v>0.2298611111111111</v>
      </c>
      <c r="N2" s="6">
        <v>45639</v>
      </c>
      <c r="O2" s="8">
        <v>0.13750000000000001</v>
      </c>
      <c r="Q2" t="s">
        <v>41</v>
      </c>
      <c r="R2" s="11">
        <f>GETPIVOTDATA("hours_studied",$N$1,"date",N2)</f>
        <v>0.13750000000000001</v>
      </c>
    </row>
    <row r="3" spans="1:26" x14ac:dyDescent="0.3">
      <c r="A3" s="14">
        <v>45617</v>
      </c>
      <c r="B3" s="8">
        <v>4.8611111111111112E-2</v>
      </c>
      <c r="D3" s="7" t="s">
        <v>2</v>
      </c>
      <c r="E3" s="8">
        <v>1.3208333333333333</v>
      </c>
      <c r="G3" s="7" t="s">
        <v>55</v>
      </c>
      <c r="H3" s="8">
        <v>4.1666666666666664E-2</v>
      </c>
      <c r="I3" s="32">
        <v>1</v>
      </c>
      <c r="K3" s="7" t="s">
        <v>33</v>
      </c>
      <c r="L3" s="8">
        <v>0.18888888888888888</v>
      </c>
      <c r="Q3" t="s">
        <v>42</v>
      </c>
      <c r="R3" s="10">
        <f>(COUNTIF(B:B,"&lt;&gt;0")-COUNTBLANK(B:B)-1)/COUNT(_xlfn.UNIQUE(A:A))</f>
        <v>0.85185185185185186</v>
      </c>
    </row>
    <row r="4" spans="1:26" x14ac:dyDescent="0.3">
      <c r="A4" s="14">
        <v>45618</v>
      </c>
      <c r="B4" s="8">
        <v>8.9583333333333334E-2</v>
      </c>
      <c r="G4" s="7" t="s">
        <v>15</v>
      </c>
      <c r="H4" s="8">
        <v>0.10277777777777777</v>
      </c>
      <c r="I4" s="32">
        <v>3</v>
      </c>
      <c r="K4" s="7" t="s">
        <v>36</v>
      </c>
      <c r="L4" s="8">
        <v>0.39930555555555558</v>
      </c>
      <c r="Q4" t="s">
        <v>43</v>
      </c>
      <c r="R4" s="11">
        <f>AVERAGE(B:B)</f>
        <v>8.5210905349794239E-2</v>
      </c>
      <c r="Z4" s="10"/>
    </row>
    <row r="5" spans="1:26" x14ac:dyDescent="0.3">
      <c r="A5" s="14">
        <v>45619</v>
      </c>
      <c r="B5" s="8">
        <v>0</v>
      </c>
      <c r="G5" s="7" t="s">
        <v>16</v>
      </c>
      <c r="H5" s="8">
        <v>0.23333333333333334</v>
      </c>
      <c r="I5" s="32">
        <v>3</v>
      </c>
      <c r="K5" s="7" t="s">
        <v>34</v>
      </c>
      <c r="L5" s="8">
        <v>0.50486111111111098</v>
      </c>
      <c r="Q5" t="s">
        <v>44</v>
      </c>
      <c r="R5" s="11">
        <f>MEDIAN(B:B)</f>
        <v>8.2638888888888887E-2</v>
      </c>
      <c r="Z5" s="10"/>
    </row>
    <row r="6" spans="1:26" x14ac:dyDescent="0.3">
      <c r="A6" s="14">
        <v>45620</v>
      </c>
      <c r="B6" s="8">
        <v>0</v>
      </c>
      <c r="G6" s="7" t="s">
        <v>17</v>
      </c>
      <c r="H6" s="8">
        <v>2.4999999999999998E-2</v>
      </c>
      <c r="I6" s="32">
        <v>2</v>
      </c>
      <c r="K6" s="7" t="s">
        <v>32</v>
      </c>
      <c r="L6" s="8">
        <v>0.45694444444444438</v>
      </c>
    </row>
    <row r="7" spans="1:26" x14ac:dyDescent="0.3">
      <c r="A7" s="14">
        <v>45621</v>
      </c>
      <c r="B7" s="8">
        <v>0</v>
      </c>
      <c r="G7" s="7" t="s">
        <v>18</v>
      </c>
      <c r="H7" s="8">
        <v>7.4999999999999997E-2</v>
      </c>
      <c r="I7" s="32">
        <v>1</v>
      </c>
      <c r="K7" s="7" t="s">
        <v>35</v>
      </c>
      <c r="L7" s="8">
        <v>0.31736111111111104</v>
      </c>
    </row>
    <row r="8" spans="1:26" x14ac:dyDescent="0.3">
      <c r="A8" s="14">
        <v>45622</v>
      </c>
      <c r="B8" s="8">
        <v>0.14930555555555555</v>
      </c>
      <c r="G8" s="7" t="s">
        <v>19</v>
      </c>
      <c r="H8" s="8">
        <v>0.1875</v>
      </c>
      <c r="I8" s="32">
        <v>5</v>
      </c>
      <c r="K8" s="7" t="s">
        <v>31</v>
      </c>
      <c r="L8" s="8">
        <v>0.20347222222222222</v>
      </c>
    </row>
    <row r="9" spans="1:26" x14ac:dyDescent="0.3">
      <c r="A9" s="14">
        <v>45623</v>
      </c>
      <c r="B9" s="8">
        <v>0.13819444444444445</v>
      </c>
      <c r="G9" s="7" t="s">
        <v>20</v>
      </c>
      <c r="H9" s="8">
        <v>0.11736111111111111</v>
      </c>
      <c r="I9" s="32">
        <v>3</v>
      </c>
      <c r="W9" t="s">
        <v>47</v>
      </c>
    </row>
    <row r="10" spans="1:26" x14ac:dyDescent="0.3">
      <c r="A10" s="14">
        <v>45624</v>
      </c>
      <c r="B10" s="8">
        <v>0.21111111111111108</v>
      </c>
      <c r="G10" s="7" t="s">
        <v>21</v>
      </c>
      <c r="H10" s="8">
        <v>8.4027777777777785E-2</v>
      </c>
      <c r="I10" s="32">
        <v>3</v>
      </c>
    </row>
    <row r="11" spans="1:26" x14ac:dyDescent="0.3">
      <c r="A11" s="14">
        <v>45625</v>
      </c>
      <c r="B11" s="8">
        <v>0.12291666666666667</v>
      </c>
      <c r="G11" s="7" t="s">
        <v>22</v>
      </c>
      <c r="H11" s="8">
        <v>0.13680555555555557</v>
      </c>
      <c r="I11" s="32">
        <v>3</v>
      </c>
      <c r="Q11" s="8"/>
    </row>
    <row r="12" spans="1:26" x14ac:dyDescent="0.3">
      <c r="A12" s="14">
        <v>45626</v>
      </c>
      <c r="B12" s="8">
        <v>0.10138888888888889</v>
      </c>
      <c r="G12" s="7" t="s">
        <v>23</v>
      </c>
      <c r="H12" s="8">
        <v>0.24791666666666665</v>
      </c>
      <c r="I12" s="32">
        <v>6</v>
      </c>
    </row>
    <row r="13" spans="1:26" x14ac:dyDescent="0.3">
      <c r="A13" s="14">
        <v>45627</v>
      </c>
      <c r="B13" s="8">
        <v>3.8194444444444448E-2</v>
      </c>
      <c r="G13" s="7" t="s">
        <v>24</v>
      </c>
      <c r="H13" s="8">
        <v>0.22430555555555554</v>
      </c>
      <c r="I13" s="32">
        <v>7</v>
      </c>
    </row>
    <row r="14" spans="1:26" x14ac:dyDescent="0.3">
      <c r="A14" s="14">
        <v>45628</v>
      </c>
      <c r="B14" s="8">
        <v>7.9861111111111105E-2</v>
      </c>
      <c r="G14" s="7" t="s">
        <v>25</v>
      </c>
      <c r="H14" s="8">
        <v>0.33402777777777776</v>
      </c>
      <c r="I14" s="32">
        <v>8</v>
      </c>
    </row>
    <row r="15" spans="1:26" x14ac:dyDescent="0.3">
      <c r="A15" s="14">
        <v>45629</v>
      </c>
      <c r="B15" s="8">
        <v>8.5416666666666669E-2</v>
      </c>
      <c r="G15" s="7" t="s">
        <v>26</v>
      </c>
      <c r="H15" s="8">
        <v>0.13680555555555554</v>
      </c>
      <c r="I15" s="32">
        <v>7</v>
      </c>
    </row>
    <row r="16" spans="1:26" x14ac:dyDescent="0.3">
      <c r="A16" s="14">
        <v>45630</v>
      </c>
      <c r="B16" s="8">
        <v>0.2</v>
      </c>
      <c r="G16" s="7" t="s">
        <v>27</v>
      </c>
      <c r="H16" s="8">
        <v>8.8888888888888878E-2</v>
      </c>
      <c r="I16" s="32">
        <v>4</v>
      </c>
    </row>
    <row r="17" spans="1:9" x14ac:dyDescent="0.3">
      <c r="A17" s="14">
        <v>45631</v>
      </c>
      <c r="B17" s="8">
        <v>8.1250000000000003E-2</v>
      </c>
      <c r="G17" s="7" t="s">
        <v>28</v>
      </c>
      <c r="H17" s="8">
        <v>0.19305555555555556</v>
      </c>
      <c r="I17" s="32">
        <v>5</v>
      </c>
    </row>
    <row r="18" spans="1:9" x14ac:dyDescent="0.3">
      <c r="A18" s="14">
        <v>45632</v>
      </c>
      <c r="B18" s="8">
        <v>4.9305555555555554E-2</v>
      </c>
      <c r="G18" s="7" t="s">
        <v>29</v>
      </c>
      <c r="H18" s="8">
        <v>4.8611111111111112E-2</v>
      </c>
      <c r="I18" s="32">
        <v>1</v>
      </c>
    </row>
    <row r="19" spans="1:9" x14ac:dyDescent="0.3">
      <c r="A19" s="14">
        <v>45633</v>
      </c>
      <c r="B19" s="8">
        <v>4.583333333333333E-2</v>
      </c>
    </row>
    <row r="20" spans="1:9" x14ac:dyDescent="0.3">
      <c r="A20" s="14">
        <v>45634</v>
      </c>
      <c r="B20" s="8">
        <v>0.15</v>
      </c>
    </row>
    <row r="21" spans="1:9" x14ac:dyDescent="0.3">
      <c r="A21" s="14">
        <v>45635</v>
      </c>
      <c r="B21" s="8">
        <v>4.0277777777777773E-2</v>
      </c>
    </row>
    <row r="22" spans="1:9" x14ac:dyDescent="0.3">
      <c r="A22" s="14">
        <v>45636</v>
      </c>
      <c r="B22" s="8">
        <v>8.2638888888888887E-2</v>
      </c>
    </row>
    <row r="23" spans="1:9" x14ac:dyDescent="0.3">
      <c r="A23" s="14">
        <v>45637</v>
      </c>
      <c r="B23" s="8">
        <v>0</v>
      </c>
    </row>
    <row r="24" spans="1:9" x14ac:dyDescent="0.3">
      <c r="A24" s="14">
        <v>45638</v>
      </c>
      <c r="B24" s="8">
        <v>0.16388888888888889</v>
      </c>
    </row>
    <row r="25" spans="1:9" x14ac:dyDescent="0.3">
      <c r="A25" s="14">
        <v>45639</v>
      </c>
      <c r="B25" s="8">
        <v>0.13750000000000001</v>
      </c>
    </row>
    <row r="26" spans="1:9" x14ac:dyDescent="0.3">
      <c r="A26" s="14">
        <v>45640</v>
      </c>
      <c r="B26" s="8">
        <v>4.1666666666666664E-2</v>
      </c>
    </row>
    <row r="27" spans="1:9" x14ac:dyDescent="0.3">
      <c r="A27" s="14">
        <v>45641</v>
      </c>
      <c r="B27" s="8">
        <v>4.1666666666666664E-2</v>
      </c>
    </row>
    <row r="28" spans="1:9" x14ac:dyDescent="0.3">
      <c r="A28" s="14">
        <v>45642</v>
      </c>
      <c r="B28" s="8">
        <v>8.3333333333333329E-2</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69C7F5C0-4026-4135-9443-51194BE8069D}">
            <x14:iconSet iconSet="3Stars">
              <x14:cfvo type="percent">
                <xm:f>0</xm:f>
              </x14:cfvo>
              <x14:cfvo type="percent">
                <xm:f>33</xm:f>
              </x14:cfvo>
              <x14:cfvo type="percent">
                <xm:f>67</xm:f>
              </x14:cfvo>
            </x14:iconSet>
          </x14:cfRule>
          <xm:sqref>V6:V1048576</xm:sqref>
        </x14:conditionalFormatting>
        <x14:conditionalFormatting xmlns:xm="http://schemas.microsoft.com/office/excel/2006/main">
          <x14:cfRule type="iconSet" priority="3" id="{A6D1573B-13AD-4151-9A40-254DDA5739F6}">
            <x14:iconSet iconSet="3Stars">
              <x14:cfvo type="percent">
                <xm:f>0</xm:f>
              </x14:cfvo>
              <x14:cfvo type="percent">
                <xm:f>33</xm:f>
              </x14:cfvo>
              <x14:cfvo type="percent">
                <xm:f>67</xm:f>
              </x14:cfvo>
            </x14:iconSet>
          </x14:cfRule>
          <xm:sqref>Z4:Z5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C3AB-2235-4042-99DF-C79F9A4836BC}">
  <dimension ref="A1:J68"/>
  <sheetViews>
    <sheetView showGridLines="0" topLeftCell="A51" workbookViewId="0">
      <selection activeCell="F69" sqref="F69"/>
    </sheetView>
  </sheetViews>
  <sheetFormatPr defaultRowHeight="14.4" x14ac:dyDescent="0.3"/>
  <cols>
    <col min="1" max="1" width="11.21875" bestFit="1" customWidth="1"/>
    <col min="2" max="2" width="11.21875" style="20" customWidth="1"/>
    <col min="3" max="3" width="8.33203125" customWidth="1"/>
    <col min="4" max="4" width="9.77734375" bestFit="1" customWidth="1"/>
    <col min="5" max="5" width="11.33203125" bestFit="1" customWidth="1"/>
    <col min="6" max="6" width="11.44140625" customWidth="1"/>
    <col min="7" max="7" width="12.5546875" customWidth="1"/>
    <col min="8" max="8" width="8.77734375" customWidth="1"/>
    <col min="9" max="9" width="11.6640625" bestFit="1" customWidth="1"/>
    <col min="10" max="10" width="7.77734375" customWidth="1"/>
  </cols>
  <sheetData>
    <row r="1" spans="1:10" x14ac:dyDescent="0.3">
      <c r="A1" t="s">
        <v>11</v>
      </c>
      <c r="B1" s="20" t="s">
        <v>54</v>
      </c>
      <c r="C1" t="s">
        <v>9</v>
      </c>
      <c r="D1" t="s">
        <v>10</v>
      </c>
      <c r="E1" t="s">
        <v>12</v>
      </c>
      <c r="F1" t="s">
        <v>6</v>
      </c>
      <c r="G1" t="s">
        <v>7</v>
      </c>
      <c r="H1" t="s">
        <v>8</v>
      </c>
      <c r="I1" t="s">
        <v>5</v>
      </c>
      <c r="J1" t="s">
        <v>13</v>
      </c>
    </row>
    <row r="2" spans="1:10" ht="15.6" x14ac:dyDescent="0.3">
      <c r="A2" s="13">
        <v>45616</v>
      </c>
      <c r="B2" s="21">
        <f>YEAR(tbl_study_hour_data[[#This Row],[date]])</f>
        <v>2024</v>
      </c>
      <c r="C2" s="1" t="str">
        <f>TEXT(A2,"mmm")</f>
        <v>Nov</v>
      </c>
      <c r="D2" s="1" t="str">
        <f>"Week - "&amp;WEEKNUM(tbl_study_hour_data[[#This Row],[date]])</f>
        <v>Week - 47</v>
      </c>
      <c r="E2" s="1" t="str">
        <f>TEXT(A2,"dddd")</f>
        <v>Wednesday</v>
      </c>
      <c r="F2" s="2">
        <v>0.49791666666666667</v>
      </c>
      <c r="G2" s="2">
        <v>0.57291666666666663</v>
      </c>
      <c r="H2" s="3">
        <f t="shared" ref="H2" si="0">G2-F2</f>
        <v>7.4999999999999956E-2</v>
      </c>
      <c r="I2" s="9">
        <f>TIME(HOUR(tbl_study_hour_data[[#This Row],[login_time]]),0,0)</f>
        <v>0.45833333333333331</v>
      </c>
      <c r="J2" s="4"/>
    </row>
    <row r="3" spans="1:10" ht="15.6" x14ac:dyDescent="0.3">
      <c r="A3" s="13">
        <v>45616</v>
      </c>
      <c r="B3" s="21">
        <f>YEAR(tbl_study_hour_data[[#This Row],[date]])</f>
        <v>2024</v>
      </c>
      <c r="C3" s="1" t="str">
        <f t="shared" ref="C3:C34" si="1">TEXT(A3,"mmm")</f>
        <v>Nov</v>
      </c>
      <c r="D3" s="1" t="str">
        <f>"Week - "&amp;WEEKNUM(tbl_study_hour_data[[#This Row],[date]])</f>
        <v>Week - 47</v>
      </c>
      <c r="E3" s="1" t="str">
        <f t="shared" ref="E3:E34" si="2">TEXT(A3,"dddd")</f>
        <v>Wednesday</v>
      </c>
      <c r="F3" s="2">
        <v>0.72569444444444442</v>
      </c>
      <c r="G3" s="2">
        <v>0.76944444444444449</v>
      </c>
      <c r="H3" s="3">
        <f t="shared" ref="H3:H34" si="3">G3-F3</f>
        <v>4.3750000000000067E-2</v>
      </c>
      <c r="I3" s="9">
        <f>TIME(HOUR(tbl_study_hour_data[[#This Row],[login_time]]),0,0)</f>
        <v>0.70833333333333337</v>
      </c>
      <c r="J3" s="4"/>
    </row>
    <row r="4" spans="1:10" ht="15.6" x14ac:dyDescent="0.3">
      <c r="A4" s="13">
        <v>45617</v>
      </c>
      <c r="B4" s="21">
        <f>YEAR(tbl_study_hour_data[[#This Row],[date]])</f>
        <v>2024</v>
      </c>
      <c r="C4" s="1" t="str">
        <f t="shared" si="1"/>
        <v>Nov</v>
      </c>
      <c r="D4" s="1" t="str">
        <f>"Week - "&amp;WEEKNUM(tbl_study_hour_data[[#This Row],[date]])</f>
        <v>Week - 47</v>
      </c>
      <c r="E4" s="1" t="str">
        <f t="shared" si="2"/>
        <v>Thursday</v>
      </c>
      <c r="F4" s="2">
        <v>0.9506944444444444</v>
      </c>
      <c r="G4" s="2">
        <v>0.99930555555555556</v>
      </c>
      <c r="H4" s="3">
        <f t="shared" si="3"/>
        <v>4.861111111111116E-2</v>
      </c>
      <c r="I4" s="9">
        <f>TIME(HOUR(tbl_study_hour_data[[#This Row],[login_time]]),0,0)</f>
        <v>0.91666666666666663</v>
      </c>
      <c r="J4" s="4"/>
    </row>
    <row r="5" spans="1:10" ht="15.6" x14ac:dyDescent="0.3">
      <c r="A5" s="13">
        <v>45618</v>
      </c>
      <c r="B5" s="21">
        <f>YEAR(tbl_study_hour_data[[#This Row],[date]])</f>
        <v>2024</v>
      </c>
      <c r="C5" s="1" t="str">
        <f t="shared" si="1"/>
        <v>Nov</v>
      </c>
      <c r="D5" s="1" t="str">
        <f>"Week - "&amp;WEEKNUM(tbl_study_hour_data[[#This Row],[date]])</f>
        <v>Week - 47</v>
      </c>
      <c r="E5" s="1" t="str">
        <f t="shared" si="2"/>
        <v>Friday</v>
      </c>
      <c r="F5" s="2">
        <v>0.88263888888888886</v>
      </c>
      <c r="G5" s="2">
        <v>0.97222222222222221</v>
      </c>
      <c r="H5" s="3">
        <f t="shared" si="3"/>
        <v>8.9583333333333348E-2</v>
      </c>
      <c r="I5" s="9">
        <f>TIME(HOUR(tbl_study_hour_data[[#This Row],[login_time]]),0,0)</f>
        <v>0.875</v>
      </c>
      <c r="J5" s="4"/>
    </row>
    <row r="6" spans="1:10" ht="15.6" x14ac:dyDescent="0.3">
      <c r="A6" s="13">
        <v>45619</v>
      </c>
      <c r="B6" s="21">
        <f>YEAR(tbl_study_hour_data[[#This Row],[date]])</f>
        <v>2024</v>
      </c>
      <c r="C6" s="1" t="str">
        <f t="shared" si="1"/>
        <v>Nov</v>
      </c>
      <c r="D6" s="1" t="str">
        <f>"Week - "&amp;WEEKNUM(tbl_study_hour_data[[#This Row],[date]])</f>
        <v>Week - 47</v>
      </c>
      <c r="E6" s="1" t="str">
        <f t="shared" si="2"/>
        <v>Saturday</v>
      </c>
      <c r="F6" s="2">
        <v>12</v>
      </c>
      <c r="G6" s="2">
        <v>12</v>
      </c>
      <c r="H6" s="3">
        <f t="shared" si="3"/>
        <v>0</v>
      </c>
      <c r="I6" s="9">
        <f>TIME(HOUR(tbl_study_hour_data[[#This Row],[login_time]]),0,0)</f>
        <v>0</v>
      </c>
      <c r="J6" s="4"/>
    </row>
    <row r="7" spans="1:10" ht="15.6" x14ac:dyDescent="0.3">
      <c r="A7" s="13">
        <v>45620</v>
      </c>
      <c r="B7" s="21">
        <f>YEAR(tbl_study_hour_data[[#This Row],[date]])</f>
        <v>2024</v>
      </c>
      <c r="C7" s="1" t="str">
        <f t="shared" si="1"/>
        <v>Nov</v>
      </c>
      <c r="D7" s="1" t="str">
        <f>"Week - "&amp;WEEKNUM(tbl_study_hour_data[[#This Row],[date]])</f>
        <v>Week - 48</v>
      </c>
      <c r="E7" s="1" t="str">
        <f t="shared" si="2"/>
        <v>Sunday</v>
      </c>
      <c r="F7" s="2">
        <v>12</v>
      </c>
      <c r="G7" s="2">
        <v>12</v>
      </c>
      <c r="H7" s="3">
        <f t="shared" si="3"/>
        <v>0</v>
      </c>
      <c r="I7" s="9">
        <f>TIME(HOUR(tbl_study_hour_data[[#This Row],[login_time]]),0,0)</f>
        <v>0</v>
      </c>
      <c r="J7" s="4"/>
    </row>
    <row r="8" spans="1:10" ht="15.6" x14ac:dyDescent="0.3">
      <c r="A8" s="13">
        <v>45621</v>
      </c>
      <c r="B8" s="21">
        <f>YEAR(tbl_study_hour_data[[#This Row],[date]])</f>
        <v>2024</v>
      </c>
      <c r="C8" s="1" t="str">
        <f t="shared" si="1"/>
        <v>Nov</v>
      </c>
      <c r="D8" s="1" t="str">
        <f>"Week - "&amp;WEEKNUM(tbl_study_hour_data[[#This Row],[date]])</f>
        <v>Week - 48</v>
      </c>
      <c r="E8" s="1" t="str">
        <f t="shared" si="2"/>
        <v>Monday</v>
      </c>
      <c r="F8" s="2">
        <v>12</v>
      </c>
      <c r="G8" s="2">
        <v>12</v>
      </c>
      <c r="H8" s="3">
        <f t="shared" si="3"/>
        <v>0</v>
      </c>
      <c r="I8" s="9">
        <f>TIME(HOUR(tbl_study_hour_data[[#This Row],[login_time]]),0,0)</f>
        <v>0</v>
      </c>
      <c r="J8" s="4"/>
    </row>
    <row r="9" spans="1:10" ht="15.6" x14ac:dyDescent="0.3">
      <c r="A9" s="13">
        <v>45622</v>
      </c>
      <c r="B9" s="21">
        <f>YEAR(tbl_study_hour_data[[#This Row],[date]])</f>
        <v>2024</v>
      </c>
      <c r="C9" s="1" t="str">
        <f t="shared" si="1"/>
        <v>Nov</v>
      </c>
      <c r="D9" s="1" t="str">
        <f>"Week - "&amp;WEEKNUM(tbl_study_hour_data[[#This Row],[date]])</f>
        <v>Week - 48</v>
      </c>
      <c r="E9" s="1" t="str">
        <f t="shared" si="2"/>
        <v>Tuesday</v>
      </c>
      <c r="F9" s="2">
        <v>0.41944444444444445</v>
      </c>
      <c r="G9" s="2">
        <v>0.49444444444444446</v>
      </c>
      <c r="H9" s="3">
        <f t="shared" si="3"/>
        <v>7.5000000000000011E-2</v>
      </c>
      <c r="I9" s="9">
        <f>TIME(HOUR(tbl_study_hour_data[[#This Row],[login_time]]),0,0)</f>
        <v>0.41666666666666669</v>
      </c>
      <c r="J9" s="4"/>
    </row>
    <row r="10" spans="1:10" ht="15.6" x14ac:dyDescent="0.3">
      <c r="A10" s="13">
        <v>45622</v>
      </c>
      <c r="B10" s="21">
        <f>YEAR(tbl_study_hour_data[[#This Row],[date]])</f>
        <v>2024</v>
      </c>
      <c r="C10" s="1" t="str">
        <f t="shared" si="1"/>
        <v>Nov</v>
      </c>
      <c r="D10" s="1" t="str">
        <f>"Week - "&amp;WEEKNUM(tbl_study_hour_data[[#This Row],[date]])</f>
        <v>Week - 48</v>
      </c>
      <c r="E10" s="1" t="str">
        <f t="shared" si="2"/>
        <v>Tuesday</v>
      </c>
      <c r="F10" s="2">
        <v>0.49513888888888891</v>
      </c>
      <c r="G10" s="2">
        <v>0.52777777777777779</v>
      </c>
      <c r="H10" s="3">
        <f t="shared" si="3"/>
        <v>3.2638888888888884E-2</v>
      </c>
      <c r="I10" s="9">
        <f>TIME(HOUR(tbl_study_hour_data[[#This Row],[login_time]]),0,0)</f>
        <v>0.45833333333333331</v>
      </c>
      <c r="J10" s="4"/>
    </row>
    <row r="11" spans="1:10" ht="15.6" x14ac:dyDescent="0.3">
      <c r="A11" s="13">
        <v>45622</v>
      </c>
      <c r="B11" s="21">
        <f>YEAR(tbl_study_hour_data[[#This Row],[date]])</f>
        <v>2024</v>
      </c>
      <c r="C11" s="1" t="str">
        <f t="shared" si="1"/>
        <v>Nov</v>
      </c>
      <c r="D11" s="1" t="str">
        <f>"Week - "&amp;WEEKNUM(tbl_study_hour_data[[#This Row],[date]])</f>
        <v>Week - 48</v>
      </c>
      <c r="E11" s="1" t="str">
        <f t="shared" si="2"/>
        <v>Tuesday</v>
      </c>
      <c r="F11" s="2">
        <v>0.70833333333333337</v>
      </c>
      <c r="G11" s="2">
        <v>0.75</v>
      </c>
      <c r="H11" s="3">
        <f t="shared" si="3"/>
        <v>4.166666666666663E-2</v>
      </c>
      <c r="I11" s="9">
        <f>TIME(HOUR(tbl_study_hour_data[[#This Row],[login_time]]),0,0)</f>
        <v>0.70833333333333337</v>
      </c>
      <c r="J11" s="4"/>
    </row>
    <row r="12" spans="1:10" ht="15.6" x14ac:dyDescent="0.3">
      <c r="A12" s="13">
        <v>45623</v>
      </c>
      <c r="B12" s="21">
        <f>YEAR(tbl_study_hour_data[[#This Row],[date]])</f>
        <v>2024</v>
      </c>
      <c r="C12" s="1" t="str">
        <f t="shared" si="1"/>
        <v>Nov</v>
      </c>
      <c r="D12" s="1" t="str">
        <f>"Week - "&amp;WEEKNUM(tbl_study_hour_data[[#This Row],[date]])</f>
        <v>Week - 48</v>
      </c>
      <c r="E12" s="1" t="str">
        <f t="shared" si="2"/>
        <v>Wednesday</v>
      </c>
      <c r="F12" s="2">
        <v>0.31736111111111109</v>
      </c>
      <c r="G12" s="2">
        <v>0.33124999999999999</v>
      </c>
      <c r="H12" s="3">
        <f t="shared" si="3"/>
        <v>1.3888888888888895E-2</v>
      </c>
      <c r="I12" s="9">
        <f>TIME(HOUR(tbl_study_hour_data[[#This Row],[login_time]]),0,0)</f>
        <v>0.29166666666666669</v>
      </c>
      <c r="J12" s="4"/>
    </row>
    <row r="13" spans="1:10" ht="15.6" x14ac:dyDescent="0.3">
      <c r="A13" s="13">
        <v>45623</v>
      </c>
      <c r="B13" s="21">
        <f>YEAR(tbl_study_hour_data[[#This Row],[date]])</f>
        <v>2024</v>
      </c>
      <c r="C13" s="1" t="str">
        <f t="shared" si="1"/>
        <v>Nov</v>
      </c>
      <c r="D13" s="1" t="str">
        <f>"Week - "&amp;WEEKNUM(tbl_study_hour_data[[#This Row],[date]])</f>
        <v>Week - 48</v>
      </c>
      <c r="E13" s="1" t="str">
        <f t="shared" si="2"/>
        <v>Wednesday</v>
      </c>
      <c r="F13" s="2">
        <v>0.34930555555555554</v>
      </c>
      <c r="G13" s="2">
        <v>0.38680555555555557</v>
      </c>
      <c r="H13" s="3">
        <f t="shared" si="3"/>
        <v>3.7500000000000033E-2</v>
      </c>
      <c r="I13" s="9">
        <f>TIME(HOUR(tbl_study_hour_data[[#This Row],[login_time]]),0,0)</f>
        <v>0.33333333333333331</v>
      </c>
      <c r="J13" s="4"/>
    </row>
    <row r="14" spans="1:10" ht="15.6" x14ac:dyDescent="0.3">
      <c r="A14" s="13">
        <v>45623</v>
      </c>
      <c r="B14" s="21">
        <f>YEAR(tbl_study_hour_data[[#This Row],[date]])</f>
        <v>2024</v>
      </c>
      <c r="C14" s="1" t="str">
        <f t="shared" si="1"/>
        <v>Nov</v>
      </c>
      <c r="D14" s="1" t="str">
        <f>"Week - "&amp;WEEKNUM(tbl_study_hour_data[[#This Row],[date]])</f>
        <v>Week - 48</v>
      </c>
      <c r="E14" s="1" t="str">
        <f t="shared" si="2"/>
        <v>Wednesday</v>
      </c>
      <c r="F14" s="2">
        <v>0.47430555555555554</v>
      </c>
      <c r="G14" s="2">
        <v>0.5083333333333333</v>
      </c>
      <c r="H14" s="3">
        <f t="shared" si="3"/>
        <v>3.4027777777777768E-2</v>
      </c>
      <c r="I14" s="9">
        <f>TIME(HOUR(tbl_study_hour_data[[#This Row],[login_time]]),0,0)</f>
        <v>0.45833333333333331</v>
      </c>
      <c r="J14" s="4"/>
    </row>
    <row r="15" spans="1:10" ht="15.6" x14ac:dyDescent="0.3">
      <c r="A15" s="13">
        <v>45623</v>
      </c>
      <c r="B15" s="21">
        <f>YEAR(tbl_study_hour_data[[#This Row],[date]])</f>
        <v>2024</v>
      </c>
      <c r="C15" s="1" t="str">
        <f t="shared" si="1"/>
        <v>Nov</v>
      </c>
      <c r="D15" s="1" t="str">
        <f>"Week - "&amp;WEEKNUM(tbl_study_hour_data[[#This Row],[date]])</f>
        <v>Week - 48</v>
      </c>
      <c r="E15" s="1" t="str">
        <f t="shared" si="2"/>
        <v>Wednesday</v>
      </c>
      <c r="F15" s="2">
        <v>0.75486111111111109</v>
      </c>
      <c r="G15" s="2">
        <v>0.76388888888888884</v>
      </c>
      <c r="H15" s="3">
        <f t="shared" si="3"/>
        <v>9.0277777777777457E-3</v>
      </c>
      <c r="I15" s="9">
        <f>TIME(HOUR(tbl_study_hour_data[[#This Row],[login_time]]),0,0)</f>
        <v>0.75</v>
      </c>
      <c r="J15" s="4"/>
    </row>
    <row r="16" spans="1:10" ht="15.6" x14ac:dyDescent="0.3">
      <c r="A16" s="13">
        <v>45623</v>
      </c>
      <c r="B16" s="21">
        <f>YEAR(tbl_study_hour_data[[#This Row],[date]])</f>
        <v>2024</v>
      </c>
      <c r="C16" s="1" t="str">
        <f t="shared" si="1"/>
        <v>Nov</v>
      </c>
      <c r="D16" s="1" t="str">
        <f>"Week - "&amp;WEEKNUM(tbl_study_hour_data[[#This Row],[date]])</f>
        <v>Week - 48</v>
      </c>
      <c r="E16" s="1" t="str">
        <f t="shared" si="2"/>
        <v>Wednesday</v>
      </c>
      <c r="F16" s="2">
        <v>0.77430555555555558</v>
      </c>
      <c r="G16" s="2">
        <v>0.79305555555555551</v>
      </c>
      <c r="H16" s="3">
        <f t="shared" si="3"/>
        <v>1.8749999999999933E-2</v>
      </c>
      <c r="I16" s="9">
        <f>TIME(HOUR(tbl_study_hour_data[[#This Row],[login_time]]),0,0)</f>
        <v>0.75</v>
      </c>
      <c r="J16" s="4"/>
    </row>
    <row r="17" spans="1:10" ht="15.6" x14ac:dyDescent="0.3">
      <c r="A17" s="13">
        <v>45623</v>
      </c>
      <c r="B17" s="21">
        <f>YEAR(tbl_study_hour_data[[#This Row],[date]])</f>
        <v>2024</v>
      </c>
      <c r="C17" s="1" t="str">
        <f t="shared" si="1"/>
        <v>Nov</v>
      </c>
      <c r="D17" s="1" t="str">
        <f>"Week - "&amp;WEEKNUM(tbl_study_hour_data[[#This Row],[date]])</f>
        <v>Week - 48</v>
      </c>
      <c r="E17" s="1" t="str">
        <f t="shared" si="2"/>
        <v>Wednesday</v>
      </c>
      <c r="F17" s="2">
        <v>0.79652777777777772</v>
      </c>
      <c r="G17" s="2">
        <v>0.80555555555555558</v>
      </c>
      <c r="H17" s="3">
        <f t="shared" si="3"/>
        <v>9.0277777777778567E-3</v>
      </c>
      <c r="I17" s="9">
        <f>TIME(HOUR(tbl_study_hour_data[[#This Row],[login_time]]),0,0)</f>
        <v>0.79166666666666663</v>
      </c>
      <c r="J17" s="4"/>
    </row>
    <row r="18" spans="1:10" ht="15.6" x14ac:dyDescent="0.3">
      <c r="A18" s="13">
        <v>45623</v>
      </c>
      <c r="B18" s="21">
        <f>YEAR(tbl_study_hour_data[[#This Row],[date]])</f>
        <v>2024</v>
      </c>
      <c r="C18" s="1" t="str">
        <f t="shared" si="1"/>
        <v>Nov</v>
      </c>
      <c r="D18" s="1" t="str">
        <f>"Week - "&amp;WEEKNUM(tbl_study_hour_data[[#This Row],[date]])</f>
        <v>Week - 48</v>
      </c>
      <c r="E18" s="1" t="str">
        <f t="shared" si="2"/>
        <v>Wednesday</v>
      </c>
      <c r="F18" s="2">
        <v>0.8125</v>
      </c>
      <c r="G18" s="2">
        <v>0.82847222222222228</v>
      </c>
      <c r="H18" s="3">
        <f t="shared" si="3"/>
        <v>1.5972222222222276E-2</v>
      </c>
      <c r="I18" s="9">
        <f>TIME(HOUR(tbl_study_hour_data[[#This Row],[login_time]]),0,0)</f>
        <v>0.79166666666666663</v>
      </c>
      <c r="J18" s="4"/>
    </row>
    <row r="19" spans="1:10" ht="15.6" x14ac:dyDescent="0.3">
      <c r="A19" s="13">
        <v>45624</v>
      </c>
      <c r="B19" s="21">
        <f>YEAR(tbl_study_hour_data[[#This Row],[date]])</f>
        <v>2024</v>
      </c>
      <c r="C19" s="1" t="str">
        <f t="shared" si="1"/>
        <v>Nov</v>
      </c>
      <c r="D19" s="1" t="str">
        <f>"Week - "&amp;WEEKNUM(tbl_study_hour_data[[#This Row],[date]])</f>
        <v>Week - 48</v>
      </c>
      <c r="E19" s="1" t="str">
        <f t="shared" si="2"/>
        <v>Thursday</v>
      </c>
      <c r="F19" s="2">
        <v>0.32361111111111113</v>
      </c>
      <c r="G19" s="2">
        <v>0.37083333333333335</v>
      </c>
      <c r="H19" s="3">
        <f t="shared" si="3"/>
        <v>4.7222222222222221E-2</v>
      </c>
      <c r="I19" s="9">
        <f>TIME(HOUR(tbl_study_hour_data[[#This Row],[login_time]]),0,0)</f>
        <v>0.29166666666666669</v>
      </c>
      <c r="J19" s="4"/>
    </row>
    <row r="20" spans="1:10" ht="15.6" x14ac:dyDescent="0.3">
      <c r="A20" s="13">
        <v>45624</v>
      </c>
      <c r="B20" s="21">
        <f>YEAR(tbl_study_hour_data[[#This Row],[date]])</f>
        <v>2024</v>
      </c>
      <c r="C20" s="1" t="str">
        <f t="shared" si="1"/>
        <v>Nov</v>
      </c>
      <c r="D20" s="1" t="str">
        <f>"Week - "&amp;WEEKNUM(tbl_study_hour_data[[#This Row],[date]])</f>
        <v>Week - 48</v>
      </c>
      <c r="E20" s="1" t="str">
        <f t="shared" si="2"/>
        <v>Thursday</v>
      </c>
      <c r="F20" s="2">
        <v>0.38263888888888886</v>
      </c>
      <c r="G20" s="2">
        <v>0.39861111111111114</v>
      </c>
      <c r="H20" s="3">
        <f t="shared" si="3"/>
        <v>1.5972222222222276E-2</v>
      </c>
      <c r="I20" s="9">
        <f>TIME(HOUR(tbl_study_hour_data[[#This Row],[login_time]]),0,0)</f>
        <v>0.375</v>
      </c>
      <c r="J20" s="4"/>
    </row>
    <row r="21" spans="1:10" ht="15.6" x14ac:dyDescent="0.3">
      <c r="A21" s="13">
        <v>45624</v>
      </c>
      <c r="B21" s="21">
        <f>YEAR(tbl_study_hour_data[[#This Row],[date]])</f>
        <v>2024</v>
      </c>
      <c r="C21" s="1" t="str">
        <f t="shared" si="1"/>
        <v>Nov</v>
      </c>
      <c r="D21" s="1" t="str">
        <f>"Week - "&amp;WEEKNUM(tbl_study_hour_data[[#This Row],[date]])</f>
        <v>Week - 48</v>
      </c>
      <c r="E21" s="1" t="str">
        <f t="shared" si="2"/>
        <v>Thursday</v>
      </c>
      <c r="F21" s="2">
        <v>0.40972222222222221</v>
      </c>
      <c r="G21" s="2">
        <v>0.41875000000000001</v>
      </c>
      <c r="H21" s="3">
        <f t="shared" si="3"/>
        <v>9.0277777777778012E-3</v>
      </c>
      <c r="I21" s="9">
        <f>TIME(HOUR(tbl_study_hour_data[[#This Row],[login_time]]),0,0)</f>
        <v>0.375</v>
      </c>
      <c r="J21" s="4"/>
    </row>
    <row r="22" spans="1:10" ht="15.6" x14ac:dyDescent="0.3">
      <c r="A22" s="13">
        <v>45624</v>
      </c>
      <c r="B22" s="21">
        <f>YEAR(tbl_study_hour_data[[#This Row],[date]])</f>
        <v>2024</v>
      </c>
      <c r="C22" s="1" t="str">
        <f t="shared" si="1"/>
        <v>Nov</v>
      </c>
      <c r="D22" s="1" t="str">
        <f>"Week - "&amp;WEEKNUM(tbl_study_hour_data[[#This Row],[date]])</f>
        <v>Week - 48</v>
      </c>
      <c r="E22" s="1" t="str">
        <f t="shared" si="2"/>
        <v>Thursday</v>
      </c>
      <c r="F22" s="2">
        <v>0.69930555555555551</v>
      </c>
      <c r="G22" s="2">
        <v>0.77777777777777779</v>
      </c>
      <c r="H22" s="3">
        <f t="shared" si="3"/>
        <v>7.8472222222222276E-2</v>
      </c>
      <c r="I22" s="9">
        <f>TIME(HOUR(tbl_study_hour_data[[#This Row],[login_time]]),0,0)</f>
        <v>0.66666666666666663</v>
      </c>
      <c r="J22" s="4"/>
    </row>
    <row r="23" spans="1:10" ht="15.6" x14ac:dyDescent="0.3">
      <c r="A23" s="13">
        <v>45624</v>
      </c>
      <c r="B23" s="21">
        <f>YEAR(tbl_study_hour_data[[#This Row],[date]])</f>
        <v>2024</v>
      </c>
      <c r="C23" s="1" t="str">
        <f t="shared" si="1"/>
        <v>Nov</v>
      </c>
      <c r="D23" s="1" t="str">
        <f>"Week - "&amp;WEEKNUM(tbl_study_hour_data[[#This Row],[date]])</f>
        <v>Week - 48</v>
      </c>
      <c r="E23" s="1" t="str">
        <f t="shared" si="2"/>
        <v>Thursday</v>
      </c>
      <c r="F23" s="2">
        <v>0.8125</v>
      </c>
      <c r="G23" s="2">
        <v>0.85416666666666663</v>
      </c>
      <c r="H23" s="3">
        <f t="shared" si="3"/>
        <v>4.166666666666663E-2</v>
      </c>
      <c r="I23" s="9">
        <f>TIME(HOUR(tbl_study_hour_data[[#This Row],[login_time]]),0,0)</f>
        <v>0.79166666666666663</v>
      </c>
      <c r="J23" s="4"/>
    </row>
    <row r="24" spans="1:10" ht="15.6" x14ac:dyDescent="0.3">
      <c r="A24" s="13">
        <v>45624</v>
      </c>
      <c r="B24" s="21">
        <f>YEAR(tbl_study_hour_data[[#This Row],[date]])</f>
        <v>2024</v>
      </c>
      <c r="C24" s="1" t="str">
        <f t="shared" si="1"/>
        <v>Nov</v>
      </c>
      <c r="D24" s="1" t="str">
        <f>"Week - "&amp;WEEKNUM(tbl_study_hour_data[[#This Row],[date]])</f>
        <v>Week - 48</v>
      </c>
      <c r="E24" s="1" t="str">
        <f t="shared" si="2"/>
        <v>Thursday</v>
      </c>
      <c r="F24" s="2">
        <v>0.90555555555555556</v>
      </c>
      <c r="G24" s="2">
        <v>0.9243055555555556</v>
      </c>
      <c r="H24" s="3">
        <f t="shared" si="3"/>
        <v>1.8750000000000044E-2</v>
      </c>
      <c r="I24" s="9">
        <f>TIME(HOUR(tbl_study_hour_data[[#This Row],[login_time]]),0,0)</f>
        <v>0.875</v>
      </c>
      <c r="J24" s="4"/>
    </row>
    <row r="25" spans="1:10" ht="15.6" x14ac:dyDescent="0.3">
      <c r="A25" s="13">
        <v>45625</v>
      </c>
      <c r="B25" s="21">
        <f>YEAR(tbl_study_hour_data[[#This Row],[date]])</f>
        <v>2024</v>
      </c>
      <c r="C25" s="1" t="str">
        <f t="shared" si="1"/>
        <v>Nov</v>
      </c>
      <c r="D25" s="1" t="str">
        <f>"Week - "&amp;WEEKNUM(tbl_study_hour_data[[#This Row],[date]])</f>
        <v>Week - 48</v>
      </c>
      <c r="E25" s="1" t="str">
        <f t="shared" si="2"/>
        <v>Friday</v>
      </c>
      <c r="F25" s="2">
        <v>0.75</v>
      </c>
      <c r="G25" s="2">
        <v>0.85416666666666663</v>
      </c>
      <c r="H25" s="3">
        <f t="shared" si="3"/>
        <v>0.10416666666666663</v>
      </c>
      <c r="I25" s="9">
        <f>TIME(HOUR(tbl_study_hour_data[[#This Row],[login_time]]),0,0)</f>
        <v>0.75</v>
      </c>
      <c r="J25" s="4"/>
    </row>
    <row r="26" spans="1:10" ht="15.6" x14ac:dyDescent="0.3">
      <c r="A26" s="13">
        <v>45625</v>
      </c>
      <c r="B26" s="21">
        <f>YEAR(tbl_study_hour_data[[#This Row],[date]])</f>
        <v>2024</v>
      </c>
      <c r="C26" s="1" t="str">
        <f t="shared" si="1"/>
        <v>Nov</v>
      </c>
      <c r="D26" s="1" t="str">
        <f>"Week - "&amp;WEEKNUM(tbl_study_hour_data[[#This Row],[date]])</f>
        <v>Week - 48</v>
      </c>
      <c r="E26" s="1" t="str">
        <f t="shared" si="2"/>
        <v>Friday</v>
      </c>
      <c r="F26" s="2">
        <v>0.90902777777777777</v>
      </c>
      <c r="G26" s="2">
        <v>0.92777777777777781</v>
      </c>
      <c r="H26" s="3">
        <f t="shared" si="3"/>
        <v>1.8750000000000044E-2</v>
      </c>
      <c r="I26" s="9">
        <f>TIME(HOUR(tbl_study_hour_data[[#This Row],[login_time]]),0,0)</f>
        <v>0.875</v>
      </c>
      <c r="J26" s="4"/>
    </row>
    <row r="27" spans="1:10" ht="15.6" x14ac:dyDescent="0.3">
      <c r="A27" s="13">
        <v>45626</v>
      </c>
      <c r="B27" s="21">
        <f>YEAR(tbl_study_hour_data[[#This Row],[date]])</f>
        <v>2024</v>
      </c>
      <c r="C27" s="1" t="str">
        <f t="shared" si="1"/>
        <v>Nov</v>
      </c>
      <c r="D27" s="1" t="str">
        <f>"Week - "&amp;WEEKNUM(tbl_study_hour_data[[#This Row],[date]])</f>
        <v>Week - 48</v>
      </c>
      <c r="E27" s="1" t="str">
        <f t="shared" si="2"/>
        <v>Saturday</v>
      </c>
      <c r="F27" s="2">
        <v>0.59652777777777777</v>
      </c>
      <c r="G27" s="2">
        <v>0.625</v>
      </c>
      <c r="H27" s="3">
        <f t="shared" si="3"/>
        <v>2.8472222222222232E-2</v>
      </c>
      <c r="I27" s="9">
        <f>TIME(HOUR(tbl_study_hour_data[[#This Row],[login_time]]),0,0)</f>
        <v>0.58333333333333337</v>
      </c>
      <c r="J27" s="4"/>
    </row>
    <row r="28" spans="1:10" ht="15.6" x14ac:dyDescent="0.3">
      <c r="A28" s="13">
        <v>45626</v>
      </c>
      <c r="B28" s="21">
        <f>YEAR(tbl_study_hour_data[[#This Row],[date]])</f>
        <v>2024</v>
      </c>
      <c r="C28" s="1" t="str">
        <f t="shared" si="1"/>
        <v>Nov</v>
      </c>
      <c r="D28" s="1" t="str">
        <f>"Week - "&amp;WEEKNUM(tbl_study_hour_data[[#This Row],[date]])</f>
        <v>Week - 48</v>
      </c>
      <c r="E28" s="1" t="str">
        <f t="shared" si="2"/>
        <v>Saturday</v>
      </c>
      <c r="F28" s="2">
        <v>0.63541666666666663</v>
      </c>
      <c r="G28" s="2">
        <v>0.70833333333333337</v>
      </c>
      <c r="H28" s="3">
        <f t="shared" si="3"/>
        <v>7.2916666666666741E-2</v>
      </c>
      <c r="I28" s="9">
        <f>TIME(HOUR(tbl_study_hour_data[[#This Row],[login_time]]),0,0)</f>
        <v>0.625</v>
      </c>
      <c r="J28" s="4"/>
    </row>
    <row r="29" spans="1:10" ht="15.6" x14ac:dyDescent="0.3">
      <c r="A29" s="13">
        <v>45627</v>
      </c>
      <c r="B29" s="21">
        <f>YEAR(tbl_study_hour_data[[#This Row],[date]])</f>
        <v>2024</v>
      </c>
      <c r="C29" s="1" t="str">
        <f t="shared" si="1"/>
        <v>Dec</v>
      </c>
      <c r="D29" s="1" t="str">
        <f>"Week - "&amp;WEEKNUM(tbl_study_hour_data[[#This Row],[date]])</f>
        <v>Week - 49</v>
      </c>
      <c r="E29" s="1" t="str">
        <f t="shared" si="2"/>
        <v>Sunday</v>
      </c>
      <c r="F29" s="2">
        <v>0.79652777777777772</v>
      </c>
      <c r="G29" s="2">
        <v>0.80486111111111114</v>
      </c>
      <c r="H29" s="3">
        <f t="shared" si="3"/>
        <v>8.3333333333334147E-3</v>
      </c>
      <c r="I29" s="9">
        <f>TIME(HOUR(tbl_study_hour_data[[#This Row],[login_time]]),0,0)</f>
        <v>0.79166666666666663</v>
      </c>
      <c r="J29" s="4"/>
    </row>
    <row r="30" spans="1:10" ht="15.6" x14ac:dyDescent="0.3">
      <c r="A30" s="13">
        <v>45627</v>
      </c>
      <c r="B30" s="21">
        <f>YEAR(tbl_study_hour_data[[#This Row],[date]])</f>
        <v>2024</v>
      </c>
      <c r="C30" s="1" t="str">
        <f t="shared" si="1"/>
        <v>Dec</v>
      </c>
      <c r="D30" s="1" t="str">
        <f>"Week - "&amp;WEEKNUM(tbl_study_hour_data[[#This Row],[date]])</f>
        <v>Week - 49</v>
      </c>
      <c r="E30" s="1" t="str">
        <f t="shared" si="2"/>
        <v>Sunday</v>
      </c>
      <c r="F30" s="2">
        <v>0.81041666666666667</v>
      </c>
      <c r="G30" s="2">
        <v>0.82708333333333328</v>
      </c>
      <c r="H30" s="3">
        <f t="shared" si="3"/>
        <v>1.6666666666666607E-2</v>
      </c>
      <c r="I30" s="9">
        <f>TIME(HOUR(tbl_study_hour_data[[#This Row],[login_time]]),0,0)</f>
        <v>0.79166666666666663</v>
      </c>
      <c r="J30" s="4"/>
    </row>
    <row r="31" spans="1:10" ht="15.6" x14ac:dyDescent="0.3">
      <c r="A31" s="13">
        <v>45627</v>
      </c>
      <c r="B31" s="21">
        <f>YEAR(tbl_study_hour_data[[#This Row],[date]])</f>
        <v>2024</v>
      </c>
      <c r="C31" s="1" t="str">
        <f t="shared" si="1"/>
        <v>Dec</v>
      </c>
      <c r="D31" s="1" t="str">
        <f>"Week - "&amp;WEEKNUM(tbl_study_hour_data[[#This Row],[date]])</f>
        <v>Week - 49</v>
      </c>
      <c r="E31" s="1" t="str">
        <f t="shared" si="2"/>
        <v>Sunday</v>
      </c>
      <c r="F31" s="2">
        <v>0.85833333333333328</v>
      </c>
      <c r="G31" s="2">
        <v>0.87152777777777779</v>
      </c>
      <c r="H31" s="3">
        <f t="shared" si="3"/>
        <v>1.3194444444444509E-2</v>
      </c>
      <c r="I31" s="9">
        <f>TIME(HOUR(tbl_study_hour_data[[#This Row],[login_time]]),0,0)</f>
        <v>0.83333333333333337</v>
      </c>
      <c r="J31" s="4"/>
    </row>
    <row r="32" spans="1:10" ht="15.6" x14ac:dyDescent="0.3">
      <c r="A32" s="13">
        <v>45628</v>
      </c>
      <c r="B32" s="21">
        <f>YEAR(tbl_study_hour_data[[#This Row],[date]])</f>
        <v>2024</v>
      </c>
      <c r="C32" s="1" t="str">
        <f t="shared" si="1"/>
        <v>Dec</v>
      </c>
      <c r="D32" s="1" t="str">
        <f>"Week - "&amp;WEEKNUM(tbl_study_hour_data[[#This Row],[date]])</f>
        <v>Week - 49</v>
      </c>
      <c r="E32" s="1" t="str">
        <f t="shared" si="2"/>
        <v>Monday</v>
      </c>
      <c r="F32" s="2">
        <v>0.66666666666666663</v>
      </c>
      <c r="G32" s="2">
        <v>0.6875</v>
      </c>
      <c r="H32" s="3">
        <f t="shared" si="3"/>
        <v>2.083333333333337E-2</v>
      </c>
      <c r="I32" s="9">
        <f>TIME(HOUR(tbl_study_hour_data[[#This Row],[login_time]]),0,0)</f>
        <v>0.66666666666666663</v>
      </c>
      <c r="J32" s="4"/>
    </row>
    <row r="33" spans="1:10" ht="15.6" x14ac:dyDescent="0.3">
      <c r="A33" s="13">
        <v>45628</v>
      </c>
      <c r="B33" s="21">
        <f>YEAR(tbl_study_hour_data[[#This Row],[date]])</f>
        <v>2024</v>
      </c>
      <c r="C33" s="1" t="str">
        <f t="shared" si="1"/>
        <v>Dec</v>
      </c>
      <c r="D33" s="1" t="str">
        <f>"Week - "&amp;WEEKNUM(tbl_study_hour_data[[#This Row],[date]])</f>
        <v>Week - 49</v>
      </c>
      <c r="E33" s="1" t="str">
        <f t="shared" si="2"/>
        <v>Monday</v>
      </c>
      <c r="F33" s="2">
        <v>0.69791666666666663</v>
      </c>
      <c r="G33" s="2">
        <v>0.75694444444444442</v>
      </c>
      <c r="H33" s="3">
        <f t="shared" si="3"/>
        <v>5.902777777777779E-2</v>
      </c>
      <c r="I33" s="9">
        <f>TIME(HOUR(tbl_study_hour_data[[#This Row],[login_time]]),0,0)</f>
        <v>0.66666666666666663</v>
      </c>
      <c r="J33" s="4"/>
    </row>
    <row r="34" spans="1:10" ht="15.6" x14ac:dyDescent="0.3">
      <c r="A34" s="13">
        <v>45629</v>
      </c>
      <c r="B34" s="21">
        <f>YEAR(tbl_study_hour_data[[#This Row],[date]])</f>
        <v>2024</v>
      </c>
      <c r="C34" s="1" t="str">
        <f t="shared" si="1"/>
        <v>Dec</v>
      </c>
      <c r="D34" s="1" t="str">
        <f>"Week - "&amp;WEEKNUM(tbl_study_hour_data[[#This Row],[date]])</f>
        <v>Week - 49</v>
      </c>
      <c r="E34" s="1" t="str">
        <f t="shared" si="2"/>
        <v>Tuesday</v>
      </c>
      <c r="F34" s="2">
        <v>0.66041666666666665</v>
      </c>
      <c r="G34" s="2">
        <v>0.67361111111111116</v>
      </c>
      <c r="H34" s="3">
        <f t="shared" si="3"/>
        <v>1.3194444444444509E-2</v>
      </c>
      <c r="I34" s="9">
        <f>TIME(HOUR(tbl_study_hour_data[[#This Row],[login_time]]),0,0)</f>
        <v>0.625</v>
      </c>
      <c r="J34" s="4"/>
    </row>
    <row r="35" spans="1:10" ht="15.6" x14ac:dyDescent="0.3">
      <c r="A35" s="13">
        <v>45629</v>
      </c>
      <c r="B35" s="21">
        <f>YEAR(tbl_study_hour_data[[#This Row],[date]])</f>
        <v>2024</v>
      </c>
      <c r="C35" s="1" t="str">
        <f t="shared" ref="C35:C63" si="4">TEXT(A35,"mmm")</f>
        <v>Dec</v>
      </c>
      <c r="D35" s="1" t="str">
        <f>"Week - "&amp;WEEKNUM(tbl_study_hour_data[[#This Row],[date]])</f>
        <v>Week - 49</v>
      </c>
      <c r="E35" s="1" t="str">
        <f t="shared" ref="E35:E61" si="5">TEXT(A35,"dddd")</f>
        <v>Tuesday</v>
      </c>
      <c r="F35" s="2">
        <v>0.69513888888888886</v>
      </c>
      <c r="G35" s="2">
        <v>0.72916666666666663</v>
      </c>
      <c r="H35" s="3">
        <f t="shared" ref="H35:H61" si="6">G35-F35</f>
        <v>3.4027777777777768E-2</v>
      </c>
      <c r="I35" s="9">
        <f>TIME(HOUR(tbl_study_hour_data[[#This Row],[login_time]]),0,0)</f>
        <v>0.66666666666666663</v>
      </c>
      <c r="J35" s="4"/>
    </row>
    <row r="36" spans="1:10" ht="15.6" x14ac:dyDescent="0.3">
      <c r="A36" s="13">
        <v>45629</v>
      </c>
      <c r="B36" s="21">
        <f>YEAR(tbl_study_hour_data[[#This Row],[date]])</f>
        <v>2024</v>
      </c>
      <c r="C36" s="1" t="str">
        <f t="shared" si="4"/>
        <v>Dec</v>
      </c>
      <c r="D36" s="1" t="str">
        <f>"Week - "&amp;WEEKNUM(tbl_study_hour_data[[#This Row],[date]])</f>
        <v>Week - 49</v>
      </c>
      <c r="E36" s="1" t="str">
        <f t="shared" si="5"/>
        <v>Tuesday</v>
      </c>
      <c r="F36" s="2">
        <v>0.78125</v>
      </c>
      <c r="G36" s="2">
        <v>0.81944444444444442</v>
      </c>
      <c r="H36" s="3">
        <f t="shared" si="6"/>
        <v>3.819444444444442E-2</v>
      </c>
      <c r="I36" s="9">
        <f>TIME(HOUR(tbl_study_hour_data[[#This Row],[login_time]]),0,0)</f>
        <v>0.75</v>
      </c>
      <c r="J36" s="4"/>
    </row>
    <row r="37" spans="1:10" ht="15.6" x14ac:dyDescent="0.3">
      <c r="A37" s="13">
        <v>45630</v>
      </c>
      <c r="B37" s="21">
        <f>YEAR(tbl_study_hour_data[[#This Row],[date]])</f>
        <v>2024</v>
      </c>
      <c r="C37" s="1" t="str">
        <f t="shared" si="4"/>
        <v>Dec</v>
      </c>
      <c r="D37" s="1" t="str">
        <f>"Week - "&amp;WEEKNUM(tbl_study_hour_data[[#This Row],[date]])</f>
        <v>Week - 49</v>
      </c>
      <c r="E37" s="1" t="str">
        <f t="shared" si="5"/>
        <v>Wednesday</v>
      </c>
      <c r="F37" s="2">
        <v>0.34583333333333333</v>
      </c>
      <c r="G37" s="2">
        <v>0.45833333333333331</v>
      </c>
      <c r="H37" s="3">
        <f t="shared" si="6"/>
        <v>0.11249999999999999</v>
      </c>
      <c r="I37" s="9">
        <f>TIME(HOUR(tbl_study_hour_data[[#This Row],[login_time]]),0,0)</f>
        <v>0.33333333333333331</v>
      </c>
      <c r="J37" s="4"/>
    </row>
    <row r="38" spans="1:10" ht="15.6" x14ac:dyDescent="0.3">
      <c r="A38" s="13">
        <v>45630</v>
      </c>
      <c r="B38" s="21">
        <f>YEAR(tbl_study_hour_data[[#This Row],[date]])</f>
        <v>2024</v>
      </c>
      <c r="C38" s="1" t="str">
        <f t="shared" si="4"/>
        <v>Dec</v>
      </c>
      <c r="D38" s="1" t="str">
        <f>"Week - "&amp;WEEKNUM(tbl_study_hour_data[[#This Row],[date]])</f>
        <v>Week - 49</v>
      </c>
      <c r="E38" s="1" t="str">
        <f t="shared" si="5"/>
        <v>Wednesday</v>
      </c>
      <c r="F38" s="2">
        <v>0.64166666666666672</v>
      </c>
      <c r="G38" s="2">
        <v>0.69236111111111109</v>
      </c>
      <c r="H38" s="3">
        <f t="shared" si="6"/>
        <v>5.0694444444444375E-2</v>
      </c>
      <c r="I38" s="9">
        <f>TIME(HOUR(tbl_study_hour_data[[#This Row],[login_time]]),0,0)</f>
        <v>0.625</v>
      </c>
      <c r="J38" s="4"/>
    </row>
    <row r="39" spans="1:10" ht="15.6" x14ac:dyDescent="0.3">
      <c r="A39" s="13">
        <v>45630</v>
      </c>
      <c r="B39" s="21">
        <f>YEAR(tbl_study_hour_data[[#This Row],[date]])</f>
        <v>2024</v>
      </c>
      <c r="C39" s="1" t="str">
        <f t="shared" si="4"/>
        <v>Dec</v>
      </c>
      <c r="D39" s="1" t="str">
        <f>"Week - "&amp;WEEKNUM(tbl_study_hour_data[[#This Row],[date]])</f>
        <v>Week - 49</v>
      </c>
      <c r="E39" s="1" t="str">
        <f t="shared" si="5"/>
        <v>Wednesday</v>
      </c>
      <c r="F39" s="2">
        <v>0.76458333333333328</v>
      </c>
      <c r="G39" s="2">
        <v>0.77986111111111112</v>
      </c>
      <c r="H39" s="3">
        <f t="shared" si="6"/>
        <v>1.5277777777777835E-2</v>
      </c>
      <c r="I39" s="9">
        <f>TIME(HOUR(tbl_study_hour_data[[#This Row],[login_time]]),0,0)</f>
        <v>0.75</v>
      </c>
      <c r="J39" s="4"/>
    </row>
    <row r="40" spans="1:10" ht="15.6" x14ac:dyDescent="0.3">
      <c r="A40" s="13">
        <v>45630</v>
      </c>
      <c r="B40" s="21">
        <f>YEAR(tbl_study_hour_data[[#This Row],[date]])</f>
        <v>2024</v>
      </c>
      <c r="C40" s="1" t="str">
        <f t="shared" si="4"/>
        <v>Dec</v>
      </c>
      <c r="D40" s="1" t="str">
        <f>"Week - "&amp;WEEKNUM(tbl_study_hour_data[[#This Row],[date]])</f>
        <v>Week - 49</v>
      </c>
      <c r="E40" s="1" t="str">
        <f t="shared" si="5"/>
        <v>Wednesday</v>
      </c>
      <c r="F40" s="2">
        <v>0.8</v>
      </c>
      <c r="G40" s="2">
        <v>0.82152777777777775</v>
      </c>
      <c r="H40" s="3">
        <f t="shared" si="6"/>
        <v>2.1527777777777701E-2</v>
      </c>
      <c r="I40" s="9">
        <f>TIME(HOUR(tbl_study_hour_data[[#This Row],[login_time]]),0,0)</f>
        <v>0.79166666666666663</v>
      </c>
      <c r="J40" s="4"/>
    </row>
    <row r="41" spans="1:10" ht="15.6" x14ac:dyDescent="0.3">
      <c r="A41" s="13">
        <v>45631</v>
      </c>
      <c r="B41" s="21">
        <f>YEAR(tbl_study_hour_data[[#This Row],[date]])</f>
        <v>2024</v>
      </c>
      <c r="C41" s="1" t="str">
        <f t="shared" si="4"/>
        <v>Dec</v>
      </c>
      <c r="D41" s="1" t="str">
        <f>"Week - "&amp;WEEKNUM(tbl_study_hour_data[[#This Row],[date]])</f>
        <v>Week - 49</v>
      </c>
      <c r="E41" s="1" t="str">
        <f t="shared" si="5"/>
        <v>Thursday</v>
      </c>
      <c r="F41" s="2">
        <v>0.46736111111111112</v>
      </c>
      <c r="G41" s="2">
        <v>0.49652777777777779</v>
      </c>
      <c r="H41" s="3">
        <f t="shared" si="6"/>
        <v>2.9166666666666674E-2</v>
      </c>
      <c r="I41" s="9">
        <f>TIME(HOUR(tbl_study_hour_data[[#This Row],[login_time]]),0,0)</f>
        <v>0.45833333333333331</v>
      </c>
      <c r="J41" s="4"/>
    </row>
    <row r="42" spans="1:10" ht="15.6" x14ac:dyDescent="0.3">
      <c r="A42" s="13">
        <v>45631</v>
      </c>
      <c r="B42" s="21">
        <f>YEAR(tbl_study_hour_data[[#This Row],[date]])</f>
        <v>2024</v>
      </c>
      <c r="C42" s="1" t="str">
        <f t="shared" si="4"/>
        <v>Dec</v>
      </c>
      <c r="D42" s="1" t="str">
        <f>"Week - "&amp;WEEKNUM(tbl_study_hour_data[[#This Row],[date]])</f>
        <v>Week - 49</v>
      </c>
      <c r="E42" s="1" t="str">
        <f t="shared" si="5"/>
        <v>Thursday</v>
      </c>
      <c r="F42" s="2">
        <v>0.75277777777777777</v>
      </c>
      <c r="G42" s="2">
        <v>0.80486111111111114</v>
      </c>
      <c r="H42" s="3">
        <f t="shared" si="6"/>
        <v>5.208333333333337E-2</v>
      </c>
      <c r="I42" s="9">
        <f>TIME(HOUR(tbl_study_hour_data[[#This Row],[login_time]]),0,0)</f>
        <v>0.75</v>
      </c>
      <c r="J42" s="4"/>
    </row>
    <row r="43" spans="1:10" ht="15.6" x14ac:dyDescent="0.3">
      <c r="A43" s="13">
        <v>45632</v>
      </c>
      <c r="B43" s="21">
        <f>YEAR(tbl_study_hour_data[[#This Row],[date]])</f>
        <v>2024</v>
      </c>
      <c r="C43" s="1" t="str">
        <f t="shared" si="4"/>
        <v>Dec</v>
      </c>
      <c r="D43" s="1" t="str">
        <f>"Week - "&amp;WEEKNUM(tbl_study_hour_data[[#This Row],[date]])</f>
        <v>Week - 49</v>
      </c>
      <c r="E43" s="1" t="str">
        <f t="shared" si="5"/>
        <v>Friday</v>
      </c>
      <c r="F43" s="2">
        <v>0.55486111111111114</v>
      </c>
      <c r="G43" s="2">
        <v>0.56944444444444442</v>
      </c>
      <c r="H43" s="3">
        <f t="shared" si="6"/>
        <v>1.4583333333333282E-2</v>
      </c>
      <c r="I43" s="9">
        <f>TIME(HOUR(tbl_study_hour_data[[#This Row],[login_time]]),0,0)</f>
        <v>0.54166666666666663</v>
      </c>
      <c r="J43" s="4"/>
    </row>
    <row r="44" spans="1:10" ht="15.6" x14ac:dyDescent="0.3">
      <c r="A44" s="13">
        <v>45632</v>
      </c>
      <c r="B44" s="21">
        <f>YEAR(tbl_study_hour_data[[#This Row],[date]])</f>
        <v>2024</v>
      </c>
      <c r="C44" s="1" t="str">
        <f t="shared" si="4"/>
        <v>Dec</v>
      </c>
      <c r="D44" s="1" t="str">
        <f>"Week - "&amp;WEEKNUM(tbl_study_hour_data[[#This Row],[date]])</f>
        <v>Week - 49</v>
      </c>
      <c r="E44" s="1" t="str">
        <f t="shared" si="5"/>
        <v>Friday</v>
      </c>
      <c r="F44" s="2">
        <v>0.59305555555555556</v>
      </c>
      <c r="G44" s="2">
        <v>0.6069444444444444</v>
      </c>
      <c r="H44" s="3">
        <f t="shared" si="6"/>
        <v>1.388888888888884E-2</v>
      </c>
      <c r="I44" s="9">
        <f>TIME(HOUR(tbl_study_hour_data[[#This Row],[login_time]]),0,0)</f>
        <v>0.58333333333333337</v>
      </c>
      <c r="J44" s="4"/>
    </row>
    <row r="45" spans="1:10" ht="15.6" x14ac:dyDescent="0.3">
      <c r="A45" s="13">
        <v>45632</v>
      </c>
      <c r="B45" s="21">
        <f>YEAR(tbl_study_hour_data[[#This Row],[date]])</f>
        <v>2024</v>
      </c>
      <c r="C45" s="1" t="str">
        <f t="shared" si="4"/>
        <v>Dec</v>
      </c>
      <c r="D45" s="1" t="str">
        <f>"Week - "&amp;WEEKNUM(tbl_study_hour_data[[#This Row],[date]])</f>
        <v>Week - 49</v>
      </c>
      <c r="E45" s="1" t="str">
        <f t="shared" si="5"/>
        <v>Friday</v>
      </c>
      <c r="F45" s="2">
        <v>0.875</v>
      </c>
      <c r="G45" s="2">
        <v>0.89583333333333337</v>
      </c>
      <c r="H45" s="3">
        <f t="shared" si="6"/>
        <v>2.083333333333337E-2</v>
      </c>
      <c r="I45" s="9">
        <f>TIME(HOUR(tbl_study_hour_data[[#This Row],[login_time]]),0,0)</f>
        <v>0.875</v>
      </c>
      <c r="J45" s="4"/>
    </row>
    <row r="46" spans="1:10" ht="15.6" x14ac:dyDescent="0.3">
      <c r="A46" s="13">
        <v>45633</v>
      </c>
      <c r="B46" s="21">
        <f>YEAR(tbl_study_hour_data[[#This Row],[date]])</f>
        <v>2024</v>
      </c>
      <c r="C46" s="1" t="str">
        <f t="shared" si="4"/>
        <v>Dec</v>
      </c>
      <c r="D46" s="1" t="str">
        <f>"Week - "&amp;WEEKNUM(tbl_study_hour_data[[#This Row],[date]])</f>
        <v>Week - 49</v>
      </c>
      <c r="E46" s="1" t="str">
        <f t="shared" si="5"/>
        <v>Saturday</v>
      </c>
      <c r="F46" s="2">
        <v>0.71458333333333335</v>
      </c>
      <c r="G46" s="2">
        <v>0.76041666666666663</v>
      </c>
      <c r="H46" s="3">
        <f t="shared" si="6"/>
        <v>4.5833333333333282E-2</v>
      </c>
      <c r="I46" s="9">
        <f>TIME(HOUR(tbl_study_hour_data[[#This Row],[login_time]]),0,0)</f>
        <v>0.70833333333333337</v>
      </c>
      <c r="J46" s="4"/>
    </row>
    <row r="47" spans="1:10" ht="15.6" x14ac:dyDescent="0.3">
      <c r="A47" s="13">
        <v>45634</v>
      </c>
      <c r="B47" s="21">
        <f>YEAR(tbl_study_hour_data[[#This Row],[date]])</f>
        <v>2024</v>
      </c>
      <c r="C47" s="1" t="str">
        <f t="shared" si="4"/>
        <v>Dec</v>
      </c>
      <c r="D47" s="1" t="str">
        <f>"Week - "&amp;WEEKNUM(tbl_study_hour_data[[#This Row],[date]])</f>
        <v>Week - 50</v>
      </c>
      <c r="E47" s="1" t="str">
        <f t="shared" si="5"/>
        <v>Sunday</v>
      </c>
      <c r="F47" s="2">
        <v>0.70833333333333337</v>
      </c>
      <c r="G47" s="2">
        <v>0.71180555555555558</v>
      </c>
      <c r="H47" s="3">
        <f t="shared" si="6"/>
        <v>3.4722222222222099E-3</v>
      </c>
      <c r="I47" s="9">
        <f>TIME(HOUR(tbl_study_hour_data[[#This Row],[login_time]]),0,0)</f>
        <v>0.70833333333333337</v>
      </c>
      <c r="J47" s="4"/>
    </row>
    <row r="48" spans="1:10" ht="15.6" x14ac:dyDescent="0.3">
      <c r="A48" s="13">
        <v>45634</v>
      </c>
      <c r="B48" s="21">
        <f>YEAR(tbl_study_hour_data[[#This Row],[date]])</f>
        <v>2024</v>
      </c>
      <c r="C48" s="1" t="str">
        <f t="shared" si="4"/>
        <v>Dec</v>
      </c>
      <c r="D48" s="1" t="str">
        <f>"Week - "&amp;WEEKNUM(tbl_study_hour_data[[#This Row],[date]])</f>
        <v>Week - 50</v>
      </c>
      <c r="E48" s="1" t="str">
        <f t="shared" si="5"/>
        <v>Sunday</v>
      </c>
      <c r="F48" s="2">
        <v>0.74305555555555558</v>
      </c>
      <c r="G48" s="2">
        <v>0.77013888888888893</v>
      </c>
      <c r="H48" s="3">
        <f t="shared" si="6"/>
        <v>2.7083333333333348E-2</v>
      </c>
      <c r="I48" s="9">
        <f>TIME(HOUR(tbl_study_hour_data[[#This Row],[login_time]]),0,0)</f>
        <v>0.70833333333333337</v>
      </c>
      <c r="J48" s="4"/>
    </row>
    <row r="49" spans="1:10" ht="15.6" x14ac:dyDescent="0.3">
      <c r="A49" s="13">
        <v>45634</v>
      </c>
      <c r="B49" s="21">
        <f>YEAR(tbl_study_hour_data[[#This Row],[date]])</f>
        <v>2024</v>
      </c>
      <c r="C49" s="1" t="str">
        <f t="shared" si="4"/>
        <v>Dec</v>
      </c>
      <c r="D49" s="1" t="str">
        <f>"Week - "&amp;WEEKNUM(tbl_study_hour_data[[#This Row],[date]])</f>
        <v>Week - 50</v>
      </c>
      <c r="E49" s="1" t="str">
        <f t="shared" si="5"/>
        <v>Sunday</v>
      </c>
      <c r="F49" s="2">
        <v>0.78749999999999998</v>
      </c>
      <c r="G49" s="2">
        <v>0.84652777777777777</v>
      </c>
      <c r="H49" s="3">
        <f t="shared" si="6"/>
        <v>5.902777777777779E-2</v>
      </c>
      <c r="I49" s="9">
        <f>TIME(HOUR(tbl_study_hour_data[[#This Row],[login_time]]),0,0)</f>
        <v>0.75</v>
      </c>
      <c r="J49" s="4"/>
    </row>
    <row r="50" spans="1:10" ht="15.6" x14ac:dyDescent="0.3">
      <c r="A50" s="13">
        <v>45634</v>
      </c>
      <c r="B50" s="21">
        <f>YEAR(tbl_study_hour_data[[#This Row],[date]])</f>
        <v>2024</v>
      </c>
      <c r="C50" s="1" t="str">
        <f t="shared" si="4"/>
        <v>Dec</v>
      </c>
      <c r="D50" s="1" t="str">
        <f>"Week - "&amp;WEEKNUM(tbl_study_hour_data[[#This Row],[date]])</f>
        <v>Week - 50</v>
      </c>
      <c r="E50" s="1" t="str">
        <f t="shared" si="5"/>
        <v>Sunday</v>
      </c>
      <c r="F50" s="2">
        <v>0.86319444444444449</v>
      </c>
      <c r="G50" s="2">
        <v>0.87847222222222221</v>
      </c>
      <c r="H50" s="3">
        <f t="shared" si="6"/>
        <v>1.5277777777777724E-2</v>
      </c>
      <c r="I50" s="9">
        <f>TIME(HOUR(tbl_study_hour_data[[#This Row],[login_time]]),0,0)</f>
        <v>0.83333333333333337</v>
      </c>
      <c r="J50" s="4"/>
    </row>
    <row r="51" spans="1:10" ht="15.6" x14ac:dyDescent="0.3">
      <c r="A51" s="13">
        <v>45634</v>
      </c>
      <c r="B51" s="21">
        <f>YEAR(tbl_study_hour_data[[#This Row],[date]])</f>
        <v>2024</v>
      </c>
      <c r="C51" s="1" t="str">
        <f t="shared" si="4"/>
        <v>Dec</v>
      </c>
      <c r="D51" s="1" t="str">
        <f>"Week - "&amp;WEEKNUM(tbl_study_hour_data[[#This Row],[date]])</f>
        <v>Week - 50</v>
      </c>
      <c r="E51" s="1" t="str">
        <f t="shared" si="5"/>
        <v>Sunday</v>
      </c>
      <c r="F51" s="2">
        <v>0.89930555555555558</v>
      </c>
      <c r="G51" s="2">
        <v>0.94444444444444442</v>
      </c>
      <c r="H51" s="3">
        <f t="shared" si="6"/>
        <v>4.513888888888884E-2</v>
      </c>
      <c r="I51" s="9">
        <f>TIME(HOUR(tbl_study_hour_data[[#This Row],[login_time]]),0,0)</f>
        <v>0.875</v>
      </c>
      <c r="J51" s="4"/>
    </row>
    <row r="52" spans="1:10" ht="15.6" x14ac:dyDescent="0.3">
      <c r="A52" s="13">
        <v>45635</v>
      </c>
      <c r="B52" s="21">
        <f>YEAR(tbl_study_hour_data[[#This Row],[date]])</f>
        <v>2024</v>
      </c>
      <c r="C52" s="1" t="str">
        <f t="shared" si="4"/>
        <v>Dec</v>
      </c>
      <c r="D52" s="1" t="str">
        <f>"Week - "&amp;WEEKNUM(tbl_study_hour_data[[#This Row],[date]])</f>
        <v>Week - 50</v>
      </c>
      <c r="E52" s="1" t="str">
        <f t="shared" si="5"/>
        <v>Monday</v>
      </c>
      <c r="F52" s="2">
        <v>1.1111111111111112E-2</v>
      </c>
      <c r="G52" s="2">
        <v>3.4722222222222224E-2</v>
      </c>
      <c r="H52" s="3">
        <f t="shared" si="6"/>
        <v>2.361111111111111E-2</v>
      </c>
      <c r="I52" s="9">
        <f>TIME(HOUR(tbl_study_hour_data[[#This Row],[login_time]]),0,0)</f>
        <v>0</v>
      </c>
      <c r="J52" s="4"/>
    </row>
    <row r="53" spans="1:10" ht="15.6" x14ac:dyDescent="0.3">
      <c r="A53" s="13">
        <v>45635</v>
      </c>
      <c r="B53" s="21">
        <f>YEAR(tbl_study_hour_data[[#This Row],[date]])</f>
        <v>2024</v>
      </c>
      <c r="C53" s="1" t="str">
        <f t="shared" si="4"/>
        <v>Dec</v>
      </c>
      <c r="D53" s="1" t="str">
        <f>"Week - "&amp;WEEKNUM(tbl_study_hour_data[[#This Row],[date]])</f>
        <v>Week - 50</v>
      </c>
      <c r="E53" s="1" t="str">
        <f t="shared" si="5"/>
        <v>Monday</v>
      </c>
      <c r="F53" s="2">
        <v>0.48333333333333334</v>
      </c>
      <c r="G53" s="2">
        <v>0.5</v>
      </c>
      <c r="H53" s="3">
        <f t="shared" si="6"/>
        <v>1.6666666666666663E-2</v>
      </c>
      <c r="I53" s="9">
        <f>TIME(HOUR(tbl_study_hour_data[[#This Row],[login_time]]),0,0)</f>
        <v>0.45833333333333331</v>
      </c>
      <c r="J53" s="4"/>
    </row>
    <row r="54" spans="1:10" ht="15.6" x14ac:dyDescent="0.3">
      <c r="A54" s="13">
        <v>45636</v>
      </c>
      <c r="B54" s="21">
        <f>YEAR(tbl_study_hour_data[[#This Row],[date]])</f>
        <v>2024</v>
      </c>
      <c r="C54" s="1" t="str">
        <f t="shared" si="4"/>
        <v>Dec</v>
      </c>
      <c r="D54" s="1" t="str">
        <f>"Week - "&amp;WEEKNUM(tbl_study_hour_data[[#This Row],[date]])</f>
        <v>Week - 50</v>
      </c>
      <c r="E54" s="1" t="str">
        <f t="shared" si="5"/>
        <v>Tuesday</v>
      </c>
      <c r="F54" s="2">
        <v>0.68472222222222223</v>
      </c>
      <c r="G54" s="2">
        <v>0.70833333333333337</v>
      </c>
      <c r="H54" s="3">
        <f t="shared" si="6"/>
        <v>2.3611111111111138E-2</v>
      </c>
      <c r="I54" s="9">
        <f>TIME(HOUR(tbl_study_hour_data[[#This Row],[login_time]]),0,0)</f>
        <v>0.66666666666666663</v>
      </c>
      <c r="J54" s="4"/>
    </row>
    <row r="55" spans="1:10" ht="15.6" x14ac:dyDescent="0.3">
      <c r="A55" s="13">
        <v>45636</v>
      </c>
      <c r="B55" s="21">
        <f>YEAR(tbl_study_hour_data[[#This Row],[date]])</f>
        <v>2024</v>
      </c>
      <c r="C55" s="1" t="str">
        <f t="shared" si="4"/>
        <v>Dec</v>
      </c>
      <c r="D55" s="1" t="str">
        <f>"Week - "&amp;WEEKNUM(tbl_study_hour_data[[#This Row],[date]])</f>
        <v>Week - 50</v>
      </c>
      <c r="E55" s="1" t="str">
        <f t="shared" si="5"/>
        <v>Tuesday</v>
      </c>
      <c r="F55" s="2">
        <v>0.74305555555555558</v>
      </c>
      <c r="G55" s="2">
        <v>0.75</v>
      </c>
      <c r="H55" s="3">
        <f t="shared" si="6"/>
        <v>6.9444444444444198E-3</v>
      </c>
      <c r="I55" s="9">
        <f>TIME(HOUR(tbl_study_hour_data[[#This Row],[login_time]]),0,0)</f>
        <v>0.70833333333333337</v>
      </c>
      <c r="J55" s="4"/>
    </row>
    <row r="56" spans="1:10" ht="15.6" x14ac:dyDescent="0.3">
      <c r="A56" s="13">
        <v>45636</v>
      </c>
      <c r="B56" s="21">
        <f>YEAR(tbl_study_hour_data[[#This Row],[date]])</f>
        <v>2024</v>
      </c>
      <c r="C56" s="1" t="str">
        <f t="shared" si="4"/>
        <v>Dec</v>
      </c>
      <c r="D56" s="1" t="str">
        <f>"Week - "&amp;WEEKNUM(tbl_study_hour_data[[#This Row],[date]])</f>
        <v>Week - 50</v>
      </c>
      <c r="E56" s="1" t="str">
        <f t="shared" si="5"/>
        <v>Tuesday</v>
      </c>
      <c r="F56" s="2">
        <v>0.76249999999999996</v>
      </c>
      <c r="G56" s="2">
        <v>0.8</v>
      </c>
      <c r="H56" s="3">
        <f t="shared" si="6"/>
        <v>3.7500000000000089E-2</v>
      </c>
      <c r="I56" s="9">
        <f>TIME(HOUR(tbl_study_hour_data[[#This Row],[login_time]]),0,0)</f>
        <v>0.75</v>
      </c>
      <c r="J56" s="4"/>
    </row>
    <row r="57" spans="1:10" ht="15.6" x14ac:dyDescent="0.3">
      <c r="A57" s="13">
        <v>45636</v>
      </c>
      <c r="B57" s="21">
        <f>YEAR(tbl_study_hour_data[[#This Row],[date]])</f>
        <v>2024</v>
      </c>
      <c r="C57" s="1" t="str">
        <f t="shared" si="4"/>
        <v>Dec</v>
      </c>
      <c r="D57" s="1" t="str">
        <f>"Week - "&amp;WEEKNUM(tbl_study_hour_data[[#This Row],[date]])</f>
        <v>Week - 50</v>
      </c>
      <c r="E57" s="1" t="str">
        <f t="shared" si="5"/>
        <v>Tuesday</v>
      </c>
      <c r="F57" s="2">
        <v>0.84652777777777777</v>
      </c>
      <c r="G57" s="2">
        <v>0.86111111111111116</v>
      </c>
      <c r="H57" s="3">
        <f t="shared" si="6"/>
        <v>1.4583333333333393E-2</v>
      </c>
      <c r="I57" s="9">
        <f>TIME(HOUR(tbl_study_hour_data[[#This Row],[login_time]]),0,0)</f>
        <v>0.83333333333333337</v>
      </c>
      <c r="J57" s="4"/>
    </row>
    <row r="58" spans="1:10" ht="15.6" x14ac:dyDescent="0.3">
      <c r="A58" s="13">
        <v>45637</v>
      </c>
      <c r="B58" s="21">
        <f>YEAR(tbl_study_hour_data[[#This Row],[date]])</f>
        <v>2024</v>
      </c>
      <c r="C58" s="1" t="str">
        <f t="shared" si="4"/>
        <v>Dec</v>
      </c>
      <c r="D58" s="1" t="str">
        <f>"Week - "&amp;WEEKNUM(tbl_study_hour_data[[#This Row],[date]])</f>
        <v>Week - 50</v>
      </c>
      <c r="E58" s="1" t="str">
        <f t="shared" si="5"/>
        <v>Wednesday</v>
      </c>
      <c r="F58" s="2">
        <v>0</v>
      </c>
      <c r="G58" s="2">
        <v>0</v>
      </c>
      <c r="H58" s="3">
        <f t="shared" si="6"/>
        <v>0</v>
      </c>
      <c r="I58" s="9">
        <f>TIME(HOUR(tbl_study_hour_data[[#This Row],[login_time]]),0,0)</f>
        <v>0</v>
      </c>
      <c r="J58" s="4"/>
    </row>
    <row r="59" spans="1:10" ht="15.6" x14ac:dyDescent="0.3">
      <c r="A59" s="13">
        <v>45638</v>
      </c>
      <c r="B59" s="21">
        <f>YEAR(tbl_study_hour_data[[#This Row],[date]])</f>
        <v>2024</v>
      </c>
      <c r="C59" s="1" t="str">
        <f t="shared" si="4"/>
        <v>Dec</v>
      </c>
      <c r="D59" s="1" t="str">
        <f>"Week - "&amp;WEEKNUM(tbl_study_hour_data[[#This Row],[date]])</f>
        <v>Week - 50</v>
      </c>
      <c r="E59" s="1" t="str">
        <f t="shared" si="5"/>
        <v>Thursday</v>
      </c>
      <c r="F59" s="2">
        <v>0.5625</v>
      </c>
      <c r="G59" s="2">
        <v>0.58333333333333337</v>
      </c>
      <c r="H59" s="3">
        <f t="shared" si="6"/>
        <v>2.083333333333337E-2</v>
      </c>
      <c r="I59" s="9">
        <f>TIME(HOUR(tbl_study_hour_data[[#This Row],[login_time]]),0,0)</f>
        <v>0.54166666666666663</v>
      </c>
      <c r="J59" s="4"/>
    </row>
    <row r="60" spans="1:10" ht="15.6" x14ac:dyDescent="0.3">
      <c r="A60" s="13">
        <v>45638</v>
      </c>
      <c r="B60" s="21">
        <f>YEAR(tbl_study_hour_data[[#This Row],[date]])</f>
        <v>2024</v>
      </c>
      <c r="C60" s="1" t="str">
        <f t="shared" si="4"/>
        <v>Dec</v>
      </c>
      <c r="D60" s="1" t="str">
        <f>"Week - "&amp;WEEKNUM(tbl_study_hour_data[[#This Row],[date]])</f>
        <v>Week - 50</v>
      </c>
      <c r="E60" s="1" t="str">
        <f t="shared" si="5"/>
        <v>Thursday</v>
      </c>
      <c r="F60" s="2">
        <v>0.6166666666666667</v>
      </c>
      <c r="G60" s="2">
        <v>0.65833333333333333</v>
      </c>
      <c r="H60" s="3">
        <f t="shared" si="6"/>
        <v>4.166666666666663E-2</v>
      </c>
      <c r="I60" s="9">
        <f>TIME(HOUR(tbl_study_hour_data[[#This Row],[login_time]]),0,0)</f>
        <v>0.58333333333333337</v>
      </c>
      <c r="J60" s="4"/>
    </row>
    <row r="61" spans="1:10" ht="15.6" x14ac:dyDescent="0.3">
      <c r="A61" s="13">
        <v>45638</v>
      </c>
      <c r="B61" s="21">
        <f>YEAR(tbl_study_hour_data[[#This Row],[date]])</f>
        <v>2024</v>
      </c>
      <c r="C61" s="1" t="str">
        <f t="shared" si="4"/>
        <v>Dec</v>
      </c>
      <c r="D61" s="1" t="str">
        <f>"Week - "&amp;WEEKNUM(tbl_study_hour_data[[#This Row],[date]])</f>
        <v>Week - 50</v>
      </c>
      <c r="E61" s="1" t="str">
        <f t="shared" si="5"/>
        <v>Thursday</v>
      </c>
      <c r="F61" s="2">
        <v>0.69236111111111109</v>
      </c>
      <c r="G61" s="2">
        <v>0.72430555555555554</v>
      </c>
      <c r="H61" s="3">
        <f t="shared" si="6"/>
        <v>3.1944444444444442E-2</v>
      </c>
      <c r="I61" s="9">
        <f>TIME(HOUR(tbl_study_hour_data[[#This Row],[login_time]]),0,0)</f>
        <v>0.66666666666666663</v>
      </c>
      <c r="J61" s="4"/>
    </row>
    <row r="62" spans="1:10" ht="15.6" x14ac:dyDescent="0.3">
      <c r="A62" s="13">
        <v>45638</v>
      </c>
      <c r="B62" s="21">
        <f>YEAR(tbl_study_hour_data[[#This Row],[date]])</f>
        <v>2024</v>
      </c>
      <c r="C62" s="1" t="str">
        <f t="shared" si="4"/>
        <v>Dec</v>
      </c>
      <c r="D62" s="1" t="str">
        <f>"Week - "&amp;WEEKNUM(tbl_study_hour_data[[#This Row],[date]])</f>
        <v>Week - 50</v>
      </c>
      <c r="E62" s="1" t="str">
        <f>TEXT(A62,"dddd")</f>
        <v>Thursday</v>
      </c>
      <c r="F62" s="2">
        <v>0.80208333333333337</v>
      </c>
      <c r="G62" s="2">
        <v>0.8256944444444444</v>
      </c>
      <c r="H62" s="3">
        <f t="shared" ref="H62:H63" si="7">G62-F62</f>
        <v>2.3611111111111027E-2</v>
      </c>
      <c r="I62" s="3">
        <f>TIME(HOUR(tbl_study_hour_data[[#This Row],[login_time]]),0,0)</f>
        <v>0.79166666666666663</v>
      </c>
      <c r="J62" s="4"/>
    </row>
    <row r="63" spans="1:10" ht="15.6" x14ac:dyDescent="0.3">
      <c r="A63" s="13">
        <v>45638</v>
      </c>
      <c r="B63" s="21">
        <f>YEAR(tbl_study_hour_data[[#This Row],[date]])</f>
        <v>2024</v>
      </c>
      <c r="C63" s="1" t="str">
        <f t="shared" si="4"/>
        <v>Dec</v>
      </c>
      <c r="D63" s="1" t="str">
        <f>"Week - "&amp;WEEKNUM(tbl_study_hour_data[[#This Row],[date]])</f>
        <v>Week - 50</v>
      </c>
      <c r="E63" s="1" t="str">
        <f>TEXT(A63,"dddd")</f>
        <v>Thursday</v>
      </c>
      <c r="F63" s="2">
        <v>0.83958333333333335</v>
      </c>
      <c r="G63" s="2">
        <v>0.88541666666666663</v>
      </c>
      <c r="H63" s="3">
        <f t="shared" si="7"/>
        <v>4.5833333333333282E-2</v>
      </c>
      <c r="I63" s="3">
        <f>TIME(HOUR(tbl_study_hour_data[[#This Row],[login_time]]),0,0)</f>
        <v>0.83333333333333337</v>
      </c>
      <c r="J63" s="4"/>
    </row>
    <row r="64" spans="1:10" ht="15.6" x14ac:dyDescent="0.3">
      <c r="A64" s="13">
        <v>45639</v>
      </c>
      <c r="B64" s="21">
        <f>YEAR(tbl_study_hour_data[[#This Row],[date]])</f>
        <v>2024</v>
      </c>
      <c r="C64" s="1" t="str">
        <f>TEXT(A64,"mmm")</f>
        <v>Dec</v>
      </c>
      <c r="D64" s="1" t="str">
        <f>"Week - "&amp;WEEKNUM(tbl_study_hour_data[[#This Row],[date]])</f>
        <v>Week - 50</v>
      </c>
      <c r="E64" s="1" t="str">
        <f>TEXT(A64,"dddd")</f>
        <v>Friday</v>
      </c>
      <c r="F64" s="2">
        <v>0.56527777777777777</v>
      </c>
      <c r="G64" s="2">
        <v>0.64722222222222225</v>
      </c>
      <c r="H64" s="3">
        <f>G64-F64</f>
        <v>8.1944444444444486E-2</v>
      </c>
      <c r="I64" s="3">
        <f>TIME(HOUR(tbl_study_hour_data[[#This Row],[login_time]]),0,0)</f>
        <v>0.54166666666666663</v>
      </c>
      <c r="J64" s="4"/>
    </row>
    <row r="65" spans="1:10" ht="15.6" x14ac:dyDescent="0.3">
      <c r="A65" s="13">
        <v>45639</v>
      </c>
      <c r="B65" s="21">
        <f>YEAR(tbl_study_hour_data[[#This Row],[date]])</f>
        <v>2024</v>
      </c>
      <c r="C65" s="1" t="str">
        <f>TEXT(A65,"mmm")</f>
        <v>Dec</v>
      </c>
      <c r="D65" s="1" t="str">
        <f>"Week - "&amp;WEEKNUM(tbl_study_hour_data[[#This Row],[date]])</f>
        <v>Week - 50</v>
      </c>
      <c r="E65" s="1" t="str">
        <f>TEXT(A65,"dddd")</f>
        <v>Friday</v>
      </c>
      <c r="F65" s="2">
        <v>0.70833333333333337</v>
      </c>
      <c r="G65" s="2">
        <v>0.76388888888888884</v>
      </c>
      <c r="H65" s="3">
        <f>G65-F65</f>
        <v>5.5555555555555469E-2</v>
      </c>
      <c r="I65" s="3">
        <f>TIME(HOUR(tbl_study_hour_data[[#This Row],[login_time]]),0,0)</f>
        <v>0.70833333333333337</v>
      </c>
      <c r="J65" s="4"/>
    </row>
    <row r="66" spans="1:10" ht="15.6" x14ac:dyDescent="0.3">
      <c r="A66" s="13">
        <v>45640</v>
      </c>
      <c r="B66" s="21">
        <f>YEAR(tbl_study_hour_data[[#This Row],[date]])</f>
        <v>2024</v>
      </c>
      <c r="C66" s="1" t="str">
        <f>TEXT(A66,"mmm")</f>
        <v>Dec</v>
      </c>
      <c r="D66" s="1" t="str">
        <f>"Week - "&amp;WEEKNUM(tbl_study_hour_data[[#This Row],[date]])</f>
        <v>Week - 50</v>
      </c>
      <c r="E66" s="1" t="str">
        <f>TEXT(A66,"dddd")</f>
        <v>Saturday</v>
      </c>
      <c r="F66" s="2">
        <v>0.20833333333333334</v>
      </c>
      <c r="G66" s="2">
        <v>0.25</v>
      </c>
      <c r="H66" s="3">
        <f>G66-F66</f>
        <v>4.1666666666666657E-2</v>
      </c>
      <c r="I66" s="3">
        <f>TIME(HOUR(tbl_study_hour_data[[#This Row],[login_time]]),0,0)</f>
        <v>0.20833333333333334</v>
      </c>
      <c r="J66" s="4"/>
    </row>
    <row r="67" spans="1:10" ht="15.6" x14ac:dyDescent="0.3">
      <c r="A67" s="13">
        <v>45641</v>
      </c>
      <c r="B67" s="21">
        <f>YEAR(tbl_study_hour_data[[#This Row],[date]])</f>
        <v>2024</v>
      </c>
      <c r="C67" s="1" t="str">
        <f>TEXT(A67,"mmm")</f>
        <v>Dec</v>
      </c>
      <c r="D67" s="1" t="str">
        <f>"Week - "&amp;WEEKNUM(tbl_study_hour_data[[#This Row],[date]])</f>
        <v>Week - 51</v>
      </c>
      <c r="E67" s="1" t="str">
        <f>TEXT(A67,"dddd")</f>
        <v>Sunday</v>
      </c>
      <c r="F67" s="2">
        <v>0.29166666666666669</v>
      </c>
      <c r="G67" s="2">
        <v>0.33333333333333331</v>
      </c>
      <c r="H67" s="3">
        <f>G67-F67</f>
        <v>4.166666666666663E-2</v>
      </c>
      <c r="I67" s="3">
        <f>TIME(HOUR(tbl_study_hour_data[[#This Row],[login_time]]),0,0)</f>
        <v>0.29166666666666669</v>
      </c>
      <c r="J67" s="4"/>
    </row>
    <row r="68" spans="1:10" ht="15.6" x14ac:dyDescent="0.3">
      <c r="A68" s="13">
        <v>45642</v>
      </c>
      <c r="B68" s="21">
        <f>YEAR(tbl_study_hour_data[[#This Row],[date]])</f>
        <v>2024</v>
      </c>
      <c r="C68" s="1" t="str">
        <f>TEXT(A68,"mmm")</f>
        <v>Dec</v>
      </c>
      <c r="D68" s="1" t="str">
        <f>"Week - "&amp;WEEKNUM(tbl_study_hour_data[[#This Row],[date]])</f>
        <v>Week - 51</v>
      </c>
      <c r="E68" s="1" t="str">
        <f>TEXT(A68,"dddd")</f>
        <v>Monday</v>
      </c>
      <c r="F68" s="2">
        <v>0.33333333333333331</v>
      </c>
      <c r="G68" s="2">
        <v>0.41666666666666669</v>
      </c>
      <c r="H68" s="3">
        <f>G68-F68</f>
        <v>8.333333333333337E-2</v>
      </c>
      <c r="I68" s="3">
        <f>TIME(HOUR(tbl_study_hour_data[[#This Row],[login_time]]),0,0)</f>
        <v>0.33333333333333331</v>
      </c>
      <c r="J68"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67136-9AAD-4C2A-9019-F43820C1DE21}">
  <dimension ref="A1"/>
  <sheetViews>
    <sheetView showGridLines="0" showRowColHeader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FF52-A87E-42C5-A28F-F4992A95AF77}">
  <dimension ref="C6:I11"/>
  <sheetViews>
    <sheetView showGridLines="0" showRowColHeaders="0" zoomScale="120" zoomScaleNormal="120" workbookViewId="0"/>
  </sheetViews>
  <sheetFormatPr defaultRowHeight="14.4" x14ac:dyDescent="0.3"/>
  <cols>
    <col min="3" max="3" width="12.21875" style="19" bestFit="1" customWidth="1"/>
    <col min="4" max="4" width="17.6640625" style="19" bestFit="1" customWidth="1"/>
    <col min="5" max="5" width="34.44140625" style="19" bestFit="1" customWidth="1"/>
    <col min="7" max="7" width="12.109375" style="19" bestFit="1" customWidth="1"/>
    <col min="8" max="8" width="16.33203125" style="19" bestFit="1" customWidth="1"/>
    <col min="9" max="9" width="33.109375" style="19" bestFit="1" customWidth="1"/>
  </cols>
  <sheetData>
    <row r="6" spans="3:9" ht="20.399999999999999" thickBot="1" x14ac:dyDescent="0.35">
      <c r="C6" s="26" t="s">
        <v>50</v>
      </c>
      <c r="D6" s="26" t="s">
        <v>51</v>
      </c>
      <c r="E6" s="17" t="s">
        <v>52</v>
      </c>
      <c r="F6" s="18"/>
      <c r="G6" s="31" t="s">
        <v>49</v>
      </c>
      <c r="H6" s="31" t="s">
        <v>51</v>
      </c>
      <c r="I6" s="17" t="s">
        <v>53</v>
      </c>
    </row>
    <row r="7" spans="3:9" ht="18" x14ac:dyDescent="0.35">
      <c r="C7" s="22" t="s">
        <v>37</v>
      </c>
      <c r="D7" s="23">
        <v>0.25694444444444442</v>
      </c>
      <c r="E7" s="15" t="s">
        <v>48</v>
      </c>
      <c r="G7" s="27" t="s">
        <v>1</v>
      </c>
      <c r="H7" s="28">
        <v>0.97986111111111118</v>
      </c>
      <c r="I7" s="15" t="s">
        <v>48</v>
      </c>
    </row>
    <row r="8" spans="3:9" ht="18" x14ac:dyDescent="0.35">
      <c r="C8" s="24" t="s">
        <v>38</v>
      </c>
      <c r="D8" s="25">
        <v>0.72291666666666676</v>
      </c>
      <c r="E8" s="16">
        <f>IFERROR((GETPIVOTDATA("hours_studied",$C$6,"week",C8) -GETPIVOTDATA("hours_studied",$C$6,"week",C7))/GETPIVOTDATA("hours_studied",$C$6,"week",C7),"")</f>
        <v>1.8135135135135141</v>
      </c>
      <c r="G8" s="29" t="s">
        <v>2</v>
      </c>
      <c r="H8" s="30">
        <v>1.3208333333333333</v>
      </c>
      <c r="I8" s="16">
        <f>IFERROR((GETPIVOTDATA("hours_studied",$G$6,"Months (date)",G8)-GETPIVOTDATA("hours_studied",$G$6,"Months (date)",G7))/GETPIVOTDATA("hours_studied",$G$6,"Months (date)",G7),"")</f>
        <v>0.34798015591778869</v>
      </c>
    </row>
    <row r="9" spans="3:9" ht="18" x14ac:dyDescent="0.35">
      <c r="C9" s="24" t="s">
        <v>39</v>
      </c>
      <c r="D9" s="25">
        <v>0.57986111111111105</v>
      </c>
      <c r="E9" s="16">
        <f>IFERROR((GETPIVOTDATA("hours_studied",$C$6,"week",C9) -GETPIVOTDATA("hours_studied",$C$6,"week",C8))/GETPIVOTDATA("hours_studied",$C$6,"week",C8),"")</f>
        <v>-0.19788664745437098</v>
      </c>
    </row>
    <row r="10" spans="3:9" ht="18" x14ac:dyDescent="0.35">
      <c r="C10" s="24" t="s">
        <v>40</v>
      </c>
      <c r="D10" s="25">
        <v>0.61597222222222214</v>
      </c>
      <c r="E10" s="16">
        <f>IFERROR((GETPIVOTDATA("hours_studied",$C$6,"week",C10) -GETPIVOTDATA("hours_studied",$C$6,"week",C9))/GETPIVOTDATA("hours_studied",$C$6,"week",C9),"")</f>
        <v>6.2275449101796387E-2</v>
      </c>
    </row>
    <row r="11" spans="3:9" ht="18" x14ac:dyDescent="0.35">
      <c r="C11" s="24" t="s">
        <v>56</v>
      </c>
      <c r="D11" s="25">
        <v>0.125</v>
      </c>
    </row>
  </sheetData>
  <conditionalFormatting sqref="E1:E3 E6:E1048576">
    <cfRule type="iconSet" priority="2">
      <iconSet iconSet="3Arrows">
        <cfvo type="percent" val="0"/>
        <cfvo type="num" val="0"/>
        <cfvo type="num" val="0" gte="0"/>
      </iconSet>
    </cfRule>
  </conditionalFormatting>
  <conditionalFormatting sqref="I1:I3 I6:I1048576">
    <cfRule type="iconSet" priority="1">
      <iconSet iconSet="3Arrows">
        <cfvo type="percent" val="0"/>
        <cfvo type="num" val="0"/>
        <cfvo type="num" val="0" gte="0"/>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 t b l _ s t u d y _ h o u r _ d a t a 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 t b l _ s t u d y _ h o u r _ d a t a 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 C o l u m n s \ l o g i n _ t i m e < / K e y > < / a : K e y > < a : V a l u e   i : t y p e = " T a b l e W i d g e t B a s e V i e w S t a t e " / > < / a : K e y V a l u e O f D i a g r a m O b j e c t K e y a n y T y p e z b w N T n L X > < a : K e y V a l u e O f D i a g r a m O b j e c t K e y a n y T y p e z b w N T n L X > < a : K e y > < K e y > C o l u m n s \ l o g o u t _ t i m e < / K e y > < / a : K e y > < a : V a l u e   i : t y p e = " T a b l e W i d g e t B a s e V i e w S t a t e " / > < / a : K e y V a l u e O f D i a g r a m O b j e c t K e y a n y T y p e z b w N T n L X > < a : K e y V a l u e O f D i a g r a m O b j e c t K e y a n y T y p e z b w N T n L X > < a : K e y > < K e y > C o l u m n s \ h o u r s _ s t u d i e d < / K e y > < / a : K e y > < a : V a l u e   i : t y p e = " T a b l e W i d g e t B a s e V i e w S t a t e " / > < / a : K e y V a l u e O f D i a g r a m O b j e c t K e y a n y T y p e z b w N T n L X > < a : K e y V a l u e O f D i a g r a m O b j e c t K e y a n y T y p e z b w N T n L X > < a : K e y > < K e y > C o l u m n s \ l o g i n _ h o u r 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1E5FFDE1-E470-499D-B304-FA2E32A39759}">
  <ds:schemaRefs/>
</ds:datastoreItem>
</file>

<file path=customXml/itemProps2.xml><?xml version="1.0" encoding="utf-8"?>
<ds:datastoreItem xmlns:ds="http://schemas.openxmlformats.org/officeDocument/2006/customXml" ds:itemID="{5F7EFC8F-650D-4897-B865-6A4C9F7F4A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Pivot_Tables</vt:lpstr>
      <vt:lpstr>Data</vt:lpstr>
      <vt:lpstr>Focus_Track</vt:lpstr>
      <vt:lpstr>Period_Over_Period_Change</vt:lpstr>
      <vt:lpstr>rng_avg_hours</vt:lpstr>
      <vt:lpstr>rng_median_hours</vt:lpstr>
      <vt:lpstr>rng_study_hours_rate</vt:lpstr>
      <vt:lpstr>rng_study_rate</vt:lpstr>
      <vt:lpstr>rng_today_study_hours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choppella</dc:creator>
  <cp:lastModifiedBy>swarna choppella</cp:lastModifiedBy>
  <dcterms:created xsi:type="dcterms:W3CDTF">2024-12-12T13:44:25Z</dcterms:created>
  <dcterms:modified xsi:type="dcterms:W3CDTF">2024-12-13T15:37:00Z</dcterms:modified>
</cp:coreProperties>
</file>