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5BCDA98-CBC6-4D39-89C5-89FD65D2F9C8}" xr6:coauthVersionLast="47" xr6:coauthVersionMax="47" xr10:uidLastSave="{00000000-0000-0000-0000-000000000000}"/>
  <bookViews>
    <workbookView xWindow="4980" yWindow="4980" windowWidth="18075" windowHeight="16020" activeTab="1" xr2:uid="{DC9E7F46-E6E4-44BA-83AC-7D6408B1EC8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D11" i="2"/>
  <c r="C11" i="2"/>
  <c r="C12" i="2" s="1"/>
  <c r="E12" i="2"/>
  <c r="E13" i="2" s="1"/>
  <c r="D12" i="2"/>
  <c r="D13" i="2" s="1"/>
  <c r="C5" i="2"/>
  <c r="C6" i="2" s="1"/>
  <c r="D3" i="2"/>
  <c r="D5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C13" i="2" l="1"/>
  <c r="D6" i="2"/>
  <c r="D7" i="2" s="1"/>
  <c r="D9" i="2" s="1"/>
  <c r="E3" i="2"/>
  <c r="C7" i="2"/>
  <c r="C9" i="2" s="1"/>
  <c r="L7" i="1"/>
  <c r="L5" i="1"/>
  <c r="L4" i="1"/>
  <c r="F3" i="2" l="1"/>
  <c r="E5" i="2"/>
  <c r="E6" i="2" l="1"/>
  <c r="E7" i="2" s="1"/>
  <c r="E9" i="2" s="1"/>
  <c r="G3" i="2"/>
  <c r="F5" i="2"/>
  <c r="F6" i="2" l="1"/>
  <c r="F7" i="2"/>
  <c r="F9" i="2" s="1"/>
  <c r="F11" i="2" s="1"/>
  <c r="F12" i="2" s="1"/>
  <c r="F13" i="2" s="1"/>
  <c r="H3" i="2"/>
  <c r="G5" i="2"/>
  <c r="G6" i="2" l="1"/>
  <c r="G7" i="2" s="1"/>
  <c r="G9" i="2" s="1"/>
  <c r="G11" i="2" s="1"/>
  <c r="G12" i="2" s="1"/>
  <c r="G13" i="2" s="1"/>
  <c r="I3" i="2"/>
  <c r="H5" i="2"/>
  <c r="H6" i="2" l="1"/>
  <c r="H7" i="2"/>
  <c r="H9" i="2" s="1"/>
  <c r="H11" i="2" s="1"/>
  <c r="H12" i="2" s="1"/>
  <c r="H13" i="2" s="1"/>
  <c r="J3" i="2"/>
  <c r="I5" i="2"/>
  <c r="I6" i="2" l="1"/>
  <c r="I7" i="2" s="1"/>
  <c r="I9" i="2" s="1"/>
  <c r="I11" i="2" s="1"/>
  <c r="I12" i="2" s="1"/>
  <c r="I13" i="2" s="1"/>
  <c r="K3" i="2"/>
  <c r="J5" i="2"/>
  <c r="J6" i="2" l="1"/>
  <c r="J7" i="2" s="1"/>
  <c r="J9" i="2" s="1"/>
  <c r="J11" i="2" s="1"/>
  <c r="J12" i="2" s="1"/>
  <c r="J13" i="2" s="1"/>
  <c r="L3" i="2"/>
  <c r="K5" i="2"/>
  <c r="K6" i="2" l="1"/>
  <c r="K7" i="2"/>
  <c r="K9" i="2" s="1"/>
  <c r="K11" i="2" s="1"/>
  <c r="K12" i="2" s="1"/>
  <c r="K13" i="2" s="1"/>
  <c r="M3" i="2"/>
  <c r="L5" i="2"/>
  <c r="L6" i="2" l="1"/>
  <c r="L7" i="2" s="1"/>
  <c r="L9" i="2" s="1"/>
  <c r="L11" i="2" s="1"/>
  <c r="L12" i="2" s="1"/>
  <c r="L13" i="2" s="1"/>
  <c r="N3" i="2"/>
  <c r="N5" i="2" s="1"/>
  <c r="M5" i="2"/>
  <c r="M6" i="2" l="1"/>
  <c r="M7" i="2" s="1"/>
  <c r="M9" i="2" s="1"/>
  <c r="M11" i="2" s="1"/>
  <c r="M12" i="2" s="1"/>
  <c r="M13" i="2" s="1"/>
  <c r="N6" i="2"/>
  <c r="N7" i="2" s="1"/>
  <c r="N9" i="2" s="1"/>
  <c r="N11" i="2" s="1"/>
  <c r="N12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P18" i="2" l="1"/>
  <c r="P20" i="2" s="1"/>
</calcChain>
</file>

<file path=xl/sharedStrings.xml><?xml version="1.0" encoding="utf-8"?>
<sst xmlns="http://schemas.openxmlformats.org/spreadsheetml/2006/main" count="30" uniqueCount="28">
  <si>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</si>
  <si>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</si>
  <si>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</si>
  <si>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</si>
  <si>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</si>
  <si>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</si>
  <si>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</si>
  <si>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</si>
  <si>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</si>
  <si>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VAX-24</t>
  </si>
  <si>
    <t>VAX-31</t>
  </si>
  <si>
    <t>Main</t>
  </si>
  <si>
    <t>Prevnar</t>
  </si>
  <si>
    <t>Share</t>
  </si>
  <si>
    <t>Revenue</t>
  </si>
  <si>
    <t>COGS</t>
  </si>
  <si>
    <t>Gross Profit</t>
  </si>
  <si>
    <t>SG&amp;A</t>
  </si>
  <si>
    <t>Operating Income</t>
  </si>
  <si>
    <t>Pretax Income</t>
  </si>
  <si>
    <t>Taxes</t>
  </si>
  <si>
    <t>Net Income</t>
  </si>
  <si>
    <t>Interest Income</t>
  </si>
  <si>
    <t>Terminal</t>
  </si>
  <si>
    <t>Discount</t>
  </si>
  <si>
    <t>NPV</t>
  </si>
  <si>
    <t>PTS</t>
  </si>
  <si>
    <t>aNPV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</si>
</sst>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D586445-A814-4F59-8E76-AFD5888D09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81A4-861E-491F-A793-D02E113A3C9B}">
  <dimension ref="B2:M58"/>
  <sheetViews>
    <sheetView zoomScaleNormal="100" workbookViewId="0">
      <selection activeCell="L10" sqref="L10"/>
    </sheetView>
  </sheetViews>
  <sheetFormatPr defaultRowHeight="12.75" x14ac:dyDescent="0.2"/>
  <sheetData>
    <row r="2" spans="2:13" x14ac:dyDescent="0.2">
      <c r="K2" t="s">
        <v>0</v>
      </c>
      <c r="L2" s="1">
        <v>113</v>
      </c>
    </row>
    <row r="3" spans="2:13" x14ac:dyDescent="0.2">
      <c r="B3" t="s">
        <v>9</v>
      </c>
      <c r="K3" t="s">
        <v>1</v>
      </c>
      <c r="L3" s="2">
        <v>111.60967100000001</v>
      </c>
      <c r="M3" s="3" t="s">
        <v>6</v>
      </c>
    </row>
    <row r="4" spans="2:13" x14ac:dyDescent="0.2">
      <c r="B4" t="s">
        <v>10</v>
      </c>
      <c r="K4" t="s">
        <v>2</v>
      </c>
      <c r="L4" s="2">
        <f>+L2*L3</f>
        <v>12611.892823</v>
      </c>
    </row>
    <row r="5" spans="2:13" x14ac:dyDescent="0.2">
      <c r="K5" t="s">
        <v>3</v>
      </c>
      <c r="L5" s="2">
        <f>518.67+934.027+399.243+1.103</f>
        <v>1853.0430000000001</v>
      </c>
      <c r="M5" s="3" t="s">
        <v>6</v>
      </c>
    </row>
    <row r="6" spans="2:13" x14ac:dyDescent="0.2">
      <c r="K6" t="s">
        <v>4</v>
      </c>
      <c r="L6" s="2">
        <v>0</v>
      </c>
      <c r="M6" s="3" t="s">
        <v>6</v>
      </c>
    </row>
    <row r="7" spans="2:13" x14ac:dyDescent="0.2">
      <c r="K7" t="s">
        <v>5</v>
      </c>
      <c r="L7" s="2">
        <f>+L4-L5+L6</f>
        <v>10758.849823</v>
      </c>
    </row>
    <row r="9" spans="2:13" x14ac:dyDescent="0.2">
      <c r="K9" t="s">
        <v>7</v>
      </c>
      <c r="L9" s="2">
        <v>3132.3180000000002</v>
      </c>
    </row>
    <row r="10" spans="2:13" x14ac:dyDescent="0.2">
      <c r="K10" t="s">
        <v>8</v>
      </c>
      <c r="L10" s="2">
        <v>1148.115</v>
      </c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DB0E-BCF2-4DE8-9FB7-6A626C584111}">
  <dimension ref="A1:DO2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0" sqref="P20"/>
    </sheetView>
  </sheetViews>
  <sheetFormatPr defaultRowHeight="12.75" x14ac:dyDescent="0.2"/>
  <cols>
    <col min="1" max="1" width="5" bestFit="1" customWidth="1"/>
    <col min="2" max="2" width="16" bestFit="1" customWidth="1"/>
    <col min="16" max="16" width="10" bestFit="1" customWidth="1"/>
  </cols>
  <sheetData>
    <row r="1" spans="1:119" x14ac:dyDescent="0.2">
      <c r="A1" s="4" t="s">
        <v>11</v>
      </c>
    </row>
    <row r="2" spans="1:119" x14ac:dyDescent="0.2">
      <c r="C2">
        <v>2024</v>
      </c>
      <c r="D2">
        <f t="shared" ref="D2:N2" si="0">+C2+1</f>
        <v>2025</v>
      </c>
      <c r="E2">
        <f t="shared" si="0"/>
        <v>2026</v>
      </c>
      <c r="F2">
        <f t="shared" si="0"/>
        <v>2027</v>
      </c>
      <c r="G2">
        <f t="shared" si="0"/>
        <v>2028</v>
      </c>
      <c r="H2">
        <f t="shared" si="0"/>
        <v>2029</v>
      </c>
      <c r="I2">
        <f t="shared" si="0"/>
        <v>2030</v>
      </c>
      <c r="J2">
        <f t="shared" si="0"/>
        <v>2031</v>
      </c>
      <c r="K2">
        <f t="shared" si="0"/>
        <v>2032</v>
      </c>
      <c r="L2">
        <f t="shared" si="0"/>
        <v>2033</v>
      </c>
      <c r="M2">
        <f t="shared" si="0"/>
        <v>2034</v>
      </c>
      <c r="N2">
        <f t="shared" si="0"/>
        <v>2035</v>
      </c>
    </row>
    <row r="3" spans="1:119" x14ac:dyDescent="0.2">
      <c r="B3" s="2" t="s">
        <v>12</v>
      </c>
      <c r="C3" s="2">
        <v>6500</v>
      </c>
      <c r="D3" s="2">
        <f>+C3*1.01</f>
        <v>6565</v>
      </c>
      <c r="E3" s="2">
        <f t="shared" ref="E3:N3" si="1">+D3*1.01</f>
        <v>6630.65</v>
      </c>
      <c r="F3" s="2">
        <f t="shared" si="1"/>
        <v>6696.9564999999993</v>
      </c>
      <c r="G3" s="2">
        <f t="shared" si="1"/>
        <v>6763.9260649999997</v>
      </c>
      <c r="H3" s="2">
        <f t="shared" si="1"/>
        <v>6831.56532565</v>
      </c>
      <c r="I3" s="2">
        <f t="shared" si="1"/>
        <v>6899.8809789064999</v>
      </c>
      <c r="J3" s="2">
        <f t="shared" si="1"/>
        <v>6968.8797886955654</v>
      </c>
      <c r="K3" s="2">
        <f t="shared" si="1"/>
        <v>7038.5685865825208</v>
      </c>
      <c r="L3" s="2">
        <f t="shared" si="1"/>
        <v>7108.9542724483463</v>
      </c>
      <c r="M3" s="2">
        <f t="shared" si="1"/>
        <v>7180.0438151728295</v>
      </c>
      <c r="N3" s="2">
        <f t="shared" si="1"/>
        <v>7251.8442533245579</v>
      </c>
    </row>
    <row r="4" spans="1:119" x14ac:dyDescent="0.2">
      <c r="B4" t="s">
        <v>13</v>
      </c>
      <c r="C4" s="6">
        <v>0</v>
      </c>
      <c r="D4" s="6">
        <v>0</v>
      </c>
      <c r="E4" s="6">
        <v>0</v>
      </c>
      <c r="F4" s="6">
        <v>0.2</v>
      </c>
      <c r="G4" s="6">
        <v>0.4</v>
      </c>
      <c r="H4" s="6">
        <v>0.6</v>
      </c>
      <c r="I4" s="6">
        <v>0.8</v>
      </c>
      <c r="J4" s="6">
        <v>0.9</v>
      </c>
      <c r="K4" s="6">
        <v>1</v>
      </c>
      <c r="L4" s="6">
        <v>1</v>
      </c>
      <c r="M4" s="6">
        <v>1</v>
      </c>
      <c r="N4" s="6">
        <v>1</v>
      </c>
    </row>
    <row r="5" spans="1:119" x14ac:dyDescent="0.2">
      <c r="B5" s="2" t="s">
        <v>14</v>
      </c>
      <c r="C5" s="2">
        <f>+C3*C4</f>
        <v>0</v>
      </c>
      <c r="D5" s="2">
        <f t="shared" ref="D5:N5" si="2">+D3*D4</f>
        <v>0</v>
      </c>
      <c r="E5" s="2">
        <f t="shared" si="2"/>
        <v>0</v>
      </c>
      <c r="F5" s="2">
        <f t="shared" si="2"/>
        <v>1339.3913</v>
      </c>
      <c r="G5" s="2">
        <f t="shared" si="2"/>
        <v>2705.5704260000002</v>
      </c>
      <c r="H5" s="2">
        <f t="shared" si="2"/>
        <v>4098.9391953899994</v>
      </c>
      <c r="I5" s="2">
        <f t="shared" si="2"/>
        <v>5519.9047831252001</v>
      </c>
      <c r="J5" s="2">
        <f t="shared" si="2"/>
        <v>6271.9918098260086</v>
      </c>
      <c r="K5" s="2">
        <f t="shared" si="2"/>
        <v>7038.5685865825208</v>
      </c>
      <c r="L5" s="2">
        <f t="shared" si="2"/>
        <v>7108.9542724483463</v>
      </c>
      <c r="M5" s="2">
        <f t="shared" si="2"/>
        <v>7180.0438151728295</v>
      </c>
      <c r="N5" s="2">
        <f t="shared" si="2"/>
        <v>7251.8442533245579</v>
      </c>
    </row>
    <row r="6" spans="1:119" x14ac:dyDescent="0.2">
      <c r="B6" s="2" t="s">
        <v>15</v>
      </c>
      <c r="C6" s="2">
        <f>+C5*0.3</f>
        <v>0</v>
      </c>
      <c r="D6" s="2">
        <f t="shared" ref="D6:N6" si="3">+D5*0.3</f>
        <v>0</v>
      </c>
      <c r="E6" s="2">
        <f t="shared" si="3"/>
        <v>0</v>
      </c>
      <c r="F6" s="2">
        <f t="shared" si="3"/>
        <v>401.81738999999999</v>
      </c>
      <c r="G6" s="2">
        <f t="shared" si="3"/>
        <v>811.67112780000002</v>
      </c>
      <c r="H6" s="2">
        <f t="shared" si="3"/>
        <v>1229.6817586169998</v>
      </c>
      <c r="I6" s="2">
        <f t="shared" si="3"/>
        <v>1655.9714349375599</v>
      </c>
      <c r="J6" s="2">
        <f t="shared" si="3"/>
        <v>1881.5975429478026</v>
      </c>
      <c r="K6" s="2">
        <f t="shared" si="3"/>
        <v>2111.5705759747561</v>
      </c>
      <c r="L6" s="2">
        <f t="shared" si="3"/>
        <v>2132.6862817345036</v>
      </c>
      <c r="M6" s="2">
        <f t="shared" si="3"/>
        <v>2154.0131445518487</v>
      </c>
      <c r="N6" s="2">
        <f t="shared" si="3"/>
        <v>2175.5532759973671</v>
      </c>
    </row>
    <row r="7" spans="1:119" x14ac:dyDescent="0.2">
      <c r="B7" s="2" t="s">
        <v>16</v>
      </c>
      <c r="C7" s="2">
        <f>+C5-C6</f>
        <v>0</v>
      </c>
      <c r="D7" s="2">
        <f t="shared" ref="D7:N7" si="4">+D5-D6</f>
        <v>0</v>
      </c>
      <c r="E7" s="2">
        <f t="shared" si="4"/>
        <v>0</v>
      </c>
      <c r="F7" s="2">
        <f t="shared" si="4"/>
        <v>937.57391000000007</v>
      </c>
      <c r="G7" s="2">
        <f t="shared" si="4"/>
        <v>1893.8992982000002</v>
      </c>
      <c r="H7" s="2">
        <f t="shared" si="4"/>
        <v>2869.2574367729994</v>
      </c>
      <c r="I7" s="2">
        <f t="shared" si="4"/>
        <v>3863.9333481876401</v>
      </c>
      <c r="J7" s="2">
        <f t="shared" si="4"/>
        <v>4390.3942668782056</v>
      </c>
      <c r="K7" s="2">
        <f t="shared" si="4"/>
        <v>4926.9980106077646</v>
      </c>
      <c r="L7" s="2">
        <f t="shared" si="4"/>
        <v>4976.2679907138427</v>
      </c>
      <c r="M7" s="2">
        <f t="shared" si="4"/>
        <v>5026.0306706209813</v>
      </c>
      <c r="N7" s="2">
        <f t="shared" si="4"/>
        <v>5076.2909773271913</v>
      </c>
    </row>
    <row r="8" spans="1:119" x14ac:dyDescent="0.2">
      <c r="B8" s="2" t="s">
        <v>17</v>
      </c>
      <c r="C8" s="2">
        <v>0</v>
      </c>
      <c r="D8" s="2">
        <v>0</v>
      </c>
      <c r="E8" s="2">
        <v>0</v>
      </c>
      <c r="F8" s="2">
        <v>500</v>
      </c>
      <c r="G8" s="2">
        <v>500</v>
      </c>
      <c r="H8" s="2">
        <v>300</v>
      </c>
      <c r="I8" s="2">
        <v>200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</row>
    <row r="9" spans="1:119" x14ac:dyDescent="0.2">
      <c r="B9" s="2" t="s">
        <v>18</v>
      </c>
      <c r="C9" s="2">
        <f>+C7-C8</f>
        <v>0</v>
      </c>
      <c r="D9" s="2">
        <f t="shared" ref="D9:N9" si="5">+D7-D8</f>
        <v>0</v>
      </c>
      <c r="E9" s="2">
        <f t="shared" si="5"/>
        <v>0</v>
      </c>
      <c r="F9" s="2">
        <f t="shared" si="5"/>
        <v>437.57391000000007</v>
      </c>
      <c r="G9" s="2">
        <f t="shared" si="5"/>
        <v>1393.8992982000002</v>
      </c>
      <c r="H9" s="2">
        <f t="shared" si="5"/>
        <v>2569.2574367729994</v>
      </c>
      <c r="I9" s="2">
        <f t="shared" si="5"/>
        <v>3663.9333481876401</v>
      </c>
      <c r="J9" s="2">
        <f t="shared" si="5"/>
        <v>4290.3942668782056</v>
      </c>
      <c r="K9" s="2">
        <f t="shared" si="5"/>
        <v>4826.9980106077646</v>
      </c>
      <c r="L9" s="2">
        <f t="shared" si="5"/>
        <v>4876.2679907138427</v>
      </c>
      <c r="M9" s="2">
        <f t="shared" si="5"/>
        <v>4926.0306706209813</v>
      </c>
      <c r="N9" s="2">
        <f t="shared" si="5"/>
        <v>4976.2909773271913</v>
      </c>
    </row>
    <row r="10" spans="1:119" x14ac:dyDescent="0.2">
      <c r="B10" s="2" t="s">
        <v>22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19" x14ac:dyDescent="0.2">
      <c r="B11" s="2" t="s">
        <v>19</v>
      </c>
      <c r="C11" s="2">
        <f>+C9+C10</f>
        <v>0</v>
      </c>
      <c r="D11" s="2">
        <f t="shared" ref="D11:N11" si="6">+D9+D10</f>
        <v>0</v>
      </c>
      <c r="E11" s="2">
        <f t="shared" si="6"/>
        <v>0</v>
      </c>
      <c r="F11" s="2">
        <f t="shared" si="6"/>
        <v>437.57391000000007</v>
      </c>
      <c r="G11" s="2">
        <f t="shared" si="6"/>
        <v>1393.8992982000002</v>
      </c>
      <c r="H11" s="2">
        <f t="shared" si="6"/>
        <v>2569.2574367729994</v>
      </c>
      <c r="I11" s="2">
        <f t="shared" si="6"/>
        <v>3663.9333481876401</v>
      </c>
      <c r="J11" s="2">
        <f t="shared" si="6"/>
        <v>4290.3942668782056</v>
      </c>
      <c r="K11" s="2">
        <f t="shared" si="6"/>
        <v>4826.9980106077646</v>
      </c>
      <c r="L11" s="2">
        <f t="shared" si="6"/>
        <v>4876.2679907138427</v>
      </c>
      <c r="M11" s="2">
        <f t="shared" si="6"/>
        <v>4926.0306706209813</v>
      </c>
      <c r="N11" s="2">
        <f t="shared" si="6"/>
        <v>4976.2909773271913</v>
      </c>
    </row>
    <row r="12" spans="1:119" x14ac:dyDescent="0.2">
      <c r="B12" s="2" t="s">
        <v>20</v>
      </c>
      <c r="C12" s="2">
        <f>+C11*0.2</f>
        <v>0</v>
      </c>
      <c r="D12" s="2">
        <f t="shared" ref="D12:N12" si="7">+D11*0.2</f>
        <v>0</v>
      </c>
      <c r="E12" s="2">
        <f t="shared" si="7"/>
        <v>0</v>
      </c>
      <c r="F12" s="2">
        <f t="shared" si="7"/>
        <v>87.514782000000025</v>
      </c>
      <c r="G12" s="2">
        <f t="shared" si="7"/>
        <v>278.77985964000004</v>
      </c>
      <c r="H12" s="2">
        <f t="shared" si="7"/>
        <v>513.85148735459995</v>
      </c>
      <c r="I12" s="2">
        <f t="shared" si="7"/>
        <v>732.78666963752812</v>
      </c>
      <c r="J12" s="2">
        <f t="shared" si="7"/>
        <v>858.07885337564119</v>
      </c>
      <c r="K12" s="2">
        <f t="shared" si="7"/>
        <v>965.39960212155302</v>
      </c>
      <c r="L12" s="2">
        <f t="shared" si="7"/>
        <v>975.25359814276862</v>
      </c>
      <c r="M12" s="2">
        <f t="shared" si="7"/>
        <v>985.2061341241963</v>
      </c>
      <c r="N12" s="2">
        <f t="shared" si="7"/>
        <v>995.25819546543835</v>
      </c>
    </row>
    <row r="13" spans="1:119" x14ac:dyDescent="0.2">
      <c r="B13" s="2" t="s">
        <v>21</v>
      </c>
      <c r="C13" s="2">
        <f>+C11-C12</f>
        <v>0</v>
      </c>
      <c r="D13" s="2">
        <f t="shared" ref="D13:N13" si="8">+D11-D12</f>
        <v>0</v>
      </c>
      <c r="E13" s="2">
        <f t="shared" si="8"/>
        <v>0</v>
      </c>
      <c r="F13" s="2">
        <f t="shared" si="8"/>
        <v>350.05912800000004</v>
      </c>
      <c r="G13" s="2">
        <f t="shared" si="8"/>
        <v>1115.1194385600002</v>
      </c>
      <c r="H13" s="2">
        <f t="shared" si="8"/>
        <v>2055.4059494183994</v>
      </c>
      <c r="I13" s="2">
        <f t="shared" si="8"/>
        <v>2931.146678550112</v>
      </c>
      <c r="J13" s="2">
        <f t="shared" si="8"/>
        <v>3432.3154135025643</v>
      </c>
      <c r="K13" s="2">
        <f t="shared" si="8"/>
        <v>3861.5984084862116</v>
      </c>
      <c r="L13" s="2">
        <f t="shared" si="8"/>
        <v>3901.014392571074</v>
      </c>
      <c r="M13" s="2">
        <f t="shared" si="8"/>
        <v>3940.8245364967852</v>
      </c>
      <c r="N13" s="2">
        <f t="shared" si="8"/>
        <v>3981.0327818617529</v>
      </c>
      <c r="O13" s="2">
        <f>N13*(1+$P$16)</f>
        <v>3981.0327818617529</v>
      </c>
      <c r="P13" s="2">
        <f t="shared" ref="P13:CA13" si="9">O13*(1+$P$16)</f>
        <v>3981.0327818617529</v>
      </c>
      <c r="Q13" s="2">
        <f t="shared" si="9"/>
        <v>3981.0327818617529</v>
      </c>
      <c r="R13" s="2">
        <f t="shared" si="9"/>
        <v>3981.0327818617529</v>
      </c>
      <c r="S13" s="2">
        <f t="shared" si="9"/>
        <v>3981.0327818617529</v>
      </c>
      <c r="T13" s="2">
        <f t="shared" si="9"/>
        <v>3981.0327818617529</v>
      </c>
      <c r="U13" s="2">
        <f t="shared" si="9"/>
        <v>3981.0327818617529</v>
      </c>
      <c r="V13" s="2">
        <f t="shared" si="9"/>
        <v>3981.0327818617529</v>
      </c>
      <c r="W13" s="2">
        <f t="shared" si="9"/>
        <v>3981.0327818617529</v>
      </c>
      <c r="X13" s="2">
        <f t="shared" si="9"/>
        <v>3981.0327818617529</v>
      </c>
      <c r="Y13" s="2">
        <f t="shared" si="9"/>
        <v>3981.0327818617529</v>
      </c>
      <c r="Z13" s="2">
        <f t="shared" si="9"/>
        <v>3981.0327818617529</v>
      </c>
      <c r="AA13" s="2">
        <f t="shared" si="9"/>
        <v>3981.0327818617529</v>
      </c>
      <c r="AB13" s="2">
        <f t="shared" si="9"/>
        <v>3981.0327818617529</v>
      </c>
      <c r="AC13" s="2">
        <f t="shared" si="9"/>
        <v>3981.0327818617529</v>
      </c>
      <c r="AD13" s="2">
        <f t="shared" si="9"/>
        <v>3981.0327818617529</v>
      </c>
      <c r="AE13" s="2">
        <f t="shared" si="9"/>
        <v>3981.0327818617529</v>
      </c>
      <c r="AF13" s="2">
        <f t="shared" si="9"/>
        <v>3981.0327818617529</v>
      </c>
      <c r="AG13" s="2">
        <f t="shared" si="9"/>
        <v>3981.0327818617529</v>
      </c>
      <c r="AH13" s="2">
        <f t="shared" si="9"/>
        <v>3981.0327818617529</v>
      </c>
      <c r="AI13" s="2">
        <f t="shared" si="9"/>
        <v>3981.0327818617529</v>
      </c>
      <c r="AJ13" s="2">
        <f t="shared" si="9"/>
        <v>3981.0327818617529</v>
      </c>
      <c r="AK13" s="2">
        <f t="shared" si="9"/>
        <v>3981.0327818617529</v>
      </c>
      <c r="AL13" s="2">
        <f t="shared" si="9"/>
        <v>3981.0327818617529</v>
      </c>
      <c r="AM13" s="2">
        <f t="shared" si="9"/>
        <v>3981.0327818617529</v>
      </c>
      <c r="AN13" s="2">
        <f t="shared" si="9"/>
        <v>3981.0327818617529</v>
      </c>
      <c r="AO13" s="2">
        <f t="shared" si="9"/>
        <v>3981.0327818617529</v>
      </c>
      <c r="AP13" s="2">
        <f t="shared" si="9"/>
        <v>3981.0327818617529</v>
      </c>
      <c r="AQ13" s="2">
        <f t="shared" si="9"/>
        <v>3981.0327818617529</v>
      </c>
      <c r="AR13" s="2">
        <f t="shared" si="9"/>
        <v>3981.0327818617529</v>
      </c>
      <c r="AS13" s="2">
        <f t="shared" si="9"/>
        <v>3981.0327818617529</v>
      </c>
      <c r="AT13" s="2">
        <f t="shared" si="9"/>
        <v>3981.0327818617529</v>
      </c>
      <c r="AU13" s="2">
        <f t="shared" si="9"/>
        <v>3981.0327818617529</v>
      </c>
      <c r="AV13" s="2">
        <f t="shared" si="9"/>
        <v>3981.0327818617529</v>
      </c>
      <c r="AW13" s="2">
        <f t="shared" si="9"/>
        <v>3981.0327818617529</v>
      </c>
      <c r="AX13" s="2">
        <f t="shared" si="9"/>
        <v>3981.0327818617529</v>
      </c>
      <c r="AY13" s="2">
        <f t="shared" si="9"/>
        <v>3981.0327818617529</v>
      </c>
      <c r="AZ13" s="2">
        <f t="shared" si="9"/>
        <v>3981.0327818617529</v>
      </c>
      <c r="BA13" s="2">
        <f t="shared" si="9"/>
        <v>3981.0327818617529</v>
      </c>
      <c r="BB13" s="2">
        <f t="shared" si="9"/>
        <v>3981.0327818617529</v>
      </c>
      <c r="BC13" s="2">
        <f t="shared" si="9"/>
        <v>3981.0327818617529</v>
      </c>
      <c r="BD13" s="2">
        <f t="shared" si="9"/>
        <v>3981.0327818617529</v>
      </c>
      <c r="BE13" s="2">
        <f t="shared" si="9"/>
        <v>3981.0327818617529</v>
      </c>
      <c r="BF13" s="2">
        <f t="shared" si="9"/>
        <v>3981.0327818617529</v>
      </c>
      <c r="BG13" s="2">
        <f t="shared" si="9"/>
        <v>3981.0327818617529</v>
      </c>
      <c r="BH13" s="2">
        <f t="shared" si="9"/>
        <v>3981.0327818617529</v>
      </c>
      <c r="BI13" s="2">
        <f t="shared" si="9"/>
        <v>3981.0327818617529</v>
      </c>
      <c r="BJ13" s="2">
        <f t="shared" si="9"/>
        <v>3981.0327818617529</v>
      </c>
      <c r="BK13" s="2">
        <f t="shared" si="9"/>
        <v>3981.0327818617529</v>
      </c>
      <c r="BL13" s="2">
        <f t="shared" si="9"/>
        <v>3981.0327818617529</v>
      </c>
      <c r="BM13" s="2">
        <f t="shared" si="9"/>
        <v>3981.0327818617529</v>
      </c>
      <c r="BN13" s="2">
        <f t="shared" si="9"/>
        <v>3981.0327818617529</v>
      </c>
      <c r="BO13" s="2">
        <f t="shared" si="9"/>
        <v>3981.0327818617529</v>
      </c>
      <c r="BP13" s="2">
        <f t="shared" si="9"/>
        <v>3981.0327818617529</v>
      </c>
      <c r="BQ13" s="2">
        <f t="shared" si="9"/>
        <v>3981.0327818617529</v>
      </c>
      <c r="BR13" s="2">
        <f t="shared" si="9"/>
        <v>3981.0327818617529</v>
      </c>
      <c r="BS13" s="2">
        <f t="shared" si="9"/>
        <v>3981.0327818617529</v>
      </c>
      <c r="BT13" s="2">
        <f t="shared" si="9"/>
        <v>3981.0327818617529</v>
      </c>
      <c r="BU13" s="2">
        <f t="shared" si="9"/>
        <v>3981.0327818617529</v>
      </c>
      <c r="BV13" s="2">
        <f t="shared" si="9"/>
        <v>3981.0327818617529</v>
      </c>
      <c r="BW13" s="2">
        <f t="shared" si="9"/>
        <v>3981.0327818617529</v>
      </c>
      <c r="BX13" s="2">
        <f t="shared" si="9"/>
        <v>3981.0327818617529</v>
      </c>
      <c r="BY13" s="2">
        <f t="shared" si="9"/>
        <v>3981.0327818617529</v>
      </c>
      <c r="BZ13" s="2">
        <f t="shared" si="9"/>
        <v>3981.0327818617529</v>
      </c>
      <c r="CA13" s="2">
        <f t="shared" si="9"/>
        <v>3981.0327818617529</v>
      </c>
      <c r="CB13" s="2">
        <f t="shared" ref="CB13:DO13" si="10">CA13*(1+$P$16)</f>
        <v>3981.0327818617529</v>
      </c>
      <c r="CC13" s="2">
        <f t="shared" si="10"/>
        <v>3981.0327818617529</v>
      </c>
      <c r="CD13" s="2">
        <f t="shared" si="10"/>
        <v>3981.0327818617529</v>
      </c>
      <c r="CE13" s="2">
        <f t="shared" si="10"/>
        <v>3981.0327818617529</v>
      </c>
      <c r="CF13" s="2">
        <f t="shared" si="10"/>
        <v>3981.0327818617529</v>
      </c>
      <c r="CG13" s="2">
        <f t="shared" si="10"/>
        <v>3981.0327818617529</v>
      </c>
      <c r="CH13" s="2">
        <f t="shared" si="10"/>
        <v>3981.0327818617529</v>
      </c>
      <c r="CI13" s="2">
        <f t="shared" si="10"/>
        <v>3981.0327818617529</v>
      </c>
      <c r="CJ13" s="2">
        <f t="shared" si="10"/>
        <v>3981.0327818617529</v>
      </c>
      <c r="CK13" s="2">
        <f t="shared" si="10"/>
        <v>3981.0327818617529</v>
      </c>
      <c r="CL13" s="2">
        <f t="shared" si="10"/>
        <v>3981.0327818617529</v>
      </c>
      <c r="CM13" s="2">
        <f t="shared" si="10"/>
        <v>3981.0327818617529</v>
      </c>
      <c r="CN13" s="2">
        <f t="shared" si="10"/>
        <v>3981.0327818617529</v>
      </c>
      <c r="CO13" s="2">
        <f t="shared" si="10"/>
        <v>3981.0327818617529</v>
      </c>
      <c r="CP13" s="2">
        <f t="shared" si="10"/>
        <v>3981.0327818617529</v>
      </c>
      <c r="CQ13" s="2">
        <f t="shared" si="10"/>
        <v>3981.0327818617529</v>
      </c>
      <c r="CR13" s="2">
        <f t="shared" si="10"/>
        <v>3981.0327818617529</v>
      </c>
      <c r="CS13" s="2">
        <f t="shared" si="10"/>
        <v>3981.0327818617529</v>
      </c>
      <c r="CT13" s="2">
        <f t="shared" si="10"/>
        <v>3981.0327818617529</v>
      </c>
      <c r="CU13" s="2">
        <f t="shared" si="10"/>
        <v>3981.0327818617529</v>
      </c>
      <c r="CV13" s="2">
        <f t="shared" si="10"/>
        <v>3981.0327818617529</v>
      </c>
      <c r="CW13" s="2">
        <f t="shared" si="10"/>
        <v>3981.0327818617529</v>
      </c>
      <c r="CX13" s="2">
        <f t="shared" si="10"/>
        <v>3981.0327818617529</v>
      </c>
      <c r="CY13" s="2">
        <f t="shared" si="10"/>
        <v>3981.0327818617529</v>
      </c>
      <c r="CZ13" s="2">
        <f t="shared" si="10"/>
        <v>3981.0327818617529</v>
      </c>
      <c r="DA13" s="2">
        <f t="shared" si="10"/>
        <v>3981.0327818617529</v>
      </c>
      <c r="DB13" s="2">
        <f t="shared" si="10"/>
        <v>3981.0327818617529</v>
      </c>
      <c r="DC13" s="2">
        <f t="shared" si="10"/>
        <v>3981.0327818617529</v>
      </c>
      <c r="DD13" s="2">
        <f t="shared" si="10"/>
        <v>3981.0327818617529</v>
      </c>
      <c r="DE13" s="2">
        <f t="shared" si="10"/>
        <v>3981.0327818617529</v>
      </c>
      <c r="DF13" s="2">
        <f t="shared" si="10"/>
        <v>3981.0327818617529</v>
      </c>
      <c r="DG13" s="2">
        <f t="shared" si="10"/>
        <v>3981.0327818617529</v>
      </c>
      <c r="DH13" s="2">
        <f t="shared" si="10"/>
        <v>3981.0327818617529</v>
      </c>
      <c r="DI13" s="2">
        <f t="shared" si="10"/>
        <v>3981.0327818617529</v>
      </c>
      <c r="DJ13" s="2">
        <f t="shared" si="10"/>
        <v>3981.0327818617529</v>
      </c>
      <c r="DK13" s="2">
        <f t="shared" si="10"/>
        <v>3981.0327818617529</v>
      </c>
      <c r="DL13" s="2">
        <f t="shared" si="10"/>
        <v>3981.0327818617529</v>
      </c>
      <c r="DM13" s="2">
        <f t="shared" si="10"/>
        <v>3981.0327818617529</v>
      </c>
      <c r="DN13" s="2">
        <f t="shared" si="10"/>
        <v>3981.0327818617529</v>
      </c>
      <c r="DO13" s="2">
        <f t="shared" si="10"/>
        <v>3981.0327818617529</v>
      </c>
    </row>
    <row r="16" spans="1:119" x14ac:dyDescent="0.2">
      <c r="O16" t="s">
        <v>23</v>
      </c>
      <c r="P16" s="6">
        <v>0</v>
      </c>
    </row>
    <row r="17" spans="15:16" x14ac:dyDescent="0.2">
      <c r="O17" t="s">
        <v>24</v>
      </c>
      <c r="P17" s="6">
        <v>0.09</v>
      </c>
    </row>
    <row r="18" spans="15:16" x14ac:dyDescent="0.2">
      <c r="O18" t="s">
        <v>25</v>
      </c>
      <c r="P18" s="2">
        <f>NPV(P17,D13:DO13)</f>
        <v>30103.067660800829</v>
      </c>
    </row>
    <row r="19" spans="15:16" x14ac:dyDescent="0.2">
      <c r="O19" t="s">
        <v>26</v>
      </c>
      <c r="P19" s="6">
        <v>1</v>
      </c>
    </row>
    <row r="20" spans="15:16" x14ac:dyDescent="0.2">
      <c r="O20" t="s">
        <v>27</v>
      </c>
      <c r="P20" s="2">
        <f>+P18*P19</f>
        <v>30103.067660800829</v>
      </c>
    </row>
  </sheetData>
  <hyperlinks>
    <hyperlink ref="A1" location="Main!A1" display="Main" xr:uid="{AC8BA7B0-18B2-4171-8486-DBF289D1FB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2024-09-09T14:51:07Z</dcterms:created>
  <dcterms:modified xsi:type="dcterms:W3CDTF">2025-10-15T07:47:30Z</dcterms:modified>
</cp:coreProperties>
</file>