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25A22839-03F2-41B7-AEA8-45AB2CAB1D13}" xr6:coauthVersionLast="47" xr6:coauthVersionMax="47" xr10:uidLastSave="{00000000-0000-0000-0000-000000000000}"/>
  <bookViews>
    <workbookView xWindow="1905" yWindow="1905" windowWidth="18075" windowHeight="16020" activeTab="1" xr2:uid="{629D5FD4-2C42-459C-849B-9384CD38C84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E23" i="2"/>
  <c r="D23" i="2"/>
  <c r="C23" i="2"/>
  <c r="D15" i="2"/>
  <c r="E15" i="2"/>
  <c r="C10" i="2"/>
  <c r="D10" i="2"/>
  <c r="E10" i="2"/>
  <c r="E5" i="2"/>
  <c r="E16" i="2" s="1"/>
  <c r="D5" i="2"/>
  <c r="D16" i="2" s="1"/>
  <c r="C5" i="2"/>
  <c r="C16" i="2" s="1"/>
  <c r="D2" i="2"/>
  <c r="E2" i="2" s="1"/>
  <c r="C7" i="2" l="1"/>
  <c r="D7" i="2"/>
  <c r="E7" i="2"/>
  <c r="E9" i="2" l="1"/>
  <c r="E11" i="2" s="1"/>
  <c r="E12" i="2" s="1"/>
  <c r="E17" i="2"/>
  <c r="D9" i="2"/>
  <c r="D11" i="2" s="1"/>
  <c r="D12" i="2" s="1"/>
  <c r="D17" i="2"/>
  <c r="C9" i="2"/>
  <c r="C11" i="2" s="1"/>
  <c r="C12" i="2" s="1"/>
  <c r="C17" i="2"/>
  <c r="J4" i="1" l="1"/>
</calcChain>
</file>

<file path=xl/sharedStrings.xml><?xml version="1.0" encoding="utf-8"?>
<sst xmlns="http://schemas.openxmlformats.org/spreadsheetml/2006/main" count="38" uniqueCount="35">
  <si>
    <t>Price</t>
  </si>
  <si>
    <t>Shares</t>
  </si>
  <si>
    <t>MC</t>
  </si>
  <si>
    <t>Cash</t>
  </si>
  <si>
    <t>Debt</t>
  </si>
  <si>
    <t>EV</t>
  </si>
  <si>
    <t>Frito-Lay NA</t>
  </si>
  <si>
    <t>Quaker NA</t>
  </si>
  <si>
    <t>Pepsi Beverages NA</t>
  </si>
  <si>
    <t>LatinAm</t>
  </si>
  <si>
    <t>Europe</t>
  </si>
  <si>
    <t>AMESA</t>
  </si>
  <si>
    <t>APAC</t>
  </si>
  <si>
    <t>dips, Cheetos, Doritos, Fritos, Lay's, Ruffles, Tostitos</t>
  </si>
  <si>
    <t>Cap'n Crunch, Life, syrups, Chewy, grits, oatmeal, rice cakes, Granola, Rice-A-Roni</t>
  </si>
  <si>
    <t>Aquafina, Bubly, MD, Pepsi, Gatorade, Propel</t>
  </si>
  <si>
    <t>Sold Tropicana, Naked and juices to PAI Partners</t>
  </si>
  <si>
    <t>Main</t>
  </si>
  <si>
    <t>Revenue</t>
  </si>
  <si>
    <t>COGS</t>
  </si>
  <si>
    <t>Gross Profit</t>
  </si>
  <si>
    <t>SG&amp;A</t>
  </si>
  <si>
    <t>Operating Income</t>
  </si>
  <si>
    <t>Gross Margin</t>
  </si>
  <si>
    <t>Operating Margin</t>
  </si>
  <si>
    <t>Interest</t>
  </si>
  <si>
    <t>Pretax Income</t>
  </si>
  <si>
    <t>Taxes</t>
  </si>
  <si>
    <t>Net Income</t>
  </si>
  <si>
    <t>EPS</t>
  </si>
  <si>
    <t>Revenue y/y</t>
  </si>
  <si>
    <t>CFFO</t>
  </si>
  <si>
    <t>CX</t>
  </si>
  <si>
    <t>FCF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</si>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</sst>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9C79A49-6758-4022-8430-517CF59F49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85DC-087C-44EB-9A66-37147D71E9B5}">
  <dimension ref="B2:K12"/>
  <sheetViews>
    <sheetView zoomScaleNormal="100" workbookViewId="0">
      <selection activeCell="K7" sqref="K7"/>
    </sheetView>
  </sheetViews>
  <sheetFormatPr defaultRowHeight="12.75" x14ac:dyDescent="0.2"/>
  <cols>
    <col min="1" max="1" width="4.42578125" customWidth="1"/>
    <col min="2" max="2" width="20.28515625" customWidth="1"/>
  </cols>
  <sheetData>
    <row r="2" spans="2:11" x14ac:dyDescent="0.2">
      <c r="B2" t="s">
        <v>6</v>
      </c>
      <c r="C2" t="s">
        <v>13</v>
      </c>
      <c r="I2" t="s">
        <v>0</v>
      </c>
      <c r="J2" s="1">
        <v>148.26</v>
      </c>
    </row>
    <row r="3" spans="2:11" x14ac:dyDescent="0.2">
      <c r="B3" t="s">
        <v>7</v>
      </c>
      <c r="C3" t="s">
        <v>14</v>
      </c>
      <c r="I3" t="s">
        <v>1</v>
      </c>
      <c r="J3" s="2">
        <v>1371.499838</v>
      </c>
      <c r="K3" s="4" t="s">
        <v>34</v>
      </c>
    </row>
    <row r="4" spans="2:11" x14ac:dyDescent="0.2">
      <c r="B4" t="s">
        <v>8</v>
      </c>
      <c r="C4" t="s">
        <v>15</v>
      </c>
      <c r="I4" t="s">
        <v>2</v>
      </c>
      <c r="J4" s="2">
        <f>+J2*J3</f>
        <v>203338.56598187998</v>
      </c>
    </row>
    <row r="5" spans="2:11" x14ac:dyDescent="0.2">
      <c r="I5" t="s">
        <v>3</v>
      </c>
      <c r="J5" s="2">
        <f>8505+761</f>
        <v>9266</v>
      </c>
      <c r="K5" s="4" t="s">
        <v>34</v>
      </c>
    </row>
    <row r="6" spans="2:11" x14ac:dyDescent="0.2">
      <c r="B6" t="s">
        <v>9</v>
      </c>
      <c r="I6" t="s">
        <v>4</v>
      </c>
      <c r="J6" s="2">
        <f>37224+7082</f>
        <v>44306</v>
      </c>
      <c r="K6" s="4" t="s">
        <v>34</v>
      </c>
    </row>
    <row r="7" spans="2:11" x14ac:dyDescent="0.2">
      <c r="B7" t="s">
        <v>10</v>
      </c>
      <c r="I7" t="s">
        <v>5</v>
      </c>
      <c r="J7" s="2">
        <f>+J4-J5+J6</f>
        <v>238378.56598187998</v>
      </c>
    </row>
    <row r="8" spans="2:11" x14ac:dyDescent="0.2">
      <c r="B8" t="s">
        <v>11</v>
      </c>
    </row>
    <row r="9" spans="2:11" x14ac:dyDescent="0.2">
      <c r="B9" t="s">
        <v>12</v>
      </c>
    </row>
    <row r="12" spans="2:11" x14ac:dyDescent="0.2">
      <c r="C1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9659-56D1-483F-BBBE-22CF06C62890}">
  <dimension ref="A1:E2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1" sqref="E21"/>
    </sheetView>
  </sheetViews>
  <sheetFormatPr defaultRowHeight="12.75" x14ac:dyDescent="0.2"/>
  <cols>
    <col min="1" max="1" width="5" bestFit="1" customWidth="1"/>
    <col min="2" max="2" width="15.7109375" bestFit="1" customWidth="1"/>
  </cols>
  <sheetData>
    <row r="1" spans="1:5" x14ac:dyDescent="0.2">
      <c r="A1" s="6" t="s">
        <v>17</v>
      </c>
    </row>
    <row r="2" spans="1:5" x14ac:dyDescent="0.2">
      <c r="C2">
        <v>2022</v>
      </c>
      <c r="D2">
        <f>+C2+1</f>
        <v>2023</v>
      </c>
      <c r="E2">
        <f>+D2+1</f>
        <v>2024</v>
      </c>
    </row>
    <row r="3" spans="1:5" s="5" customFormat="1" x14ac:dyDescent="0.2">
      <c r="B3" s="5" t="s">
        <v>18</v>
      </c>
      <c r="C3" s="5">
        <v>86392</v>
      </c>
      <c r="D3" s="5">
        <v>91471</v>
      </c>
      <c r="E3" s="5">
        <v>91854</v>
      </c>
    </row>
    <row r="4" spans="1:5" s="2" customFormat="1" x14ac:dyDescent="0.2">
      <c r="B4" s="2" t="s">
        <v>19</v>
      </c>
      <c r="C4" s="2">
        <v>40576</v>
      </c>
      <c r="D4" s="2">
        <v>41881</v>
      </c>
      <c r="E4" s="2">
        <v>41744</v>
      </c>
    </row>
    <row r="5" spans="1:5" s="2" customFormat="1" x14ac:dyDescent="0.2">
      <c r="B5" s="2" t="s">
        <v>20</v>
      </c>
      <c r="C5" s="2">
        <f>+C3-C4</f>
        <v>45816</v>
      </c>
      <c r="D5" s="2">
        <f>+D3-D4</f>
        <v>49590</v>
      </c>
      <c r="E5" s="2">
        <f>+E3-E4</f>
        <v>50110</v>
      </c>
    </row>
    <row r="6" spans="1:5" s="2" customFormat="1" x14ac:dyDescent="0.2">
      <c r="B6" s="2" t="s">
        <v>21</v>
      </c>
      <c r="C6" s="2">
        <v>34459</v>
      </c>
      <c r="D6" s="2">
        <v>36677</v>
      </c>
      <c r="E6" s="2">
        <v>37190</v>
      </c>
    </row>
    <row r="7" spans="1:5" s="2" customFormat="1" x14ac:dyDescent="0.2">
      <c r="B7" s="2" t="s">
        <v>22</v>
      </c>
      <c r="C7" s="2">
        <f>+C5-C6</f>
        <v>11357</v>
      </c>
      <c r="D7" s="2">
        <f>+D5-D6</f>
        <v>12913</v>
      </c>
      <c r="E7" s="2">
        <f>+E5-E6</f>
        <v>12920</v>
      </c>
    </row>
    <row r="8" spans="1:5" s="2" customFormat="1" x14ac:dyDescent="0.2">
      <c r="B8" s="2" t="s">
        <v>25</v>
      </c>
      <c r="C8" s="2">
        <v>-919</v>
      </c>
      <c r="D8" s="2">
        <v>-819</v>
      </c>
      <c r="E8" s="2">
        <v>-919</v>
      </c>
    </row>
    <row r="9" spans="1:5" s="2" customFormat="1" x14ac:dyDescent="0.2">
      <c r="B9" s="2" t="s">
        <v>26</v>
      </c>
      <c r="C9" s="2">
        <f>+C7+C8</f>
        <v>10438</v>
      </c>
      <c r="D9" s="2">
        <f>+D7+D8</f>
        <v>12094</v>
      </c>
      <c r="E9" s="2">
        <f>+E7+E8</f>
        <v>12001</v>
      </c>
    </row>
    <row r="10" spans="1:5" s="2" customFormat="1" x14ac:dyDescent="0.2">
      <c r="B10" s="2" t="s">
        <v>27</v>
      </c>
      <c r="C10" s="2">
        <f>1727-68</f>
        <v>1659</v>
      </c>
      <c r="D10" s="2">
        <f>2262-81</f>
        <v>2181</v>
      </c>
      <c r="E10" s="2">
        <f>2320-48</f>
        <v>2272</v>
      </c>
    </row>
    <row r="11" spans="1:5" s="2" customFormat="1" x14ac:dyDescent="0.2">
      <c r="B11" s="2" t="s">
        <v>28</v>
      </c>
      <c r="C11" s="2">
        <f>+C9-C10</f>
        <v>8779</v>
      </c>
      <c r="D11" s="2">
        <f>+D9-D10</f>
        <v>9913</v>
      </c>
      <c r="E11" s="2">
        <f>+E9-E10</f>
        <v>9729</v>
      </c>
    </row>
    <row r="12" spans="1:5" x14ac:dyDescent="0.2">
      <c r="B12" t="s">
        <v>29</v>
      </c>
      <c r="C12" s="1">
        <f>+C11/C13</f>
        <v>6.3294881038211965</v>
      </c>
      <c r="D12" s="1">
        <f>+D11/D13</f>
        <v>7.1677512653651485</v>
      </c>
      <c r="E12" s="1">
        <f>+E11/E13</f>
        <v>7.0602322206095787</v>
      </c>
    </row>
    <row r="13" spans="1:5" s="2" customFormat="1" x14ac:dyDescent="0.2">
      <c r="B13" s="2" t="s">
        <v>1</v>
      </c>
      <c r="C13" s="2">
        <v>1387</v>
      </c>
      <c r="D13" s="2">
        <v>1383</v>
      </c>
      <c r="E13" s="2">
        <v>1378</v>
      </c>
    </row>
    <row r="15" spans="1:5" x14ac:dyDescent="0.2">
      <c r="B15" s="2" t="s">
        <v>30</v>
      </c>
      <c r="D15" s="3">
        <f>+D3/C3-1</f>
        <v>5.879016575608853E-2</v>
      </c>
      <c r="E15" s="3">
        <f>+E3/D3-1</f>
        <v>4.1871194148965785E-3</v>
      </c>
    </row>
    <row r="16" spans="1:5" x14ac:dyDescent="0.2">
      <c r="B16" t="s">
        <v>23</v>
      </c>
      <c r="C16" s="3">
        <f>+C5/C3</f>
        <v>0.5303268821187147</v>
      </c>
      <c r="D16" s="3">
        <f>+D5/D3</f>
        <v>0.54213903860239854</v>
      </c>
      <c r="E16" s="3">
        <f>+E5/E3</f>
        <v>0.54553966076599825</v>
      </c>
    </row>
    <row r="17" spans="2:5" x14ac:dyDescent="0.2">
      <c r="B17" t="s">
        <v>24</v>
      </c>
      <c r="C17" s="3">
        <f>+C7/C3</f>
        <v>0.13145893138253542</v>
      </c>
      <c r="D17" s="3">
        <f>+D7/D3</f>
        <v>0.14117042559937029</v>
      </c>
      <c r="E17" s="3">
        <f>+E7/E3</f>
        <v>0.14065800074030527</v>
      </c>
    </row>
    <row r="21" spans="2:5" s="2" customFormat="1" x14ac:dyDescent="0.2">
      <c r="B21" s="2" t="s">
        <v>31</v>
      </c>
      <c r="C21" s="2">
        <v>10811</v>
      </c>
      <c r="D21" s="2">
        <v>13442</v>
      </c>
      <c r="E21" s="2">
        <v>12507</v>
      </c>
    </row>
    <row r="22" spans="2:5" s="2" customFormat="1" x14ac:dyDescent="0.2">
      <c r="B22" s="2" t="s">
        <v>32</v>
      </c>
      <c r="C22" s="2">
        <v>5207</v>
      </c>
      <c r="D22" s="2">
        <v>5518</v>
      </c>
      <c r="E22" s="2">
        <v>5318</v>
      </c>
    </row>
    <row r="23" spans="2:5" s="2" customFormat="1" x14ac:dyDescent="0.2">
      <c r="B23" s="2" t="s">
        <v>33</v>
      </c>
      <c r="C23" s="2">
        <f>+C21-C22</f>
        <v>5604</v>
      </c>
      <c r="D23" s="2">
        <f>+D21-D22</f>
        <v>7924</v>
      </c>
      <c r="E23" s="2">
        <f>+E21-E22</f>
        <v>7189</v>
      </c>
    </row>
  </sheetData>
  <hyperlinks>
    <hyperlink ref="A1" location="Main!A1" display="Main" xr:uid="{065D0EBF-2075-4D68-8E43-FA9D0E4951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2025-03-26T16:56:18Z</dcterms:created>
  <dcterms:modified xsi:type="dcterms:W3CDTF">2025-10-14T22:36:57Z</dcterms:modified>
</cp:coreProperties>
</file>