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C6DEB840-E02B-4709-A805-0E37B59960BF}" xr6:coauthVersionLast="47" xr6:coauthVersionMax="47" xr10:uidLastSave="{00000000-0000-0000-0000-000000000000}"/>
  <bookViews>
    <workbookView xWindow="4635" yWindow="4635" windowWidth="18075" windowHeight="16020" xr2:uid="{EE8B3822-E719-4D05-9A2E-4276183ED72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2" l="1"/>
  <c r="D24" i="2"/>
  <c r="D18" i="2"/>
  <c r="D12" i="2"/>
  <c r="D10" i="2"/>
  <c r="D5" i="2"/>
  <c r="D6" i="2" s="1"/>
  <c r="D11" i="2" s="1"/>
  <c r="L7" i="1"/>
  <c r="L4" i="1"/>
  <c r="D13" i="2" l="1"/>
  <c r="D15" i="2" s="1"/>
  <c r="D17" i="2" s="1"/>
  <c r="D21" i="2"/>
</calcChain>
</file>

<file path=xl/sharedStrings.xml><?xml version="1.0" encoding="utf-8"?>
<sst xmlns="http://schemas.openxmlformats.org/spreadsheetml/2006/main" count="43" uniqueCount="39">
  <si>
    <t>Price</t>
  </si>
  <si>
    <t>Shares</t>
  </si>
  <si>
    <t>MC</t>
  </si>
  <si>
    <t>Cash</t>
  </si>
  <si>
    <t>Debt</t>
  </si>
  <si>
    <t>EV</t>
  </si>
  <si>
    <t>personal, commercial auto insurance</t>
  </si>
  <si>
    <t>personal residential property insurance</t>
  </si>
  <si>
    <t>motorcycle, watercraft and other recreational vehicles</t>
  </si>
  <si>
    <t>general liability, commercial property for small businesses</t>
  </si>
  <si>
    <t>workers comp for transportation industry</t>
  </si>
  <si>
    <t>specialty property-casualty insurance</t>
  </si>
  <si>
    <t>peronal auto - 85% of premiums</t>
  </si>
  <si>
    <t>State Farm</t>
  </si>
  <si>
    <t>Progressive</t>
  </si>
  <si>
    <t>GEICO</t>
  </si>
  <si>
    <t>AllState</t>
  </si>
  <si>
    <t>Main</t>
  </si>
  <si>
    <t>PAC</t>
  </si>
  <si>
    <t>Premiums</t>
  </si>
  <si>
    <t>NIC</t>
  </si>
  <si>
    <t>Claims</t>
  </si>
  <si>
    <t>CFFO</t>
  </si>
  <si>
    <t>Q424</t>
  </si>
  <si>
    <t>Revenue</t>
  </si>
  <si>
    <t>Fees</t>
  </si>
  <si>
    <t>Other Underwriting</t>
  </si>
  <si>
    <t>Underwriting Margin</t>
  </si>
  <si>
    <t>COGS</t>
  </si>
  <si>
    <t>Gross Profit</t>
  </si>
  <si>
    <t>Pretax Income</t>
  </si>
  <si>
    <t>Other Expenses</t>
  </si>
  <si>
    <t>Interest</t>
  </si>
  <si>
    <t>Taxes</t>
  </si>
  <si>
    <t>Operating Income</t>
  </si>
  <si>
    <t>Net Income</t>
  </si>
  <si>
    <t>EPS</t>
  </si>
  <si>
    <t>Yield</t>
  </si>
  <si>
    <t>Net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</si>
</sst>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3" fontId="0" fillId="0" borderId="0" xfId="0" applyNumberFormat="1"/>
    <xf numFmtId="9" fontId="0" fillId="0" borderId="0" xfId="0" applyNumberFormat="1"/>
    <xf numFmtId="3" fontId="1" fillId="0" borderId="0" xfId="0" applyNumberFormat="1" applyFont="1"/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5DBDA-4B1A-4770-80C0-02FC23528A0F}">
  <dimension ref="B2:M15"/>
  <sheetViews>
    <sheetView tabSelected="1" zoomScaleNormal="100" workbookViewId="0">
      <selection activeCell="M7" sqref="M7"/>
    </sheetView>
  </sheetViews>
  <sheetFormatPr defaultRowHeight="12.75" x14ac:dyDescent="0.2"/>
  <cols>
    <col min="2" max="2" width="13.140625" customWidth="1"/>
    <col min="7" max="9" width="5" customWidth="1"/>
  </cols>
  <sheetData>
    <row r="2" spans="2:13" x14ac:dyDescent="0.2">
      <c r="B2" t="s">
        <v>6</v>
      </c>
      <c r="K2" t="s">
        <v>0</v>
      </c>
      <c r="L2" s="1">
        <v>279</v>
      </c>
    </row>
    <row r="3" spans="2:13" x14ac:dyDescent="0.2">
      <c r="B3" t="s">
        <v>7</v>
      </c>
      <c r="K3" t="s">
        <v>1</v>
      </c>
      <c r="L3" s="2">
        <v>586.20767899999998</v>
      </c>
      <c r="M3" s="5" t="s">
        <v>23</v>
      </c>
    </row>
    <row r="4" spans="2:13" x14ac:dyDescent="0.2">
      <c r="B4" t="s">
        <v>8</v>
      </c>
      <c r="K4" t="s">
        <v>2</v>
      </c>
      <c r="L4" s="2">
        <f>+L2*L3</f>
        <v>163551.94244099999</v>
      </c>
    </row>
    <row r="5" spans="2:13" x14ac:dyDescent="0.2">
      <c r="B5" t="s">
        <v>9</v>
      </c>
      <c r="K5" t="s">
        <v>3</v>
      </c>
      <c r="L5" s="2">
        <v>28850</v>
      </c>
      <c r="M5" s="5" t="s">
        <v>23</v>
      </c>
    </row>
    <row r="6" spans="2:13" x14ac:dyDescent="0.2">
      <c r="B6" t="s">
        <v>10</v>
      </c>
      <c r="K6" t="s">
        <v>4</v>
      </c>
      <c r="L6" s="2">
        <v>6893</v>
      </c>
      <c r="M6" s="5" t="s">
        <v>23</v>
      </c>
    </row>
    <row r="7" spans="2:13" x14ac:dyDescent="0.2">
      <c r="B7" t="s">
        <v>11</v>
      </c>
      <c r="K7" t="s">
        <v>5</v>
      </c>
      <c r="L7" s="2">
        <f>+L4-L5+L6</f>
        <v>141594.94244099999</v>
      </c>
    </row>
    <row r="10" spans="2:13" x14ac:dyDescent="0.2">
      <c r="B10" t="s">
        <v>12</v>
      </c>
    </row>
    <row r="12" spans="2:13" x14ac:dyDescent="0.2">
      <c r="B12" t="s">
        <v>13</v>
      </c>
      <c r="C12" s="3">
        <v>0.183</v>
      </c>
    </row>
    <row r="13" spans="2:13" x14ac:dyDescent="0.2">
      <c r="B13" t="s">
        <v>14</v>
      </c>
      <c r="C13" s="3">
        <v>0.153</v>
      </c>
    </row>
    <row r="14" spans="2:13" x14ac:dyDescent="0.2">
      <c r="B14" t="s">
        <v>15</v>
      </c>
      <c r="C14" s="3">
        <v>0.123</v>
      </c>
    </row>
    <row r="15" spans="2:13" x14ac:dyDescent="0.2">
      <c r="B15" t="s">
        <v>16</v>
      </c>
      <c r="C15" s="3">
        <v>0.104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6288-5426-4FAB-850B-2DD7EFC572EA}">
  <dimension ref="A1:D28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7" sqref="D27"/>
    </sheetView>
  </sheetViews>
  <sheetFormatPr defaultRowHeight="12.75" x14ac:dyDescent="0.2"/>
  <cols>
    <col min="1" max="1" width="5" bestFit="1" customWidth="1"/>
    <col min="2" max="2" width="18.5703125" customWidth="1"/>
    <col min="4" max="4" width="10" bestFit="1" customWidth="1"/>
  </cols>
  <sheetData>
    <row r="1" spans="1:4" x14ac:dyDescent="0.2">
      <c r="A1" t="s">
        <v>17</v>
      </c>
    </row>
    <row r="2" spans="1:4" x14ac:dyDescent="0.2">
      <c r="C2">
        <v>2023</v>
      </c>
      <c r="D2">
        <v>2024</v>
      </c>
    </row>
    <row r="3" spans="1:4" s="4" customFormat="1" x14ac:dyDescent="0.2">
      <c r="B3" s="4" t="s">
        <v>19</v>
      </c>
      <c r="D3" s="4">
        <v>70799</v>
      </c>
    </row>
    <row r="4" spans="1:4" s="2" customFormat="1" x14ac:dyDescent="0.2">
      <c r="B4" s="2" t="s">
        <v>20</v>
      </c>
      <c r="D4" s="2">
        <v>2832</v>
      </c>
    </row>
    <row r="5" spans="1:4" s="2" customFormat="1" x14ac:dyDescent="0.2">
      <c r="B5" s="2" t="s">
        <v>25</v>
      </c>
      <c r="D5" s="2">
        <f>1064+413</f>
        <v>1477</v>
      </c>
    </row>
    <row r="6" spans="1:4" s="2" customFormat="1" x14ac:dyDescent="0.2">
      <c r="B6" s="2" t="s">
        <v>24</v>
      </c>
      <c r="D6" s="2">
        <f>+D3+D4+D5</f>
        <v>75108</v>
      </c>
    </row>
    <row r="7" spans="1:4" s="2" customFormat="1" x14ac:dyDescent="0.2">
      <c r="B7" s="2" t="s">
        <v>21</v>
      </c>
      <c r="D7" s="2">
        <v>49060</v>
      </c>
    </row>
    <row r="8" spans="1:4" s="2" customFormat="1" x14ac:dyDescent="0.2">
      <c r="B8" s="2" t="s">
        <v>18</v>
      </c>
      <c r="D8" s="2">
        <v>5383</v>
      </c>
    </row>
    <row r="9" spans="1:4" s="2" customFormat="1" x14ac:dyDescent="0.2">
      <c r="B9" s="2" t="s">
        <v>26</v>
      </c>
      <c r="D9" s="2">
        <v>9462</v>
      </c>
    </row>
    <row r="10" spans="1:4" s="2" customFormat="1" x14ac:dyDescent="0.2">
      <c r="B10" s="2" t="s">
        <v>28</v>
      </c>
      <c r="D10" s="2">
        <f>+D7+D8+D9</f>
        <v>63905</v>
      </c>
    </row>
    <row r="11" spans="1:4" s="2" customFormat="1" x14ac:dyDescent="0.2">
      <c r="B11" s="2" t="s">
        <v>29</v>
      </c>
      <c r="D11" s="2">
        <f>+D6-D10</f>
        <v>11203</v>
      </c>
    </row>
    <row r="12" spans="1:4" x14ac:dyDescent="0.2">
      <c r="B12" s="2" t="s">
        <v>31</v>
      </c>
      <c r="D12" s="2">
        <f>29+446</f>
        <v>475</v>
      </c>
    </row>
    <row r="13" spans="1:4" x14ac:dyDescent="0.2">
      <c r="B13" s="2" t="s">
        <v>34</v>
      </c>
      <c r="D13" s="2">
        <f>+D11-D12</f>
        <v>10728</v>
      </c>
    </row>
    <row r="14" spans="1:4" x14ac:dyDescent="0.2">
      <c r="B14" s="2" t="s">
        <v>32</v>
      </c>
      <c r="D14" s="2">
        <v>-279</v>
      </c>
    </row>
    <row r="15" spans="1:4" x14ac:dyDescent="0.2">
      <c r="B15" s="2" t="s">
        <v>30</v>
      </c>
      <c r="D15" s="2">
        <f>+D13+D14</f>
        <v>10449</v>
      </c>
    </row>
    <row r="16" spans="1:4" s="2" customFormat="1" x14ac:dyDescent="0.2">
      <c r="B16" s="2" t="s">
        <v>33</v>
      </c>
      <c r="D16" s="2">
        <v>2233</v>
      </c>
    </row>
    <row r="17" spans="2:4" x14ac:dyDescent="0.2">
      <c r="B17" s="2" t="s">
        <v>35</v>
      </c>
      <c r="D17" s="2">
        <f>+D15-D16</f>
        <v>8216</v>
      </c>
    </row>
    <row r="18" spans="2:4" x14ac:dyDescent="0.2">
      <c r="B18" s="2" t="s">
        <v>36</v>
      </c>
      <c r="D18" s="1">
        <f>+D17/D19</f>
        <v>13.979921728773183</v>
      </c>
    </row>
    <row r="19" spans="2:4" x14ac:dyDescent="0.2">
      <c r="B19" s="2" t="s">
        <v>1</v>
      </c>
      <c r="D19" s="2">
        <v>587.70000000000005</v>
      </c>
    </row>
    <row r="21" spans="2:4" x14ac:dyDescent="0.2">
      <c r="B21" t="s">
        <v>27</v>
      </c>
      <c r="D21" s="3">
        <f>+D11/D6</f>
        <v>0.1491585450284923</v>
      </c>
    </row>
    <row r="23" spans="2:4" s="2" customFormat="1" x14ac:dyDescent="0.2">
      <c r="B23" s="2" t="s">
        <v>3</v>
      </c>
      <c r="D23" s="2">
        <v>80250</v>
      </c>
    </row>
    <row r="24" spans="2:4" x14ac:dyDescent="0.2">
      <c r="B24" t="s">
        <v>37</v>
      </c>
      <c r="D24" s="6">
        <f>+D4/D23</f>
        <v>3.5289719626168226E-2</v>
      </c>
    </row>
    <row r="25" spans="2:4" s="2" customFormat="1" x14ac:dyDescent="0.2">
      <c r="B25" s="2" t="s">
        <v>38</v>
      </c>
      <c r="D25" s="2">
        <f>+D23-39057</f>
        <v>41193</v>
      </c>
    </row>
    <row r="26" spans="2:4" s="2" customFormat="1" x14ac:dyDescent="0.2"/>
    <row r="27" spans="2:4" s="2" customFormat="1" x14ac:dyDescent="0.2">
      <c r="B27" s="2" t="s">
        <v>22</v>
      </c>
      <c r="C27" s="2">
        <v>10643</v>
      </c>
      <c r="D27" s="2">
        <v>15119</v>
      </c>
    </row>
    <row r="28" spans="2:4" s="2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2025-04-14T15:08:02Z</dcterms:created>
  <dcterms:modified xsi:type="dcterms:W3CDTF">2025-10-15T07:45:27Z</dcterms:modified>
</cp:coreProperties>
</file>