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BB7687A2-6054-445C-823E-5F183560FF71}" xr6:coauthVersionLast="47" xr6:coauthVersionMax="47" xr10:uidLastSave="{00000000-0000-0000-0000-000000000000}"/>
  <bookViews>
    <workbookView xWindow="2835" yWindow="2880" windowWidth="18075" windowHeight="16020" activeTab="1" xr2:uid="{57611A00-2F6A-44E6-84AC-BF5870BBCB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2" i="2"/>
  <c r="F10" i="2"/>
  <c r="F9" i="2"/>
  <c r="F5" i="2"/>
  <c r="K12" i="1"/>
  <c r="F17" i="2"/>
  <c r="E12" i="2"/>
  <c r="D12" i="2"/>
  <c r="E9" i="2"/>
  <c r="D9" i="2"/>
  <c r="K5" i="1"/>
  <c r="D5" i="2"/>
  <c r="E5" i="2"/>
  <c r="E10" i="2" s="1"/>
  <c r="E17" i="2"/>
  <c r="D17" i="2"/>
  <c r="K4" i="1"/>
  <c r="K7" i="1" s="1"/>
  <c r="K11" i="1" l="1"/>
  <c r="D10" i="2"/>
  <c r="E18" i="2"/>
  <c r="D18" i="2"/>
</calcChain>
</file>

<file path=xl/sharedStrings.xml><?xml version="1.0" encoding="utf-8"?>
<sst xmlns="http://schemas.openxmlformats.org/spreadsheetml/2006/main" count="25" uniqueCount="21">
  <si>
    <t>Price CNY</t>
  </si>
  <si>
    <t>Shares</t>
  </si>
  <si>
    <t>MC</t>
  </si>
  <si>
    <t>Cash</t>
  </si>
  <si>
    <t>Debt</t>
  </si>
  <si>
    <t>EV</t>
  </si>
  <si>
    <t>CNY/USD</t>
  </si>
  <si>
    <t>Main</t>
  </si>
  <si>
    <t>Revenue</t>
  </si>
  <si>
    <t>Revenue y/y</t>
  </si>
  <si>
    <t>COGS</t>
  </si>
  <si>
    <t>Gross Profit</t>
  </si>
  <si>
    <t>Q424</t>
  </si>
  <si>
    <t>Operating Costs</t>
  </si>
  <si>
    <t>Operating Income</t>
  </si>
  <si>
    <t>Gross Margin</t>
  </si>
  <si>
    <t>Excise Taxes</t>
  </si>
  <si>
    <t>S&amp;M</t>
  </si>
  <si>
    <t>G&amp;A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</si>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</sst>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846C-9918-4F84-A4B0-EBEE4E8F8033}">
  <dimension ref="J2:L12"/>
  <sheetViews>
    <sheetView zoomScaleNormal="100" workbookViewId="0">
      <selection activeCell="M19" sqref="M19"/>
    </sheetView>
  </sheetViews>
  <sheetFormatPr defaultRowHeight="12.75" x14ac:dyDescent="0.2"/>
  <cols>
    <col min="10" max="10" width="11.42578125" customWidth="1"/>
    <col min="11" max="11" width="10.85546875" customWidth="1"/>
  </cols>
  <sheetData>
    <row r="2" spans="10:12" x14ac:dyDescent="0.2">
      <c r="J2" t="s">
        <v>0</v>
      </c>
      <c r="K2" s="1">
        <v>1551.99</v>
      </c>
    </row>
    <row r="3" spans="10:12" x14ac:dyDescent="0.2">
      <c r="J3" t="s">
        <v>1</v>
      </c>
      <c r="K3" s="1">
        <v>1256.1977999999999</v>
      </c>
      <c r="L3" s="4" t="s">
        <v>12</v>
      </c>
    </row>
    <row r="4" spans="10:12" x14ac:dyDescent="0.2">
      <c r="J4" t="s">
        <v>2</v>
      </c>
      <c r="K4" s="1">
        <f>+K2*K3</f>
        <v>1949606.4236219998</v>
      </c>
    </row>
    <row r="5" spans="10:12" x14ac:dyDescent="0.2">
      <c r="J5" t="s">
        <v>3</v>
      </c>
      <c r="K5" s="1">
        <f>69070.136376+105.553</f>
        <v>69175.689375999995</v>
      </c>
      <c r="L5" s="4" t="s">
        <v>12</v>
      </c>
    </row>
    <row r="6" spans="10:12" x14ac:dyDescent="0.2">
      <c r="J6" t="s">
        <v>4</v>
      </c>
      <c r="K6">
        <v>0</v>
      </c>
      <c r="L6" s="4" t="s">
        <v>12</v>
      </c>
    </row>
    <row r="7" spans="10:12" x14ac:dyDescent="0.2">
      <c r="J7" t="s">
        <v>5</v>
      </c>
      <c r="K7" s="1">
        <f>+K4-K5+K6</f>
        <v>1880430.7342459997</v>
      </c>
    </row>
    <row r="10" spans="10:12" x14ac:dyDescent="0.2">
      <c r="J10" t="s">
        <v>6</v>
      </c>
      <c r="K10" s="2">
        <v>7.3</v>
      </c>
    </row>
    <row r="11" spans="10:12" x14ac:dyDescent="0.2">
      <c r="J11" t="s">
        <v>2</v>
      </c>
      <c r="K11" s="1">
        <f>+K4/K10</f>
        <v>267069.37309890409</v>
      </c>
    </row>
    <row r="12" spans="10:12" x14ac:dyDescent="0.2">
      <c r="J12" t="s">
        <v>5</v>
      </c>
      <c r="K12" s="1">
        <f>K7/K10</f>
        <v>257593.2512665753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396-754D-40FA-B951-5191B040E452}">
  <dimension ref="A1:F1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2.75" x14ac:dyDescent="0.2"/>
  <cols>
    <col min="1" max="1" width="5" bestFit="1" customWidth="1"/>
    <col min="2" max="2" width="16" bestFit="1" customWidth="1"/>
    <col min="5" max="5" width="10.140625" customWidth="1"/>
  </cols>
  <sheetData>
    <row r="1" spans="1:6" x14ac:dyDescent="0.2">
      <c r="A1" t="s">
        <v>7</v>
      </c>
    </row>
    <row r="2" spans="1:6" x14ac:dyDescent="0.2">
      <c r="C2">
        <v>2021</v>
      </c>
      <c r="D2">
        <v>2022</v>
      </c>
      <c r="E2">
        <v>2023</v>
      </c>
      <c r="F2">
        <v>2024</v>
      </c>
    </row>
    <row r="3" spans="1:6" s="5" customFormat="1" x14ac:dyDescent="0.2">
      <c r="B3" s="5" t="s">
        <v>8</v>
      </c>
      <c r="C3" s="5">
        <v>106190.15399999999</v>
      </c>
      <c r="D3" s="5">
        <v>124099.84299999999</v>
      </c>
      <c r="E3" s="5">
        <v>147693.60399999999</v>
      </c>
      <c r="F3" s="5">
        <v>170899.152</v>
      </c>
    </row>
    <row r="4" spans="1:6" s="1" customFormat="1" x14ac:dyDescent="0.2">
      <c r="B4" s="1" t="s">
        <v>10</v>
      </c>
      <c r="D4" s="1">
        <v>9896.1129999999994</v>
      </c>
      <c r="E4" s="1">
        <v>11620.203</v>
      </c>
      <c r="F4" s="1">
        <v>13789.482</v>
      </c>
    </row>
    <row r="5" spans="1:6" x14ac:dyDescent="0.2">
      <c r="B5" t="s">
        <v>11</v>
      </c>
      <c r="D5" s="1">
        <f>+D3-D4</f>
        <v>114203.73</v>
      </c>
      <c r="E5" s="1">
        <f>+E3-E4</f>
        <v>136073.40099999998</v>
      </c>
      <c r="F5" s="1">
        <f>+F3-F4</f>
        <v>157109.67000000001</v>
      </c>
    </row>
    <row r="6" spans="1:6" x14ac:dyDescent="0.2">
      <c r="B6" t="s">
        <v>16</v>
      </c>
      <c r="D6" s="1">
        <v>18495.817999999999</v>
      </c>
      <c r="E6" s="1">
        <v>22234.174999999999</v>
      </c>
      <c r="F6" s="1">
        <v>26926.161</v>
      </c>
    </row>
    <row r="7" spans="1:6" x14ac:dyDescent="0.2">
      <c r="B7" t="s">
        <v>17</v>
      </c>
      <c r="D7" s="1">
        <v>3297.7240000000002</v>
      </c>
      <c r="E7" s="1">
        <v>4648.6130000000003</v>
      </c>
      <c r="F7" s="1">
        <v>5639.3</v>
      </c>
    </row>
    <row r="8" spans="1:6" x14ac:dyDescent="0.2">
      <c r="B8" t="s">
        <v>18</v>
      </c>
      <c r="D8" s="1">
        <v>9012.1910000000007</v>
      </c>
      <c r="E8" s="1">
        <v>9729.3889999999992</v>
      </c>
      <c r="F8" s="1">
        <v>9315.65</v>
      </c>
    </row>
    <row r="9" spans="1:6" x14ac:dyDescent="0.2">
      <c r="B9" t="s">
        <v>13</v>
      </c>
      <c r="D9" s="1">
        <f>39748.309-D4-D6-D7-D8</f>
        <v>-953.53699999999662</v>
      </c>
      <c r="E9" s="1">
        <f>39748.309-E4-E6-E7-E8</f>
        <v>-8484.0709999999999</v>
      </c>
      <c r="F9" s="1">
        <f>39748.309-F4-F6-F7-F8</f>
        <v>-15922.284</v>
      </c>
    </row>
    <row r="10" spans="1:6" x14ac:dyDescent="0.2">
      <c r="B10" t="s">
        <v>14</v>
      </c>
      <c r="D10" s="1">
        <f>+D5-D9</f>
        <v>115157.26699999999</v>
      </c>
      <c r="E10" s="1">
        <f>+E5-E9</f>
        <v>144557.47199999998</v>
      </c>
      <c r="F10" s="1">
        <f>+F5-F9</f>
        <v>173031.95400000003</v>
      </c>
    </row>
    <row r="11" spans="1:6" x14ac:dyDescent="0.2">
      <c r="B11" t="s">
        <v>19</v>
      </c>
      <c r="D11" s="1">
        <v>22325.449000000001</v>
      </c>
      <c r="E11" s="1">
        <v>26141</v>
      </c>
      <c r="F11" s="1">
        <v>30303.85</v>
      </c>
    </row>
    <row r="12" spans="1:6" x14ac:dyDescent="0.2">
      <c r="B12" t="s">
        <v>20</v>
      </c>
      <c r="D12" s="1">
        <f>+D10-D11</f>
        <v>92831.817999999999</v>
      </c>
      <c r="E12" s="1">
        <f>+E10-E11</f>
        <v>118416.47199999998</v>
      </c>
      <c r="F12" s="1">
        <f>+F10-F11</f>
        <v>142728.10400000002</v>
      </c>
    </row>
    <row r="17" spans="2:6" x14ac:dyDescent="0.2">
      <c r="B17" t="s">
        <v>9</v>
      </c>
      <c r="D17" s="3">
        <f>D3/C3-1</f>
        <v>0.16865677584383199</v>
      </c>
      <c r="E17" s="3">
        <f>E3/D3-1</f>
        <v>0.19011918492112834</v>
      </c>
      <c r="F17" s="3">
        <f>F3/E3-1</f>
        <v>0.15711951886555631</v>
      </c>
    </row>
    <row r="18" spans="2:6" x14ac:dyDescent="0.2">
      <c r="B18" t="s">
        <v>15</v>
      </c>
      <c r="D18" s="3">
        <f>+D5/D3</f>
        <v>0.9202568451275156</v>
      </c>
      <c r="E18" s="3">
        <f>+E5/E3</f>
        <v>0.92132223274881964</v>
      </c>
      <c r="F18" s="3">
        <f>+F5/F3</f>
        <v>0.91931216838337504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2025-04-14T17:17:58Z</dcterms:created>
  <dcterms:modified xsi:type="dcterms:W3CDTF">2025-10-07T10:40:33Z</dcterms:modified>
</cp:coreProperties>
</file>