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5DF0D0C-1125-478A-9305-70719EF6FB27}" xr6:coauthVersionLast="47" xr6:coauthVersionMax="47" xr10:uidLastSave="{00000000-0000-0000-0000-000000000000}"/>
  <bookViews>
    <workbookView xWindow="4845" yWindow="4845" windowWidth="18075" windowHeight="16020" xr2:uid="{3BF1C6FE-0F6F-4E85-8C00-FAC5357258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E18" i="2"/>
  <c r="E43" i="2" l="1"/>
  <c r="E41" i="2"/>
  <c r="E34" i="2"/>
  <c r="E25" i="2"/>
  <c r="E23" i="2"/>
  <c r="E19" i="2"/>
  <c r="E10" i="2"/>
  <c r="D10" i="2"/>
  <c r="C10" i="2"/>
  <c r="E4" i="2"/>
  <c r="E6" i="2" s="1"/>
  <c r="E11" i="2" s="1"/>
  <c r="E13" i="2" s="1"/>
  <c r="E15" i="2" s="1"/>
  <c r="D4" i="2"/>
  <c r="D6" i="2" s="1"/>
  <c r="D11" i="2" s="1"/>
  <c r="D13" i="2" s="1"/>
  <c r="D15" i="2" s="1"/>
  <c r="C4" i="2"/>
  <c r="C6" i="2" s="1"/>
  <c r="C11" i="2" s="1"/>
  <c r="C13" i="2" s="1"/>
  <c r="C15" i="2" s="1"/>
  <c r="L4" i="1"/>
  <c r="E30" i="2" l="1"/>
</calcChain>
</file>

<file path=xl/sharedStrings.xml><?xml version="1.0" encoding="utf-8"?>
<sst xmlns="http://schemas.openxmlformats.org/spreadsheetml/2006/main" count="49" uniqueCount="44">
  <si>
    <t>Price</t>
  </si>
  <si>
    <t>Shares</t>
  </si>
  <si>
    <t>MC</t>
  </si>
  <si>
    <t>Cash</t>
  </si>
  <si>
    <t>Debt</t>
  </si>
  <si>
    <t>EV</t>
  </si>
  <si>
    <t>Main</t>
  </si>
  <si>
    <t>Premiums</t>
  </si>
  <si>
    <t>Investment</t>
  </si>
  <si>
    <t>Revenue</t>
  </si>
  <si>
    <t>Gains</t>
  </si>
  <si>
    <t>Losses</t>
  </si>
  <si>
    <t>Policy acquisition</t>
  </si>
  <si>
    <t>G&amp;A</t>
  </si>
  <si>
    <t>Operating Expenses</t>
  </si>
  <si>
    <t>Operating Income</t>
  </si>
  <si>
    <t>Taxes</t>
  </si>
  <si>
    <t>Net Income</t>
  </si>
  <si>
    <t>Interest Expense</t>
  </si>
  <si>
    <t>Pretax Income</t>
  </si>
  <si>
    <t>Lending Collateral</t>
  </si>
  <si>
    <t>Accrued Income</t>
  </si>
  <si>
    <t>Insurance Receivables</t>
  </si>
  <si>
    <t>Reinsurance Recoverable</t>
  </si>
  <si>
    <t>Goodwill</t>
  </si>
  <si>
    <t>Deferred PAC</t>
  </si>
  <si>
    <t>Assets</t>
  </si>
  <si>
    <t>Other</t>
  </si>
  <si>
    <t>Separate Account Assets</t>
  </si>
  <si>
    <t>Prepaid Reinsurance Premiums</t>
  </si>
  <si>
    <t>DTA</t>
  </si>
  <si>
    <t>Unpaid losses</t>
  </si>
  <si>
    <t>Unearned Premiums</t>
  </si>
  <si>
    <t>Policy Benefits</t>
  </si>
  <si>
    <t>Separate Accounts</t>
  </si>
  <si>
    <t>Insurance payables</t>
  </si>
  <si>
    <t>L+SE</t>
  </si>
  <si>
    <t>SE</t>
  </si>
  <si>
    <t>Repurchase Agreements</t>
  </si>
  <si>
    <t>DTL</t>
  </si>
  <si>
    <t>AP</t>
  </si>
  <si>
    <t>Net Cash</t>
  </si>
  <si>
    <t>Q424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</si>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</sst>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DC9C0A-9B58-49B4-BF45-15FE5A6E43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E3A7-6BE4-4250-B088-D7BCA7F867F3}">
  <dimension ref="K2:M8"/>
  <sheetViews>
    <sheetView tabSelected="1" zoomScaleNormal="100" workbookViewId="0"/>
  </sheetViews>
  <sheetFormatPr defaultRowHeight="12.75" x14ac:dyDescent="0.2"/>
  <sheetData>
    <row r="2" spans="11:13" x14ac:dyDescent="0.2">
      <c r="K2" t="s">
        <v>0</v>
      </c>
      <c r="L2" s="1">
        <v>282.58999999999997</v>
      </c>
    </row>
    <row r="3" spans="11:13" x14ac:dyDescent="0.2">
      <c r="K3" t="s">
        <v>1</v>
      </c>
      <c r="L3" s="2">
        <v>400.41208399999999</v>
      </c>
      <c r="M3" s="5" t="s">
        <v>42</v>
      </c>
    </row>
    <row r="4" spans="11:13" x14ac:dyDescent="0.2">
      <c r="K4" t="s">
        <v>2</v>
      </c>
      <c r="L4" s="2">
        <f>+L2*L3</f>
        <v>113152.45081755999</v>
      </c>
    </row>
    <row r="5" spans="11:13" x14ac:dyDescent="0.2">
      <c r="K5" t="s">
        <v>3</v>
      </c>
      <c r="L5" s="2">
        <v>5349</v>
      </c>
      <c r="M5" s="5" t="s">
        <v>42</v>
      </c>
    </row>
    <row r="6" spans="11:13" x14ac:dyDescent="0.2">
      <c r="K6" t="s">
        <v>4</v>
      </c>
      <c r="L6" s="2">
        <v>0</v>
      </c>
      <c r="M6" s="5" t="s">
        <v>42</v>
      </c>
    </row>
    <row r="7" spans="11:13" x14ac:dyDescent="0.2">
      <c r="K7" t="s">
        <v>5</v>
      </c>
      <c r="L7" s="2">
        <f>+L4-L5+L6</f>
        <v>107803.45081755999</v>
      </c>
    </row>
    <row r="8" spans="11:13" x14ac:dyDescent="0.2">
      <c r="L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0A5F-C24A-4E28-971C-18C79AE1606A}">
  <dimension ref="A1:E4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5" bestFit="1" customWidth="1"/>
    <col min="2" max="2" width="27.85546875" customWidth="1"/>
  </cols>
  <sheetData>
    <row r="1" spans="1:5" x14ac:dyDescent="0.2">
      <c r="A1" t="s">
        <v>6</v>
      </c>
    </row>
    <row r="2" spans="1:5" x14ac:dyDescent="0.2">
      <c r="C2">
        <v>2022</v>
      </c>
      <c r="D2">
        <v>2023</v>
      </c>
      <c r="E2">
        <v>2024</v>
      </c>
    </row>
    <row r="3" spans="1:5" s="2" customFormat="1" x14ac:dyDescent="0.2">
      <c r="B3" s="2" t="s">
        <v>7</v>
      </c>
      <c r="C3" s="2">
        <v>40360</v>
      </c>
      <c r="D3" s="2">
        <v>45712</v>
      </c>
      <c r="E3" s="2">
        <v>49846</v>
      </c>
    </row>
    <row r="4" spans="1:5" s="3" customFormat="1" x14ac:dyDescent="0.2">
      <c r="B4" s="3" t="s">
        <v>8</v>
      </c>
      <c r="C4" s="4">
        <f>3742-1085</f>
        <v>2657</v>
      </c>
      <c r="D4" s="4">
        <f>4937-607</f>
        <v>4330</v>
      </c>
      <c r="E4" s="4">
        <f>5930+117</f>
        <v>6047</v>
      </c>
    </row>
    <row r="5" spans="1:5" x14ac:dyDescent="0.2">
      <c r="B5" t="s">
        <v>10</v>
      </c>
      <c r="C5">
        <v>80</v>
      </c>
      <c r="D5">
        <v>-307</v>
      </c>
      <c r="E5">
        <v>-140</v>
      </c>
    </row>
    <row r="6" spans="1:5" s="3" customFormat="1" x14ac:dyDescent="0.2">
      <c r="B6" s="3" t="s">
        <v>9</v>
      </c>
      <c r="C6" s="4">
        <f>SUM(C3:C5)</f>
        <v>43097</v>
      </c>
      <c r="D6" s="4">
        <f>SUM(D3:D5)</f>
        <v>49735</v>
      </c>
      <c r="E6" s="4">
        <f>SUM(E3:E5)</f>
        <v>55753</v>
      </c>
    </row>
    <row r="7" spans="1:5" x14ac:dyDescent="0.2">
      <c r="B7" t="s">
        <v>11</v>
      </c>
      <c r="C7" s="2">
        <v>22572</v>
      </c>
      <c r="D7" s="2">
        <v>24100</v>
      </c>
      <c r="E7" s="2">
        <v>26022</v>
      </c>
    </row>
    <row r="8" spans="1:5" x14ac:dyDescent="0.2">
      <c r="B8" t="s">
        <v>12</v>
      </c>
      <c r="C8" s="2">
        <v>2314</v>
      </c>
      <c r="D8" s="2">
        <v>3628</v>
      </c>
      <c r="E8" s="2">
        <v>4714</v>
      </c>
    </row>
    <row r="9" spans="1:5" x14ac:dyDescent="0.2">
      <c r="B9" t="s">
        <v>13</v>
      </c>
      <c r="C9" s="2">
        <v>7339</v>
      </c>
      <c r="D9" s="2">
        <v>4007</v>
      </c>
      <c r="E9" s="2">
        <v>4380</v>
      </c>
    </row>
    <row r="10" spans="1:5" x14ac:dyDescent="0.2">
      <c r="B10" t="s">
        <v>14</v>
      </c>
      <c r="C10" s="2">
        <f>+C7+C8+C9</f>
        <v>32225</v>
      </c>
      <c r="D10" s="2">
        <f>+D7+D8+D9</f>
        <v>31735</v>
      </c>
      <c r="E10" s="2">
        <f>+E7+E8+E9</f>
        <v>35116</v>
      </c>
    </row>
    <row r="11" spans="1:5" x14ac:dyDescent="0.2">
      <c r="B11" t="s">
        <v>15</v>
      </c>
      <c r="C11" s="2">
        <f>+C6-C10</f>
        <v>10872</v>
      </c>
      <c r="D11" s="2">
        <f>+D6-D10</f>
        <v>18000</v>
      </c>
      <c r="E11" s="2">
        <f>+E6-E10</f>
        <v>20637</v>
      </c>
    </row>
    <row r="12" spans="1:5" x14ac:dyDescent="0.2">
      <c r="B12" t="s">
        <v>18</v>
      </c>
      <c r="C12" s="2">
        <v>570</v>
      </c>
      <c r="D12" s="2">
        <v>672</v>
      </c>
      <c r="E12" s="2">
        <v>741</v>
      </c>
    </row>
    <row r="13" spans="1:5" x14ac:dyDescent="0.2">
      <c r="B13" t="s">
        <v>19</v>
      </c>
      <c r="C13" s="2">
        <f>+C11-C12</f>
        <v>10302</v>
      </c>
      <c r="D13" s="2">
        <f>+D11-D12</f>
        <v>17328</v>
      </c>
      <c r="E13" s="2">
        <f>+E11-E12</f>
        <v>19896</v>
      </c>
    </row>
    <row r="14" spans="1:5" x14ac:dyDescent="0.2">
      <c r="B14" t="s">
        <v>16</v>
      </c>
      <c r="C14" s="2">
        <v>1239</v>
      </c>
      <c r="D14" s="2">
        <v>511</v>
      </c>
      <c r="E14" s="2">
        <v>1815</v>
      </c>
    </row>
    <row r="15" spans="1:5" x14ac:dyDescent="0.2">
      <c r="B15" t="s">
        <v>17</v>
      </c>
      <c r="C15" s="2">
        <f>+C13-C14</f>
        <v>9063</v>
      </c>
      <c r="D15" s="2">
        <f>+D13-D14</f>
        <v>16817</v>
      </c>
      <c r="E15" s="2">
        <f>+E13-E14</f>
        <v>18081</v>
      </c>
    </row>
    <row r="18" spans="2:5" x14ac:dyDescent="0.2">
      <c r="B18" t="s">
        <v>41</v>
      </c>
      <c r="E18" s="2">
        <f>+E19-E32-E33-E34-E41</f>
        <v>5349</v>
      </c>
    </row>
    <row r="19" spans="2:5" s="2" customFormat="1" x14ac:dyDescent="0.2">
      <c r="B19" s="2" t="s">
        <v>3</v>
      </c>
      <c r="E19" s="2">
        <f>150650+2549</f>
        <v>153199</v>
      </c>
    </row>
    <row r="20" spans="2:5" s="2" customFormat="1" x14ac:dyDescent="0.2">
      <c r="B20" s="2" t="s">
        <v>20</v>
      </c>
      <c r="E20" s="2">
        <v>1445</v>
      </c>
    </row>
    <row r="21" spans="2:5" s="2" customFormat="1" x14ac:dyDescent="0.2">
      <c r="B21" s="2" t="s">
        <v>21</v>
      </c>
      <c r="E21" s="2">
        <v>1160</v>
      </c>
    </row>
    <row r="22" spans="2:5" s="2" customFormat="1" x14ac:dyDescent="0.2">
      <c r="B22" s="2" t="s">
        <v>22</v>
      </c>
      <c r="E22" s="2">
        <v>14426</v>
      </c>
    </row>
    <row r="23" spans="2:5" s="2" customFormat="1" x14ac:dyDescent="0.2">
      <c r="B23" s="2" t="s">
        <v>23</v>
      </c>
      <c r="E23" s="2">
        <f>19777+289</f>
        <v>20066</v>
      </c>
    </row>
    <row r="24" spans="2:5" s="2" customFormat="1" x14ac:dyDescent="0.2">
      <c r="B24" s="2" t="s">
        <v>25</v>
      </c>
      <c r="E24" s="2">
        <v>8358</v>
      </c>
    </row>
    <row r="25" spans="2:5" s="2" customFormat="1" x14ac:dyDescent="0.2">
      <c r="B25" s="2" t="s">
        <v>24</v>
      </c>
      <c r="E25" s="2">
        <f>3223+19579+6377</f>
        <v>29179</v>
      </c>
    </row>
    <row r="26" spans="2:5" x14ac:dyDescent="0.2">
      <c r="B26" s="2" t="s">
        <v>30</v>
      </c>
      <c r="E26" s="2">
        <v>1603</v>
      </c>
    </row>
    <row r="27" spans="2:5" x14ac:dyDescent="0.2">
      <c r="B27" s="2" t="s">
        <v>29</v>
      </c>
      <c r="E27" s="2">
        <v>3378</v>
      </c>
    </row>
    <row r="28" spans="2:5" x14ac:dyDescent="0.2">
      <c r="B28" s="2" t="s">
        <v>28</v>
      </c>
      <c r="E28" s="2">
        <v>6231</v>
      </c>
    </row>
    <row r="29" spans="2:5" x14ac:dyDescent="0.2">
      <c r="B29" t="s">
        <v>27</v>
      </c>
      <c r="E29" s="2">
        <v>7503</v>
      </c>
    </row>
    <row r="30" spans="2:5" x14ac:dyDescent="0.2">
      <c r="B30" t="s">
        <v>26</v>
      </c>
      <c r="E30" s="2">
        <f>SUM(E19:E29)</f>
        <v>246548</v>
      </c>
    </row>
    <row r="32" spans="2:5" s="2" customFormat="1" x14ac:dyDescent="0.2">
      <c r="B32" s="2" t="s">
        <v>31</v>
      </c>
      <c r="E32" s="2">
        <v>84004</v>
      </c>
    </row>
    <row r="33" spans="2:5" s="2" customFormat="1" x14ac:dyDescent="0.2">
      <c r="B33" s="2" t="s">
        <v>32</v>
      </c>
      <c r="E33" s="2">
        <v>23504</v>
      </c>
    </row>
    <row r="34" spans="2:5" s="2" customFormat="1" x14ac:dyDescent="0.2">
      <c r="B34" s="2" t="s">
        <v>33</v>
      </c>
      <c r="E34" s="2">
        <f>16121+607+8016</f>
        <v>24744</v>
      </c>
    </row>
    <row r="35" spans="2:5" s="2" customFormat="1" x14ac:dyDescent="0.2">
      <c r="B35" s="2" t="s">
        <v>34</v>
      </c>
      <c r="E35" s="2">
        <v>6231</v>
      </c>
    </row>
    <row r="36" spans="2:5" s="2" customFormat="1" x14ac:dyDescent="0.2">
      <c r="B36" s="2" t="s">
        <v>35</v>
      </c>
      <c r="E36" s="2">
        <v>8121</v>
      </c>
    </row>
    <row r="37" spans="2:5" s="2" customFormat="1" x14ac:dyDescent="0.2">
      <c r="B37" s="2" t="s">
        <v>20</v>
      </c>
      <c r="E37" s="2">
        <v>1445</v>
      </c>
    </row>
    <row r="38" spans="2:5" s="2" customFormat="1" x14ac:dyDescent="0.2">
      <c r="B38" s="2" t="s">
        <v>40</v>
      </c>
      <c r="E38" s="2">
        <v>10192</v>
      </c>
    </row>
    <row r="39" spans="2:5" s="2" customFormat="1" x14ac:dyDescent="0.2">
      <c r="B39" s="2" t="s">
        <v>39</v>
      </c>
      <c r="E39" s="2">
        <v>1584</v>
      </c>
    </row>
    <row r="40" spans="2:5" s="2" customFormat="1" x14ac:dyDescent="0.2">
      <c r="B40" s="2" t="s">
        <v>38</v>
      </c>
      <c r="E40" s="2">
        <v>2731</v>
      </c>
    </row>
    <row r="41" spans="2:5" s="2" customFormat="1" x14ac:dyDescent="0.2">
      <c r="B41" s="2" t="s">
        <v>4</v>
      </c>
      <c r="E41" s="2">
        <f>800+14379+419</f>
        <v>15598</v>
      </c>
    </row>
    <row r="42" spans="2:5" s="2" customFormat="1" x14ac:dyDescent="0.2">
      <c r="B42" s="2" t="s">
        <v>37</v>
      </c>
      <c r="E42" s="2">
        <v>68394</v>
      </c>
    </row>
    <row r="43" spans="2:5" s="2" customFormat="1" x14ac:dyDescent="0.2">
      <c r="B43" s="2" t="s">
        <v>36</v>
      </c>
      <c r="E43" s="2">
        <f>SUM(E32:E42)</f>
        <v>246548</v>
      </c>
    </row>
    <row r="46" spans="2:5" s="2" customFormat="1" x14ac:dyDescent="0.2">
      <c r="B46" s="2" t="s">
        <v>43</v>
      </c>
      <c r="C46" s="2">
        <v>11258</v>
      </c>
      <c r="D46" s="2">
        <v>12632</v>
      </c>
      <c r="E46" s="2">
        <v>16182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2025-03-17T12:58:49Z</dcterms:created>
  <dcterms:modified xsi:type="dcterms:W3CDTF">2025-10-08T12:55:35Z</dcterms:modified>
</cp:coreProperties>
</file>