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04747F2-40EC-4AD1-8F88-0EE2129DFDF8}" xr6:coauthVersionLast="47" xr6:coauthVersionMax="47" xr10:uidLastSave="{00000000-0000-0000-0000-000000000000}"/>
  <bookViews>
    <workbookView xWindow="4365" yWindow="4365" windowWidth="18075" windowHeight="16020" activeTab="1" xr2:uid="{9A2567DE-EF9E-4BE6-BEFC-A7DFCE4059B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8" i="2"/>
  <c r="C9" i="2"/>
  <c r="C11" i="2" s="1"/>
  <c r="C13" i="2" s="1"/>
  <c r="C14" i="2" s="1"/>
  <c r="C22" i="2"/>
  <c r="E17" i="2"/>
  <c r="D17" i="2"/>
  <c r="J17" i="2"/>
  <c r="I17" i="2"/>
  <c r="H17" i="2"/>
  <c r="G17" i="2"/>
  <c r="F17" i="2"/>
  <c r="D22" i="2"/>
  <c r="D8" i="2"/>
  <c r="D5" i="2"/>
  <c r="G22" i="2"/>
  <c r="F22" i="2"/>
  <c r="E22" i="2"/>
  <c r="G8" i="2"/>
  <c r="F8" i="2"/>
  <c r="E8" i="2"/>
  <c r="G5" i="2"/>
  <c r="F5" i="2"/>
  <c r="E5" i="2"/>
  <c r="H22" i="2"/>
  <c r="H8" i="2"/>
  <c r="H5" i="2"/>
  <c r="J22" i="2"/>
  <c r="I22" i="2"/>
  <c r="K22" i="2"/>
  <c r="K17" i="2"/>
  <c r="K8" i="2"/>
  <c r="J8" i="2"/>
  <c r="I8" i="2"/>
  <c r="J5" i="2"/>
  <c r="I5" i="2"/>
  <c r="K5" i="2"/>
  <c r="K9" i="2" s="1"/>
  <c r="K11" i="2" s="1"/>
  <c r="K13" i="2" s="1"/>
  <c r="K14" i="2" s="1"/>
  <c r="I7" i="1"/>
  <c r="I6" i="1"/>
  <c r="I4" i="1"/>
  <c r="E9" i="2" l="1"/>
  <c r="E11" i="2" s="1"/>
  <c r="E13" i="2" s="1"/>
  <c r="E14" i="2" s="1"/>
  <c r="F9" i="2"/>
  <c r="F11" i="2" s="1"/>
  <c r="F13" i="2" s="1"/>
  <c r="F14" i="2" s="1"/>
  <c r="D9" i="2"/>
  <c r="D11" i="2" s="1"/>
  <c r="D13" i="2" s="1"/>
  <c r="D14" i="2" s="1"/>
  <c r="G9" i="2"/>
  <c r="G11" i="2" s="1"/>
  <c r="G13" i="2" s="1"/>
  <c r="G14" i="2" s="1"/>
  <c r="H9" i="2"/>
  <c r="H11" i="2" s="1"/>
  <c r="H13" i="2" s="1"/>
  <c r="H14" i="2" s="1"/>
  <c r="I9" i="2"/>
  <c r="I11" i="2" s="1"/>
  <c r="I13" i="2" s="1"/>
  <c r="I14" i="2" s="1"/>
  <c r="J9" i="2"/>
  <c r="J11" i="2" s="1"/>
  <c r="J13" i="2" s="1"/>
  <c r="J14" i="2" s="1"/>
</calcChain>
</file>

<file path=xl/sharedStrings.xml><?xml version="1.0" encoding="utf-8"?>
<sst xmlns="http://schemas.openxmlformats.org/spreadsheetml/2006/main" count="27" uniqueCount="24">
  <si>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</si>
  <si>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</si>
  <si>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</si>
  <si>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</si>
  <si>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</si>
  <si>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</si>
  <si>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</si>
  <si>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</si>
  <si>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</si>
  <si>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COGS</t>
  </si>
  <si>
    <t>SG&amp;A</t>
  </si>
  <si>
    <t>Operating Income</t>
  </si>
  <si>
    <t>R&amp;D</t>
  </si>
  <si>
    <t>Operating Expenses</t>
  </si>
  <si>
    <t>Revenue y/y</t>
  </si>
  <si>
    <t>Interest Expense</t>
  </si>
  <si>
    <t>Pretax Income</t>
  </si>
  <si>
    <t>Taxes</t>
  </si>
  <si>
    <t>Net Income</t>
  </si>
  <si>
    <t>EPS</t>
  </si>
  <si>
    <t>CFFO</t>
  </si>
  <si>
    <t>CX</t>
  </si>
  <si>
    <t>FCF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</si>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</sst>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8046-B40F-405C-A0C0-35328DB29B3B}">
  <dimension ref="H2:J7"/>
  <sheetViews>
    <sheetView zoomScaleNormal="100" workbookViewId="0">
      <selection activeCell="L6" sqref="L6"/>
    </sheetView>
  </sheetViews>
  <sheetFormatPr defaultColWidth="8.7109375" defaultRowHeight="12.75" x14ac:dyDescent="0.2"/>
  <cols>
    <col min="1" max="9" width="8.7109375" style="1"/>
    <col min="10" max="10" width="10.28515625" style="1" customWidth="1"/>
    <col min="11" max="16384" width="8.7109375" style="1"/>
  </cols>
  <sheetData>
    <row r="2" spans="8:10" x14ac:dyDescent="0.2">
      <c r="H2" s="1" t="s">
        <v>0</v>
      </c>
      <c r="I2" s="3">
        <v>247</v>
      </c>
    </row>
    <row r="3" spans="8:10" x14ac:dyDescent="0.2">
      <c r="H3" s="1" t="s">
        <v>1</v>
      </c>
      <c r="I3" s="2">
        <v>115.959118</v>
      </c>
      <c r="J3" s="9" t="s">
        <v>23</v>
      </c>
    </row>
    <row r="4" spans="8:10" x14ac:dyDescent="0.2">
      <c r="H4" s="1" t="s">
        <v>2</v>
      </c>
      <c r="I4" s="2">
        <f>+I2*I3</f>
        <v>28641.902146</v>
      </c>
    </row>
    <row r="5" spans="8:10" x14ac:dyDescent="0.2">
      <c r="H5" s="1" t="s">
        <v>3</v>
      </c>
      <c r="I5" s="2">
        <v>423.3</v>
      </c>
      <c r="J5" s="8" t="s">
        <v>23</v>
      </c>
    </row>
    <row r="6" spans="8:10" x14ac:dyDescent="0.2">
      <c r="H6" s="1" t="s">
        <v>4</v>
      </c>
      <c r="I6" s="2">
        <f>26.5+770.2</f>
        <v>796.7</v>
      </c>
      <c r="J6" s="8" t="s">
        <v>23</v>
      </c>
    </row>
    <row r="7" spans="8:10" x14ac:dyDescent="0.2">
      <c r="H7" s="1" t="s">
        <v>5</v>
      </c>
      <c r="I7" s="2">
        <f>+I4-I5+I6</f>
        <v>29015.302146000002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00B4-48C2-4602-8205-F0C861A7ACC6}">
  <dimension ref="A1:K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4" sqref="G34"/>
    </sheetView>
  </sheetViews>
  <sheetFormatPr defaultColWidth="8.7109375" defaultRowHeight="12.75" x14ac:dyDescent="0.2"/>
  <cols>
    <col min="1" max="1" width="4.7109375" style="1" bestFit="1" customWidth="1"/>
    <col min="2" max="2" width="17.140625" style="1" bestFit="1" customWidth="1"/>
    <col min="3" max="16384" width="8.7109375" style="1"/>
  </cols>
  <sheetData>
    <row r="1" spans="1:11" x14ac:dyDescent="0.2">
      <c r="A1" s="1" t="s">
        <v>6</v>
      </c>
    </row>
    <row r="2" spans="1:11" x14ac:dyDescent="0.2"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2021</v>
      </c>
      <c r="I2" s="1">
        <v>2022</v>
      </c>
      <c r="J2" s="1">
        <v>2023</v>
      </c>
      <c r="K2" s="1">
        <v>2024</v>
      </c>
    </row>
    <row r="3" spans="1:11" s="4" customFormat="1" x14ac:dyDescent="0.2">
      <c r="B3" s="4" t="s">
        <v>7</v>
      </c>
      <c r="C3" s="4">
        <v>5639.2</v>
      </c>
      <c r="D3" s="4">
        <v>6046.6</v>
      </c>
      <c r="E3" s="4">
        <v>6142.7</v>
      </c>
      <c r="F3" s="4">
        <v>6633.2</v>
      </c>
      <c r="G3" s="4">
        <v>5888.3</v>
      </c>
      <c r="H3" s="4">
        <v>5634.7</v>
      </c>
      <c r="I3" s="4">
        <v>7250</v>
      </c>
      <c r="J3" s="4">
        <v>7961</v>
      </c>
      <c r="K3" s="4">
        <v>9646</v>
      </c>
    </row>
    <row r="4" spans="1:11" s="2" customFormat="1" x14ac:dyDescent="0.2">
      <c r="B4" s="2" t="s">
        <v>9</v>
      </c>
      <c r="C4" s="2">
        <v>5248.1</v>
      </c>
      <c r="D4" s="2">
        <v>5617</v>
      </c>
      <c r="E4" s="2">
        <v>5724.2</v>
      </c>
      <c r="F4" s="2">
        <v>6202.7</v>
      </c>
      <c r="G4" s="2">
        <v>5503.6</v>
      </c>
      <c r="H4" s="2">
        <v>5147.7</v>
      </c>
      <c r="I4" s="2">
        <v>6600.3</v>
      </c>
      <c r="J4" s="2">
        <v>7206.9</v>
      </c>
      <c r="K4" s="2">
        <v>8612.2999999999993</v>
      </c>
    </row>
    <row r="5" spans="1:11" s="2" customFormat="1" x14ac:dyDescent="0.2">
      <c r="B5" s="2" t="s">
        <v>8</v>
      </c>
      <c r="C5" s="2">
        <f t="shared" ref="C5" si="0">+C3-C4</f>
        <v>391.09999999999945</v>
      </c>
      <c r="D5" s="2">
        <f t="shared" ref="D5:E5" si="1">+D3-D4</f>
        <v>429.60000000000036</v>
      </c>
      <c r="E5" s="2">
        <f t="shared" si="1"/>
        <v>418.5</v>
      </c>
      <c r="F5" s="2">
        <f t="shared" ref="F5" si="2">+F3-F4</f>
        <v>430.5</v>
      </c>
      <c r="G5" s="2">
        <f t="shared" ref="G5" si="3">+G3-G4</f>
        <v>384.69999999999982</v>
      </c>
      <c r="H5" s="2">
        <f t="shared" ref="H5:J5" si="4">+H3-H4</f>
        <v>487</v>
      </c>
      <c r="I5" s="2">
        <f t="shared" si="4"/>
        <v>649.69999999999982</v>
      </c>
      <c r="J5" s="2">
        <f t="shared" si="4"/>
        <v>754.10000000000036</v>
      </c>
      <c r="K5" s="2">
        <f>+K3-K4</f>
        <v>1033.7000000000007</v>
      </c>
    </row>
    <row r="6" spans="1:11" s="2" customFormat="1" x14ac:dyDescent="0.2">
      <c r="B6" s="2" t="s">
        <v>10</v>
      </c>
      <c r="C6" s="2">
        <v>207.5</v>
      </c>
      <c r="D6" s="2">
        <v>219</v>
      </c>
      <c r="E6" s="2">
        <v>203.2</v>
      </c>
      <c r="F6" s="2">
        <v>211.1</v>
      </c>
      <c r="G6" s="2">
        <v>227.3</v>
      </c>
      <c r="H6" s="2">
        <v>245.1</v>
      </c>
      <c r="I6" s="2">
        <v>267.3</v>
      </c>
      <c r="J6" s="2">
        <v>303.2</v>
      </c>
      <c r="K6" s="2">
        <v>293.5</v>
      </c>
    </row>
    <row r="7" spans="1:11" s="2" customFormat="1" x14ac:dyDescent="0.2">
      <c r="B7" s="2" t="s">
        <v>12</v>
      </c>
      <c r="C7" s="2">
        <v>23.2</v>
      </c>
      <c r="D7" s="2">
        <v>28.8</v>
      </c>
      <c r="E7" s="2">
        <v>26.2</v>
      </c>
      <c r="F7" s="2">
        <v>24.9</v>
      </c>
      <c r="G7" s="2">
        <v>28.4</v>
      </c>
      <c r="H7" s="2">
        <v>38.4</v>
      </c>
      <c r="I7" s="2">
        <v>46.3</v>
      </c>
      <c r="J7" s="2">
        <v>60.9</v>
      </c>
      <c r="K7" s="2">
        <v>78</v>
      </c>
    </row>
    <row r="8" spans="1:11" s="2" customFormat="1" x14ac:dyDescent="0.2">
      <c r="B8" s="2" t="s">
        <v>13</v>
      </c>
      <c r="C8" s="2">
        <f t="shared" ref="C8:K8" si="5">+C6+C7</f>
        <v>230.7</v>
      </c>
      <c r="D8" s="2">
        <f t="shared" si="5"/>
        <v>247.8</v>
      </c>
      <c r="E8" s="2">
        <f t="shared" si="5"/>
        <v>229.39999999999998</v>
      </c>
      <c r="F8" s="2">
        <f t="shared" si="5"/>
        <v>236</v>
      </c>
      <c r="G8" s="2">
        <f t="shared" si="5"/>
        <v>255.70000000000002</v>
      </c>
      <c r="H8" s="2">
        <f t="shared" si="5"/>
        <v>283.5</v>
      </c>
      <c r="I8" s="2">
        <f t="shared" si="5"/>
        <v>313.60000000000002</v>
      </c>
      <c r="J8" s="2">
        <f t="shared" si="5"/>
        <v>364.09999999999997</v>
      </c>
      <c r="K8" s="2">
        <f t="shared" si="5"/>
        <v>371.5</v>
      </c>
    </row>
    <row r="9" spans="1:11" s="2" customFormat="1" x14ac:dyDescent="0.2">
      <c r="B9" s="2" t="s">
        <v>11</v>
      </c>
      <c r="C9" s="2">
        <f t="shared" ref="C9:K9" si="6">+C5-C8</f>
        <v>160.39999999999947</v>
      </c>
      <c r="D9" s="2">
        <f t="shared" si="6"/>
        <v>181.80000000000035</v>
      </c>
      <c r="E9" s="2">
        <f t="shared" si="6"/>
        <v>189.10000000000002</v>
      </c>
      <c r="F9" s="2">
        <f t="shared" si="6"/>
        <v>194.5</v>
      </c>
      <c r="G9" s="2">
        <f t="shared" si="6"/>
        <v>128.9999999999998</v>
      </c>
      <c r="H9" s="2">
        <f t="shared" si="6"/>
        <v>203.5</v>
      </c>
      <c r="I9" s="2">
        <f t="shared" si="6"/>
        <v>336.0999999999998</v>
      </c>
      <c r="J9" s="2">
        <f t="shared" si="6"/>
        <v>390.0000000000004</v>
      </c>
      <c r="K9" s="2">
        <f t="shared" si="6"/>
        <v>662.20000000000073</v>
      </c>
    </row>
    <row r="10" spans="1:11" s="2" customFormat="1" x14ac:dyDescent="0.2">
      <c r="B10" s="2" t="s">
        <v>15</v>
      </c>
      <c r="C10" s="2">
        <v>-2.9</v>
      </c>
      <c r="D10" s="2">
        <v>-24.4</v>
      </c>
      <c r="E10" s="2">
        <v>-10.1</v>
      </c>
      <c r="F10" s="2">
        <v>-10</v>
      </c>
      <c r="G10" s="2">
        <v>-49.5</v>
      </c>
      <c r="H10" s="2">
        <v>-31.7</v>
      </c>
      <c r="I10" s="2">
        <v>-51.7</v>
      </c>
      <c r="J10" s="2">
        <v>-78.900000000000006</v>
      </c>
      <c r="K10" s="2">
        <v>-52.1</v>
      </c>
    </row>
    <row r="11" spans="1:11" s="2" customFormat="1" x14ac:dyDescent="0.2">
      <c r="B11" s="2" t="s">
        <v>16</v>
      </c>
      <c r="C11" s="2">
        <f t="shared" ref="C11:K11" si="7">+C9+C10</f>
        <v>157.49999999999946</v>
      </c>
      <c r="D11" s="2">
        <f t="shared" si="7"/>
        <v>157.40000000000035</v>
      </c>
      <c r="E11" s="2">
        <f t="shared" si="7"/>
        <v>179.00000000000003</v>
      </c>
      <c r="F11" s="2">
        <f t="shared" si="7"/>
        <v>184.5</v>
      </c>
      <c r="G11" s="2">
        <f t="shared" si="7"/>
        <v>79.499999999999801</v>
      </c>
      <c r="H11" s="2">
        <f t="shared" si="7"/>
        <v>171.8</v>
      </c>
      <c r="I11" s="2">
        <f t="shared" si="7"/>
        <v>284.39999999999981</v>
      </c>
      <c r="J11" s="2">
        <f t="shared" si="7"/>
        <v>311.10000000000036</v>
      </c>
      <c r="K11" s="2">
        <f t="shared" si="7"/>
        <v>610.1000000000007</v>
      </c>
    </row>
    <row r="12" spans="1:11" s="2" customFormat="1" x14ac:dyDescent="0.2">
      <c r="B12" s="2" t="s">
        <v>17</v>
      </c>
      <c r="C12" s="2">
        <v>42.2</v>
      </c>
      <c r="D12" s="2">
        <v>0</v>
      </c>
      <c r="E12" s="2">
        <v>27.6</v>
      </c>
      <c r="F12" s="2">
        <v>24.7</v>
      </c>
      <c r="G12" s="2">
        <v>29.5</v>
      </c>
      <c r="H12" s="2">
        <v>32.1</v>
      </c>
      <c r="I12" s="2">
        <v>59</v>
      </c>
      <c r="J12" s="2">
        <v>61.6</v>
      </c>
      <c r="K12" s="2">
        <v>104.2</v>
      </c>
    </row>
    <row r="13" spans="1:11" x14ac:dyDescent="0.2">
      <c r="B13" s="1" t="s">
        <v>18</v>
      </c>
      <c r="C13" s="2">
        <f t="shared" ref="C13" si="8">+C11-C12</f>
        <v>115.29999999999946</v>
      </c>
      <c r="D13" s="2">
        <f t="shared" ref="D13:E13" si="9">+D11-D12</f>
        <v>157.40000000000035</v>
      </c>
      <c r="E13" s="2">
        <f t="shared" si="9"/>
        <v>151.40000000000003</v>
      </c>
      <c r="F13" s="2">
        <f t="shared" ref="F13" si="10">+F11-F12</f>
        <v>159.80000000000001</v>
      </c>
      <c r="G13" s="2">
        <f t="shared" ref="G13" si="11">+G11-G12</f>
        <v>49.999999999999801</v>
      </c>
      <c r="H13" s="2">
        <f t="shared" ref="H13:J13" si="12">+H11-H12</f>
        <v>139.70000000000002</v>
      </c>
      <c r="I13" s="2">
        <f t="shared" si="12"/>
        <v>225.39999999999981</v>
      </c>
      <c r="J13" s="2">
        <f t="shared" si="12"/>
        <v>249.50000000000037</v>
      </c>
      <c r="K13" s="2">
        <f>+K11-K12</f>
        <v>505.90000000000072</v>
      </c>
    </row>
    <row r="14" spans="1:11" x14ac:dyDescent="0.2">
      <c r="B14" s="1" t="s">
        <v>19</v>
      </c>
      <c r="C14" s="3">
        <f t="shared" ref="C14" si="13">+C13/C15</f>
        <v>0.73020899303356213</v>
      </c>
      <c r="D14" s="3">
        <f t="shared" ref="D14:E14" si="14">+D13/D15</f>
        <v>1.0938151494093145</v>
      </c>
      <c r="E14" s="3">
        <f t="shared" si="14"/>
        <v>1.0426997245179066</v>
      </c>
      <c r="F14" s="3">
        <f t="shared" ref="F14" si="15">+F13/F15</f>
        <v>1.1365576102418209</v>
      </c>
      <c r="G14" s="3">
        <f t="shared" ref="G14" si="16">+G13/G15</f>
        <v>0.37936267071320029</v>
      </c>
      <c r="H14" s="3">
        <f t="shared" ref="H14:J14" si="17">+H13/H15</f>
        <v>1.1026045777426994</v>
      </c>
      <c r="I14" s="3">
        <f t="shared" si="17"/>
        <v>1.8236245954692543</v>
      </c>
      <c r="J14" s="3">
        <f t="shared" si="17"/>
        <v>2.0739817123857054</v>
      </c>
      <c r="K14" s="3">
        <f>+K13/K15</f>
        <v>4.2620050547599044</v>
      </c>
    </row>
    <row r="15" spans="1:11" x14ac:dyDescent="0.2">
      <c r="B15" s="1" t="s">
        <v>1</v>
      </c>
      <c r="C15" s="2">
        <v>157.9</v>
      </c>
      <c r="D15" s="2">
        <v>143.9</v>
      </c>
      <c r="E15" s="2">
        <v>145.19999999999999</v>
      </c>
      <c r="F15" s="2">
        <v>140.6</v>
      </c>
      <c r="G15" s="2">
        <v>131.80000000000001</v>
      </c>
      <c r="H15" s="2">
        <v>126.7</v>
      </c>
      <c r="I15" s="2">
        <v>123.6</v>
      </c>
      <c r="J15" s="2">
        <v>120.3</v>
      </c>
      <c r="K15" s="2">
        <v>118.7</v>
      </c>
    </row>
    <row r="17" spans="2:11" s="6" customFormat="1" x14ac:dyDescent="0.2">
      <c r="B17" s="6" t="s">
        <v>14</v>
      </c>
      <c r="C17" s="7"/>
      <c r="D17" s="7">
        <f>+D3/C3-1</f>
        <v>7.2244289970208708E-2</v>
      </c>
      <c r="E17" s="7">
        <f t="shared" ref="E17" si="18">+E3/D3-1</f>
        <v>1.589322925280312E-2</v>
      </c>
      <c r="F17" s="7">
        <f t="shared" ref="F17:J17" si="19">+F3/E3-1</f>
        <v>7.9850879906230077E-2</v>
      </c>
      <c r="G17" s="7">
        <f t="shared" si="19"/>
        <v>-0.11229873967315918</v>
      </c>
      <c r="H17" s="7">
        <f t="shared" si="19"/>
        <v>-4.306845778917523E-2</v>
      </c>
      <c r="I17" s="7">
        <f t="shared" si="19"/>
        <v>0.28667009778692742</v>
      </c>
      <c r="J17" s="7">
        <f t="shared" si="19"/>
        <v>9.8068965517241313E-2</v>
      </c>
      <c r="K17" s="7">
        <f>+K3/J3-1</f>
        <v>0.21165682703178001</v>
      </c>
    </row>
    <row r="20" spans="2:11" s="2" customFormat="1" x14ac:dyDescent="0.2">
      <c r="B20" s="2" t="s">
        <v>20</v>
      </c>
      <c r="C20" s="2">
        <v>196.3</v>
      </c>
      <c r="D20" s="2">
        <v>173.3</v>
      </c>
      <c r="E20" s="2">
        <v>127</v>
      </c>
      <c r="F20" s="2">
        <v>33.1</v>
      </c>
      <c r="G20" s="2">
        <v>345</v>
      </c>
      <c r="H20" s="2">
        <v>226.8</v>
      </c>
      <c r="I20" s="2">
        <v>211.1</v>
      </c>
      <c r="J20" s="2">
        <v>326.2</v>
      </c>
      <c r="K20" s="2">
        <v>473.9</v>
      </c>
    </row>
    <row r="21" spans="2:11" s="2" customFormat="1" x14ac:dyDescent="0.2">
      <c r="B21" s="2" t="s">
        <v>21</v>
      </c>
      <c r="C21" s="2">
        <v>62.8</v>
      </c>
      <c r="D21" s="2">
        <v>64.099999999999994</v>
      </c>
      <c r="E21" s="2">
        <v>102.6</v>
      </c>
      <c r="F21" s="2">
        <v>82.2</v>
      </c>
      <c r="G21" s="2">
        <v>80.5</v>
      </c>
      <c r="H21" s="2">
        <v>52.2</v>
      </c>
      <c r="I21" s="2">
        <v>109</v>
      </c>
      <c r="J21" s="2">
        <v>125.1</v>
      </c>
      <c r="K21" s="2">
        <v>170.9</v>
      </c>
    </row>
    <row r="22" spans="2:11" s="2" customFormat="1" x14ac:dyDescent="0.2">
      <c r="B22" s="4" t="s">
        <v>22</v>
      </c>
      <c r="C22" s="4">
        <f t="shared" ref="C22" si="20">+C20-C21</f>
        <v>133.5</v>
      </c>
      <c r="D22" s="4">
        <f t="shared" ref="D22:E22" si="21">+D20-D21</f>
        <v>109.20000000000002</v>
      </c>
      <c r="E22" s="4">
        <f t="shared" si="21"/>
        <v>24.400000000000006</v>
      </c>
      <c r="F22" s="4">
        <f t="shared" ref="F22" si="22">+F20-F21</f>
        <v>-49.1</v>
      </c>
      <c r="G22" s="4">
        <f t="shared" ref="G22" si="23">+G20-G21</f>
        <v>264.5</v>
      </c>
      <c r="H22" s="4">
        <f t="shared" ref="H22:J22" si="24">+H20-H21</f>
        <v>174.60000000000002</v>
      </c>
      <c r="I22" s="4">
        <f t="shared" si="24"/>
        <v>102.1</v>
      </c>
      <c r="J22" s="4">
        <f t="shared" si="24"/>
        <v>201.1</v>
      </c>
      <c r="K22" s="4">
        <f>+K20-K21</f>
        <v>303</v>
      </c>
    </row>
    <row r="25" spans="2:11" x14ac:dyDescent="0.2">
      <c r="E25" s="5"/>
      <c r="F25" s="5"/>
      <c r="G25" s="5"/>
    </row>
    <row r="26" spans="2:11" x14ac:dyDescent="0.2">
      <c r="F26" s="5"/>
    </row>
    <row r="27" spans="2:11" x14ac:dyDescent="0.2">
      <c r="E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2025-09-15T16:39:58Z</dcterms:created>
  <dcterms:modified xsi:type="dcterms:W3CDTF">2025-10-08T14:03:53Z</dcterms:modified>
</cp:coreProperties>
</file>