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F9B4CF55-1560-484D-9122-19BDDE7620C5}" xr6:coauthVersionLast="47" xr6:coauthVersionMax="47" xr10:uidLastSave="{00000000-0000-0000-0000-000000000000}"/>
  <bookViews>
    <workbookView xWindow="2340" yWindow="2340" windowWidth="18075" windowHeight="16020" activeTab="1" xr2:uid="{E95E7D28-5A32-4730-8A52-CE697EE384E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C22" i="2"/>
  <c r="C16" i="2"/>
  <c r="D16" i="2"/>
  <c r="D15" i="2"/>
  <c r="C15" i="2"/>
  <c r="D13" i="2"/>
  <c r="C13" i="2"/>
  <c r="C8" i="2"/>
  <c r="D8" i="2"/>
  <c r="D5" i="2"/>
  <c r="C5" i="2"/>
  <c r="J6" i="1"/>
  <c r="J5" i="1"/>
  <c r="J7" i="1"/>
  <c r="J4" i="1"/>
  <c r="D9" i="2" l="1"/>
  <c r="D11" i="2" s="1"/>
  <c r="C9" i="2"/>
  <c r="C11" i="2" s="1"/>
</calcChain>
</file>

<file path=xl/sharedStrings.xml><?xml version="1.0" encoding="utf-8"?>
<sst xmlns="http://schemas.openxmlformats.org/spreadsheetml/2006/main" count="30" uniqueCount="25">
  <si>
    <t>Price</t>
  </si>
  <si>
    <t>Shares</t>
  </si>
  <si>
    <t>MC</t>
  </si>
  <si>
    <t>Cash</t>
  </si>
  <si>
    <t>Debt</t>
  </si>
  <si>
    <t>EV</t>
  </si>
  <si>
    <t>Q125</t>
  </si>
  <si>
    <t>PP&amp;E</t>
  </si>
  <si>
    <t>Main</t>
  </si>
  <si>
    <t>Revenue</t>
  </si>
  <si>
    <t>Mining</t>
  </si>
  <si>
    <t>HPC</t>
  </si>
  <si>
    <t>COGS</t>
  </si>
  <si>
    <t>Operating</t>
  </si>
  <si>
    <t>Gross Profit</t>
  </si>
  <si>
    <t>SG&amp;A</t>
  </si>
  <si>
    <t>Operating Income</t>
  </si>
  <si>
    <t>Interest</t>
  </si>
  <si>
    <t>Pretax Income</t>
  </si>
  <si>
    <t>Taxes</t>
  </si>
  <si>
    <t>Net Income</t>
  </si>
  <si>
    <t>EPS</t>
  </si>
  <si>
    <t>CFFO</t>
  </si>
  <si>
    <t>CX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</si>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</sst>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;@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  <xf numFmtId="3" fontId="2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50132</xdr:colOff>
      <xdr:row>0</xdr:row>
      <xdr:rowOff>33421</xdr:rowOff>
    </xdr:from>
    <xdr:to>
      <xdr:col>4</xdr:col>
      <xdr:colOff>50132</xdr:colOff>
      <xdr:row>30</xdr:row>
      <xdr:rowOff>23394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9DCEED-9333-89C8-B692-E1E7E3F377CC}"/>
            </a:ext>
          </a:extLst>
        </xdr:cNvPr>
        <xdr:cNvCxnSpPr/>
      </xdr:nvCxnSpPr>
      <xdr:spPr>
        <a:xfrm>
          <a:off x="2690395" y="33421"/>
          <a:ext cx="0" cy="480594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78B8-1F39-42E4-8992-AB69E2282CA5}">
  <dimension ref="I2:K9"/>
  <sheetViews>
    <sheetView zoomScaleNormal="100" workbookViewId="0">
      <selection activeCell="J9" sqref="J9"/>
    </sheetView>
  </sheetViews>
  <sheetFormatPr defaultColWidth="8.7109375" defaultRowHeight="12.75" x14ac:dyDescent="0.2"/>
  <cols>
    <col min="1" max="10" width="8.7109375" style="1"/>
    <col min="11" max="11" width="8.85546875" style="1" bestFit="1" customWidth="1"/>
    <col min="12" max="16384" width="8.7109375" style="1"/>
  </cols>
  <sheetData>
    <row r="2" spans="9:11" x14ac:dyDescent="0.2">
      <c r="I2" s="1" t="s">
        <v>0</v>
      </c>
      <c r="J2" s="2">
        <v>4.01</v>
      </c>
    </row>
    <row r="3" spans="9:11" x14ac:dyDescent="0.2">
      <c r="I3" s="1" t="s">
        <v>1</v>
      </c>
      <c r="J3" s="3">
        <v>165.61518599999999</v>
      </c>
      <c r="K3" s="4" t="s">
        <v>6</v>
      </c>
    </row>
    <row r="4" spans="9:11" x14ac:dyDescent="0.2">
      <c r="I4" s="1" t="s">
        <v>2</v>
      </c>
      <c r="J4" s="3">
        <f>+J2*J3</f>
        <v>664.11689585999989</v>
      </c>
    </row>
    <row r="5" spans="9:11" x14ac:dyDescent="0.2">
      <c r="I5" s="1" t="s">
        <v>3</v>
      </c>
      <c r="J5" s="3">
        <f>23.375+24.136</f>
        <v>47.510999999999996</v>
      </c>
      <c r="K5" s="4" t="s">
        <v>6</v>
      </c>
    </row>
    <row r="6" spans="9:11" x14ac:dyDescent="0.2">
      <c r="I6" s="1" t="s">
        <v>4</v>
      </c>
      <c r="J6" s="3">
        <f>10.2+1.871+31+2.792+3.558+3.095</f>
        <v>52.515999999999998</v>
      </c>
      <c r="K6" s="4" t="s">
        <v>6</v>
      </c>
    </row>
    <row r="7" spans="9:11" x14ac:dyDescent="0.2">
      <c r="I7" s="1" t="s">
        <v>5</v>
      </c>
      <c r="J7" s="3">
        <f>+J4-J5+J6</f>
        <v>669.12189585999988</v>
      </c>
    </row>
    <row r="9" spans="9:11" x14ac:dyDescent="0.2">
      <c r="I9" s="1" t="s">
        <v>7</v>
      </c>
      <c r="J9" s="3">
        <v>202.84800000000001</v>
      </c>
      <c r="K9" s="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C6BB-C309-419F-AC30-2A7AF0C65998}">
  <dimension ref="A1:D2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2" sqref="D22"/>
    </sheetView>
  </sheetViews>
  <sheetFormatPr defaultColWidth="8.7109375" defaultRowHeight="12.75" x14ac:dyDescent="0.2"/>
  <cols>
    <col min="1" max="1" width="4.7109375" style="1" bestFit="1" customWidth="1"/>
    <col min="2" max="2" width="15.5703125" style="1" customWidth="1"/>
    <col min="3" max="4" width="10.140625" style="1" bestFit="1" customWidth="1"/>
    <col min="5" max="16384" width="8.7109375" style="1"/>
  </cols>
  <sheetData>
    <row r="1" spans="1:4" x14ac:dyDescent="0.2">
      <c r="A1" s="1" t="s">
        <v>8</v>
      </c>
    </row>
    <row r="2" spans="1:4" s="7" customFormat="1" x14ac:dyDescent="0.2">
      <c r="C2" s="7">
        <v>45382</v>
      </c>
      <c r="D2" s="7">
        <v>45747</v>
      </c>
    </row>
    <row r="3" spans="1:4" s="3" customFormat="1" x14ac:dyDescent="0.2">
      <c r="B3" s="3" t="s">
        <v>10</v>
      </c>
      <c r="C3" s="3">
        <v>111.044</v>
      </c>
      <c r="D3" s="3">
        <v>105.236</v>
      </c>
    </row>
    <row r="4" spans="1:4" s="3" customFormat="1" x14ac:dyDescent="0.2">
      <c r="B4" s="3" t="s">
        <v>11</v>
      </c>
      <c r="C4" s="3">
        <v>3.4209999999999998</v>
      </c>
      <c r="D4" s="3">
        <v>10.042999999999999</v>
      </c>
    </row>
    <row r="5" spans="1:4" s="5" customFormat="1" x14ac:dyDescent="0.2">
      <c r="B5" s="5" t="s">
        <v>9</v>
      </c>
      <c r="C5" s="6">
        <f>+C3+C4</f>
        <v>114.465</v>
      </c>
      <c r="D5" s="6">
        <f>+D3+D4</f>
        <v>115.279</v>
      </c>
    </row>
    <row r="6" spans="1:4" s="3" customFormat="1" x14ac:dyDescent="0.2">
      <c r="B6" s="3" t="s">
        <v>13</v>
      </c>
      <c r="C6" s="3">
        <v>76.308000000000007</v>
      </c>
      <c r="D6" s="3">
        <v>88.159000000000006</v>
      </c>
    </row>
    <row r="7" spans="1:4" s="3" customFormat="1" x14ac:dyDescent="0.2">
      <c r="B7" s="3" t="s">
        <v>11</v>
      </c>
      <c r="C7" s="3">
        <v>0.63500000000000001</v>
      </c>
      <c r="D7" s="3">
        <v>1.972</v>
      </c>
    </row>
    <row r="8" spans="1:4" s="3" customFormat="1" x14ac:dyDescent="0.2">
      <c r="B8" s="3" t="s">
        <v>12</v>
      </c>
      <c r="C8" s="3">
        <f>+C6+C7</f>
        <v>76.943000000000012</v>
      </c>
      <c r="D8" s="3">
        <f>+D6+D7</f>
        <v>90.131</v>
      </c>
    </row>
    <row r="9" spans="1:4" x14ac:dyDescent="0.2">
      <c r="B9" s="1" t="s">
        <v>14</v>
      </c>
      <c r="C9" s="3">
        <f>+C5-C8</f>
        <v>37.521999999999991</v>
      </c>
      <c r="D9" s="3">
        <f>+D5-D8</f>
        <v>25.147999999999996</v>
      </c>
    </row>
    <row r="10" spans="1:4" s="3" customFormat="1" x14ac:dyDescent="0.2">
      <c r="B10" s="3" t="s">
        <v>15</v>
      </c>
      <c r="C10" s="3">
        <v>13.204000000000001</v>
      </c>
      <c r="D10" s="3">
        <v>16.648</v>
      </c>
    </row>
    <row r="11" spans="1:4" s="3" customFormat="1" x14ac:dyDescent="0.2">
      <c r="B11" s="3" t="s">
        <v>16</v>
      </c>
      <c r="C11" s="3">
        <f>+C9-C10</f>
        <v>24.317999999999991</v>
      </c>
      <c r="D11" s="3">
        <f>+D9-D10</f>
        <v>8.4999999999999964</v>
      </c>
    </row>
    <row r="12" spans="1:4" s="3" customFormat="1" x14ac:dyDescent="0.2">
      <c r="B12" s="3" t="s">
        <v>17</v>
      </c>
      <c r="C12" s="3">
        <v>0</v>
      </c>
      <c r="D12" s="3">
        <v>0</v>
      </c>
    </row>
    <row r="13" spans="1:4" x14ac:dyDescent="0.2">
      <c r="B13" s="1" t="s">
        <v>18</v>
      </c>
      <c r="C13" s="3">
        <f>+C11+C12</f>
        <v>24.317999999999991</v>
      </c>
      <c r="D13" s="3">
        <f>+D11+D12</f>
        <v>8.4999999999999964</v>
      </c>
    </row>
    <row r="14" spans="1:4" x14ac:dyDescent="0.2">
      <c r="B14" s="1" t="s">
        <v>19</v>
      </c>
      <c r="C14" s="1">
        <v>0</v>
      </c>
      <c r="D14" s="1">
        <v>0</v>
      </c>
    </row>
    <row r="15" spans="1:4" x14ac:dyDescent="0.2">
      <c r="B15" s="1" t="s">
        <v>20</v>
      </c>
      <c r="C15" s="3">
        <f>+C13-C14</f>
        <v>24.317999999999991</v>
      </c>
      <c r="D15" s="3">
        <f>+D13-D14</f>
        <v>8.4999999999999964</v>
      </c>
    </row>
    <row r="16" spans="1:4" x14ac:dyDescent="0.2">
      <c r="B16" s="1" t="s">
        <v>21</v>
      </c>
      <c r="C16" s="2">
        <f>+C15/C17</f>
        <v>0.27018460548158979</v>
      </c>
      <c r="D16" s="2">
        <f>+D15/D17</f>
        <v>6.6436057471441587E-2</v>
      </c>
    </row>
    <row r="17" spans="2:4" x14ac:dyDescent="0.2">
      <c r="B17" s="1" t="s">
        <v>1</v>
      </c>
      <c r="C17" s="3">
        <v>90.005127999999999</v>
      </c>
      <c r="D17" s="3">
        <v>127.942571</v>
      </c>
    </row>
    <row r="20" spans="2:4" s="3" customFormat="1" x14ac:dyDescent="0.2">
      <c r="B20" s="3" t="s">
        <v>22</v>
      </c>
      <c r="C20" s="3">
        <v>9.64</v>
      </c>
      <c r="D20" s="3">
        <v>16.634</v>
      </c>
    </row>
    <row r="21" spans="2:4" s="3" customFormat="1" x14ac:dyDescent="0.2">
      <c r="B21" s="3" t="s">
        <v>23</v>
      </c>
      <c r="C21" s="3">
        <v>63.354999999999997</v>
      </c>
      <c r="D21" s="3">
        <v>120.733</v>
      </c>
    </row>
    <row r="22" spans="2:4" s="3" customFormat="1" x14ac:dyDescent="0.2">
      <c r="B22" s="3" t="s">
        <v>24</v>
      </c>
      <c r="C22" s="3">
        <f>+C20-C21</f>
        <v>-53.714999999999996</v>
      </c>
      <c r="D22" s="3">
        <f>+D20-D21</f>
        <v>-104.099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2025-09-15T16:17:14Z</dcterms:created>
  <dcterms:modified xsi:type="dcterms:W3CDTF">2025-10-13T13:28:59Z</dcterms:modified>
</cp:coreProperties>
</file>