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7541DC3-BB65-4561-8DDB-DFB8594735B7}" xr6:coauthVersionLast="47" xr6:coauthVersionMax="47" xr10:uidLastSave="{00000000-0000-0000-0000-000000000000}"/>
  <bookViews>
    <workbookView xWindow="2685" yWindow="2685" windowWidth="18075" windowHeight="16020" xr2:uid="{D89CA718-1A1E-47A8-BBD1-96DD3A3C37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D25" i="2"/>
  <c r="C25" i="2"/>
  <c r="J6" i="1"/>
  <c r="J5" i="1"/>
  <c r="E18" i="2"/>
  <c r="D18" i="2"/>
  <c r="C18" i="2"/>
  <c r="E16" i="2"/>
  <c r="D16" i="2"/>
  <c r="C16" i="2"/>
  <c r="E14" i="2"/>
  <c r="D14" i="2"/>
  <c r="C14" i="2"/>
  <c r="E13" i="2"/>
  <c r="D13" i="2"/>
  <c r="C13" i="2"/>
  <c r="E10" i="2"/>
  <c r="D10" i="2"/>
  <c r="C10" i="2"/>
  <c r="C8" i="2"/>
  <c r="D8" i="2"/>
  <c r="E8" i="2"/>
  <c r="D2" i="2"/>
  <c r="E2" i="2" s="1"/>
  <c r="J4" i="1"/>
  <c r="J7" i="1" s="1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<sst xmlns="http://schemas.openxmlformats.org/spreadsheetml/2006/main" count="41" uniqueCount="37">
  <si>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</si>
  <si>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</si>
  <si>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</si>
  <si>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Cash</t>
  </si>
  <si>
    <t>Debt</t>
  </si>
  <si>
    <t>EV</t>
  </si>
  <si>
    <t>Automation</t>
  </si>
  <si>
    <t>Aviation</t>
  </si>
  <si>
    <t>Energy</t>
  </si>
  <si>
    <t>Founded</t>
  </si>
  <si>
    <t>power units, engines, control systems, avionics</t>
  </si>
  <si>
    <t>Process Solutions: 6.1B</t>
  </si>
  <si>
    <t>Sensing &amp; Safety: 1.8B</t>
  </si>
  <si>
    <t>Productivity: 1.2B</t>
  </si>
  <si>
    <t>Building Automation: 6B?</t>
  </si>
  <si>
    <t>Energy: 6.4B</t>
  </si>
  <si>
    <t>Main</t>
  </si>
  <si>
    <t>Aerospace</t>
  </si>
  <si>
    <t>Industrial</t>
  </si>
  <si>
    <t>Building</t>
  </si>
  <si>
    <t>Revenue</t>
  </si>
  <si>
    <t>Other</t>
  </si>
  <si>
    <t>Gross Profit</t>
  </si>
  <si>
    <t>COGS</t>
  </si>
  <si>
    <t>SG&amp;A</t>
  </si>
  <si>
    <t>R&amp;D</t>
  </si>
  <si>
    <t>Operating Expenses</t>
  </si>
  <si>
    <t>Operating Income</t>
  </si>
  <si>
    <t>Pretax Income</t>
  </si>
  <si>
    <t>Interest Income</t>
  </si>
  <si>
    <t>Taxes</t>
  </si>
  <si>
    <t>Net Income</t>
  </si>
  <si>
    <t>EPS</t>
  </si>
  <si>
    <t>Q424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</si>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</sst>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4C7F2DD-744B-428D-8FF2-4B412DC85E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A839-04B6-4681-8005-17188C738091}">
  <dimension ref="B2:K10"/>
  <sheetViews>
    <sheetView tabSelected="1" zoomScaleNormal="100" workbookViewId="0">
      <selection activeCell="K7" sqref="K7"/>
    </sheetView>
  </sheetViews>
  <sheetFormatPr defaultRowHeight="12.75" x14ac:dyDescent="0.2"/>
  <cols>
    <col min="2" max="2" width="10.5703125" customWidth="1"/>
  </cols>
  <sheetData>
    <row r="2" spans="2:11" x14ac:dyDescent="0.2">
      <c r="B2" s="5" t="s">
        <v>6</v>
      </c>
      <c r="I2" t="s">
        <v>0</v>
      </c>
      <c r="J2" s="1">
        <v>193</v>
      </c>
    </row>
    <row r="3" spans="2:11" x14ac:dyDescent="0.2">
      <c r="C3" t="s">
        <v>11</v>
      </c>
      <c r="I3" t="s">
        <v>1</v>
      </c>
      <c r="J3" s="2">
        <v>649.91855099999998</v>
      </c>
      <c r="K3" s="4" t="s">
        <v>33</v>
      </c>
    </row>
    <row r="4" spans="2:11" x14ac:dyDescent="0.2">
      <c r="C4" t="s">
        <v>12</v>
      </c>
      <c r="I4" t="s">
        <v>2</v>
      </c>
      <c r="J4" s="2">
        <f>+J2*J3</f>
        <v>125434.28034299999</v>
      </c>
    </row>
    <row r="5" spans="2:11" x14ac:dyDescent="0.2">
      <c r="C5" t="s">
        <v>13</v>
      </c>
      <c r="I5" t="s">
        <v>3</v>
      </c>
      <c r="J5" s="2">
        <f>10567+386+1394</f>
        <v>12347</v>
      </c>
      <c r="K5" s="4" t="s">
        <v>33</v>
      </c>
    </row>
    <row r="6" spans="2:11" x14ac:dyDescent="0.2">
      <c r="B6" s="5" t="s">
        <v>7</v>
      </c>
      <c r="I6" t="s">
        <v>4</v>
      </c>
      <c r="J6" s="2">
        <f>4273+25479</f>
        <v>29752</v>
      </c>
      <c r="K6" s="4" t="s">
        <v>33</v>
      </c>
    </row>
    <row r="7" spans="2:11" x14ac:dyDescent="0.2">
      <c r="C7" t="s">
        <v>10</v>
      </c>
      <c r="I7" t="s">
        <v>5</v>
      </c>
      <c r="J7" s="2">
        <f>+J4-J5+J6</f>
        <v>142839.28034299999</v>
      </c>
    </row>
    <row r="8" spans="2:11" x14ac:dyDescent="0.2">
      <c r="B8" t="s">
        <v>8</v>
      </c>
    </row>
    <row r="9" spans="2:11" x14ac:dyDescent="0.2">
      <c r="B9" t="s">
        <v>14</v>
      </c>
      <c r="I9" t="s">
        <v>9</v>
      </c>
      <c r="J9">
        <v>1906</v>
      </c>
    </row>
    <row r="10" spans="2:11" x14ac:dyDescent="0.2">
      <c r="B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9855-8288-47AF-9072-736EE580B6F3}">
  <dimension ref="A1:E2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5" sqref="E25"/>
    </sheetView>
  </sheetViews>
  <sheetFormatPr defaultRowHeight="12.75" x14ac:dyDescent="0.2"/>
  <cols>
    <col min="1" max="1" width="5" bestFit="1" customWidth="1"/>
    <col min="2" max="2" width="21" customWidth="1"/>
  </cols>
  <sheetData>
    <row r="1" spans="1:5" x14ac:dyDescent="0.2">
      <c r="A1" t="s">
        <v>16</v>
      </c>
    </row>
    <row r="2" spans="1:5" x14ac:dyDescent="0.2">
      <c r="C2">
        <v>2022</v>
      </c>
      <c r="D2">
        <f>+C2+1</f>
        <v>2023</v>
      </c>
      <c r="E2">
        <f>+D2+1</f>
        <v>2024</v>
      </c>
    </row>
    <row r="3" spans="1:5" s="2" customFormat="1" x14ac:dyDescent="0.2">
      <c r="B3" s="2" t="s">
        <v>17</v>
      </c>
      <c r="C3" s="2">
        <v>11827</v>
      </c>
      <c r="D3" s="2">
        <v>13624</v>
      </c>
      <c r="E3" s="2">
        <v>15458</v>
      </c>
    </row>
    <row r="4" spans="1:5" s="2" customFormat="1" x14ac:dyDescent="0.2">
      <c r="B4" s="2" t="s">
        <v>18</v>
      </c>
      <c r="C4" s="2">
        <v>11638</v>
      </c>
      <c r="D4" s="2">
        <v>10756</v>
      </c>
      <c r="E4" s="2">
        <v>10051</v>
      </c>
    </row>
    <row r="5" spans="1:5" s="2" customFormat="1" x14ac:dyDescent="0.2">
      <c r="B5" s="2" t="s">
        <v>19</v>
      </c>
      <c r="C5" s="2">
        <v>6000</v>
      </c>
      <c r="D5" s="2">
        <v>6031</v>
      </c>
      <c r="E5" s="2">
        <v>6540</v>
      </c>
    </row>
    <row r="6" spans="1:5" s="2" customFormat="1" x14ac:dyDescent="0.2">
      <c r="B6" s="2" t="s">
        <v>8</v>
      </c>
      <c r="C6" s="2">
        <v>5996</v>
      </c>
      <c r="D6" s="2">
        <v>6239</v>
      </c>
      <c r="E6" s="2">
        <v>6425</v>
      </c>
    </row>
    <row r="7" spans="1:5" s="2" customFormat="1" x14ac:dyDescent="0.2">
      <c r="B7" s="2" t="s">
        <v>21</v>
      </c>
      <c r="C7" s="2">
        <v>5</v>
      </c>
      <c r="D7" s="2">
        <v>12</v>
      </c>
      <c r="E7" s="2">
        <v>24</v>
      </c>
    </row>
    <row r="8" spans="1:5" s="3" customFormat="1" x14ac:dyDescent="0.2">
      <c r="B8" s="3" t="s">
        <v>20</v>
      </c>
      <c r="C8" s="3">
        <f>SUM(C3:C7)</f>
        <v>35466</v>
      </c>
      <c r="D8" s="3">
        <f>SUM(D3:D7)</f>
        <v>36662</v>
      </c>
      <c r="E8" s="3">
        <f>SUM(E3:E7)</f>
        <v>38498</v>
      </c>
    </row>
    <row r="9" spans="1:5" x14ac:dyDescent="0.2">
      <c r="B9" s="2" t="s">
        <v>23</v>
      </c>
      <c r="C9" s="2">
        <v>22347</v>
      </c>
      <c r="D9" s="2">
        <v>22995</v>
      </c>
      <c r="E9" s="2">
        <v>23836</v>
      </c>
    </row>
    <row r="10" spans="1:5" x14ac:dyDescent="0.2">
      <c r="B10" s="2" t="s">
        <v>22</v>
      </c>
      <c r="C10" s="2">
        <f>+C8-C9</f>
        <v>13119</v>
      </c>
      <c r="D10" s="2">
        <f>+D8-D9</f>
        <v>13667</v>
      </c>
      <c r="E10" s="2">
        <f>+E8-E9</f>
        <v>14662</v>
      </c>
    </row>
    <row r="11" spans="1:5" x14ac:dyDescent="0.2">
      <c r="B11" s="2" t="s">
        <v>24</v>
      </c>
      <c r="C11" s="2">
        <v>5214</v>
      </c>
      <c r="D11" s="2">
        <v>5127</v>
      </c>
      <c r="E11" s="2">
        <v>5466</v>
      </c>
    </row>
    <row r="12" spans="1:5" x14ac:dyDescent="0.2">
      <c r="B12" s="2" t="s">
        <v>25</v>
      </c>
      <c r="C12" s="2">
        <v>1478</v>
      </c>
      <c r="D12" s="2">
        <v>1456</v>
      </c>
      <c r="E12" s="2">
        <v>1536</v>
      </c>
    </row>
    <row r="13" spans="1:5" x14ac:dyDescent="0.2">
      <c r="B13" s="2" t="s">
        <v>26</v>
      </c>
      <c r="C13" s="2">
        <f>+C12+C11</f>
        <v>6692</v>
      </c>
      <c r="D13" s="2">
        <f>+D12+D11</f>
        <v>6583</v>
      </c>
      <c r="E13" s="2">
        <f>+E12+E11</f>
        <v>7002</v>
      </c>
    </row>
    <row r="14" spans="1:5" x14ac:dyDescent="0.2">
      <c r="B14" s="2" t="s">
        <v>27</v>
      </c>
      <c r="C14" s="2">
        <f>+C10-C13</f>
        <v>6427</v>
      </c>
      <c r="D14" s="2">
        <f>+D10-D13</f>
        <v>7084</v>
      </c>
      <c r="E14" s="2">
        <f>+E10-E13</f>
        <v>7660</v>
      </c>
    </row>
    <row r="15" spans="1:5" x14ac:dyDescent="0.2">
      <c r="B15" s="2" t="s">
        <v>29</v>
      </c>
    </row>
    <row r="16" spans="1:5" x14ac:dyDescent="0.2">
      <c r="B16" s="2" t="s">
        <v>28</v>
      </c>
      <c r="C16" s="2">
        <f>+C14+C15</f>
        <v>6427</v>
      </c>
      <c r="D16" s="2">
        <f>+D14+D15</f>
        <v>7084</v>
      </c>
      <c r="E16" s="2">
        <f>+E14+E15</f>
        <v>7660</v>
      </c>
    </row>
    <row r="17" spans="2:5" x14ac:dyDescent="0.2">
      <c r="B17" s="2" t="s">
        <v>30</v>
      </c>
      <c r="C17" s="2">
        <v>1412</v>
      </c>
      <c r="D17" s="2">
        <v>1487</v>
      </c>
      <c r="E17" s="2">
        <v>1473</v>
      </c>
    </row>
    <row r="18" spans="2:5" x14ac:dyDescent="0.2">
      <c r="B18" s="2" t="s">
        <v>31</v>
      </c>
      <c r="C18" s="2">
        <f>+C16-C17</f>
        <v>5015</v>
      </c>
      <c r="D18" s="2">
        <f>+D16-D17</f>
        <v>5597</v>
      </c>
      <c r="E18" s="2">
        <f>+E16-E17</f>
        <v>6187</v>
      </c>
    </row>
    <row r="19" spans="2:5" x14ac:dyDescent="0.2">
      <c r="B19" s="2" t="s">
        <v>32</v>
      </c>
    </row>
    <row r="20" spans="2:5" x14ac:dyDescent="0.2">
      <c r="B20" s="2" t="s">
        <v>1</v>
      </c>
    </row>
    <row r="23" spans="2:5" s="2" customFormat="1" x14ac:dyDescent="0.2">
      <c r="B23" s="2" t="s">
        <v>34</v>
      </c>
      <c r="C23" s="2">
        <v>5274</v>
      </c>
      <c r="D23" s="2">
        <v>5340</v>
      </c>
      <c r="E23" s="2">
        <v>6097</v>
      </c>
    </row>
    <row r="24" spans="2:5" s="2" customFormat="1" x14ac:dyDescent="0.2">
      <c r="B24" s="2" t="s">
        <v>35</v>
      </c>
      <c r="C24" s="2">
        <v>766</v>
      </c>
      <c r="D24" s="2">
        <v>1039</v>
      </c>
      <c r="E24" s="2">
        <v>1164</v>
      </c>
    </row>
    <row r="25" spans="2:5" s="2" customFormat="1" x14ac:dyDescent="0.2">
      <c r="B25" s="2" t="s">
        <v>36</v>
      </c>
      <c r="C25" s="2">
        <f>+C23-C24</f>
        <v>4508</v>
      </c>
      <c r="D25" s="2">
        <f>+D23-D24</f>
        <v>4301</v>
      </c>
      <c r="E25" s="2">
        <f>+E23-E24</f>
        <v>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2025-04-16T21:11:07Z</dcterms:created>
  <dcterms:modified xsi:type="dcterms:W3CDTF">2025-10-13T13:29:33Z</dcterms:modified>
</cp:coreProperties>
</file>