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08025C2-1697-49D1-9D02-009A937A2B3D}" xr6:coauthVersionLast="47" xr6:coauthVersionMax="47" xr10:uidLastSave="{00000000-0000-0000-0000-000000000000}"/>
  <bookViews>
    <workbookView xWindow="5805" yWindow="4455" windowWidth="18075" windowHeight="16020" activeTab="1" xr2:uid="{2C2FB703-3F67-454F-80EF-57F0F8E938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K33" i="2"/>
  <c r="L33" i="2"/>
  <c r="O2" i="2"/>
  <c r="N2" i="2"/>
  <c r="M2" i="2"/>
  <c r="L2" i="2"/>
  <c r="K2" i="2"/>
  <c r="M4" i="1"/>
  <c r="M7" i="1" s="1"/>
  <c r="G24" i="2"/>
  <c r="C24" i="2"/>
  <c r="F25" i="2"/>
  <c r="E25" i="2"/>
  <c r="D25" i="2"/>
  <c r="C25" i="2"/>
  <c r="C27" i="2" s="1"/>
  <c r="F27" i="2"/>
  <c r="E27" i="2"/>
  <c r="D27" i="2"/>
  <c r="G25" i="2"/>
  <c r="G27" i="2" s="1"/>
  <c r="C19" i="2"/>
  <c r="F23" i="2"/>
  <c r="E23" i="2"/>
  <c r="D23" i="2"/>
  <c r="F22" i="2"/>
  <c r="E22" i="2"/>
  <c r="D22" i="2"/>
  <c r="C22" i="2"/>
  <c r="G23" i="2"/>
  <c r="G22" i="2"/>
  <c r="G19" i="2"/>
  <c r="G17" i="2"/>
  <c r="C17" i="2"/>
  <c r="G9" i="2"/>
  <c r="C9" i="2"/>
  <c r="M6" i="1"/>
  <c r="M5" i="1"/>
  <c r="C23" i="2" l="1"/>
</calcChain>
</file>

<file path=xl/sharedStrings.xml><?xml version="1.0" encoding="utf-8"?>
<sst xmlns="http://schemas.openxmlformats.org/spreadsheetml/2006/main" count="56" uniqueCount="47">
  <si>
    <t>Price EUR</t>
  </si>
  <si>
    <t>Shares</t>
  </si>
  <si>
    <t>MC EUR</t>
  </si>
  <si>
    <t>Cash EUR</t>
  </si>
  <si>
    <t>Debt EUR</t>
  </si>
  <si>
    <t>EV EUR</t>
  </si>
  <si>
    <t>Main</t>
  </si>
  <si>
    <t>Digital</t>
  </si>
  <si>
    <t>Infrastructure</t>
  </si>
  <si>
    <t>Mobility</t>
  </si>
  <si>
    <t>Health</t>
  </si>
  <si>
    <t>Finance</t>
  </si>
  <si>
    <t>Corporate</t>
  </si>
  <si>
    <t>Revenue</t>
  </si>
  <si>
    <t>Q124</t>
  </si>
  <si>
    <t>Q224</t>
  </si>
  <si>
    <t>Q324</t>
  </si>
  <si>
    <t>Q424</t>
  </si>
  <si>
    <t>Q125</t>
  </si>
  <si>
    <t>Digital Orders</t>
  </si>
  <si>
    <t>Orders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</si>
  <si>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</si>
  <si>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</si>
  <si>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</si>
  <si>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</si>
  <si>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</si>
  <si>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</si>
  <si>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</si>
  <si>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</si>
  <si>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</si>
  <si>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</si>
  <si>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Automation Systems, Software for Factories</t>
  </si>
  <si>
    <t>6.3B software out of 17.0B total revenue</t>
  </si>
  <si>
    <t>Servo motors, Drives, Inverters, Sensors</t>
  </si>
  <si>
    <t>Digital Industries</t>
  </si>
  <si>
    <t>Smart Infrastructure</t>
  </si>
  <si>
    <t>Buildings, Electrification and Electrical Products</t>
  </si>
  <si>
    <t>HVAC, Fire Safety, Switching, Voltage</t>
  </si>
  <si>
    <t>24B annual EUR</t>
  </si>
  <si>
    <t>Rail passenger, Rail Freight</t>
  </si>
  <si>
    <t>Healthineers</t>
  </si>
  <si>
    <t>75% ownership</t>
  </si>
  <si>
    <t>22B EUR revenue</t>
  </si>
  <si>
    <t>16B EUR revenue</t>
  </si>
  <si>
    <t>CFFO</t>
  </si>
  <si>
    <t>FCF</t>
  </si>
  <si>
    <t>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</si>
</sst>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4A7A-980D-48E7-9495-25B97AF3C952}">
  <dimension ref="B2:N18"/>
  <sheetViews>
    <sheetView workbookViewId="0">
      <selection activeCell="B18" sqref="B18"/>
    </sheetView>
  </sheetViews>
  <sheetFormatPr defaultRowHeight="12.75" x14ac:dyDescent="0.2"/>
  <cols>
    <col min="1" max="1" width="4.7109375" customWidth="1"/>
    <col min="12" max="12" width="10.42578125" customWidth="1"/>
  </cols>
  <sheetData>
    <row r="2" spans="2:14" x14ac:dyDescent="0.2">
      <c r="B2" s="7" t="s">
        <v>34</v>
      </c>
      <c r="L2" t="s">
        <v>0</v>
      </c>
      <c r="M2" s="1">
        <v>188.4</v>
      </c>
    </row>
    <row r="3" spans="2:14" x14ac:dyDescent="0.2">
      <c r="B3" t="s">
        <v>31</v>
      </c>
      <c r="L3" t="s">
        <v>1</v>
      </c>
      <c r="M3" s="3">
        <v>789</v>
      </c>
      <c r="N3" s="2" t="s">
        <v>16</v>
      </c>
    </row>
    <row r="4" spans="2:14" x14ac:dyDescent="0.2">
      <c r="B4" t="s">
        <v>32</v>
      </c>
      <c r="L4" t="s">
        <v>2</v>
      </c>
      <c r="M4" s="3">
        <f>+M2*M3</f>
        <v>148647.6</v>
      </c>
    </row>
    <row r="5" spans="2:14" x14ac:dyDescent="0.2">
      <c r="B5" t="s">
        <v>33</v>
      </c>
      <c r="L5" t="s">
        <v>3</v>
      </c>
      <c r="M5" s="3">
        <f>13926+1060+27640+11782</f>
        <v>54408</v>
      </c>
      <c r="N5" s="2" t="s">
        <v>16</v>
      </c>
    </row>
    <row r="6" spans="2:14" x14ac:dyDescent="0.2">
      <c r="L6" t="s">
        <v>4</v>
      </c>
      <c r="M6" s="3">
        <f>8149+41735+862+2327</f>
        <v>53073</v>
      </c>
      <c r="N6" s="2" t="s">
        <v>16</v>
      </c>
    </row>
    <row r="7" spans="2:14" x14ac:dyDescent="0.2">
      <c r="B7" s="7" t="s">
        <v>35</v>
      </c>
      <c r="L7" t="s">
        <v>5</v>
      </c>
      <c r="M7" s="3">
        <f>+M4-M5+M6</f>
        <v>147312.6</v>
      </c>
    </row>
    <row r="8" spans="2:14" x14ac:dyDescent="0.2">
      <c r="B8" t="s">
        <v>36</v>
      </c>
    </row>
    <row r="9" spans="2:14" x14ac:dyDescent="0.2">
      <c r="B9" t="s">
        <v>37</v>
      </c>
    </row>
    <row r="10" spans="2:14" x14ac:dyDescent="0.2">
      <c r="B10" t="s">
        <v>38</v>
      </c>
    </row>
    <row r="12" spans="2:14" x14ac:dyDescent="0.2">
      <c r="B12" s="7" t="s">
        <v>9</v>
      </c>
    </row>
    <row r="13" spans="2:14" x14ac:dyDescent="0.2">
      <c r="B13" t="s">
        <v>39</v>
      </c>
    </row>
    <row r="14" spans="2:14" x14ac:dyDescent="0.2">
      <c r="B14" t="s">
        <v>43</v>
      </c>
    </row>
    <row r="16" spans="2:14" x14ac:dyDescent="0.2">
      <c r="B16" s="7" t="s">
        <v>40</v>
      </c>
    </row>
    <row r="17" spans="2:2" x14ac:dyDescent="0.2">
      <c r="B17" t="s">
        <v>41</v>
      </c>
    </row>
    <row r="18" spans="2:2" x14ac:dyDescent="0.2">
      <c r="B1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659E-483E-499C-966F-979B94A73C9B}">
  <dimension ref="A1:O33"/>
  <sheetViews>
    <sheetView tabSelected="1"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33" sqref="L33"/>
    </sheetView>
  </sheetViews>
  <sheetFormatPr defaultRowHeight="12.75" x14ac:dyDescent="0.2"/>
  <cols>
    <col min="1" max="1" width="5" bestFit="1" customWidth="1"/>
    <col min="2" max="2" width="19.42578125" customWidth="1"/>
    <col min="3" max="7" width="9.140625" style="2"/>
  </cols>
  <sheetData>
    <row r="1" spans="1:15" x14ac:dyDescent="0.2">
      <c r="A1" s="8" t="s">
        <v>6</v>
      </c>
    </row>
    <row r="2" spans="1:15" x14ac:dyDescent="0.2"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J2">
        <v>2022</v>
      </c>
      <c r="K2">
        <f>+J2+1</f>
        <v>2023</v>
      </c>
      <c r="L2">
        <f>+K2+1</f>
        <v>2024</v>
      </c>
      <c r="M2">
        <f>+L2+1</f>
        <v>2025</v>
      </c>
      <c r="N2">
        <f>+M2+1</f>
        <v>2026</v>
      </c>
      <c r="O2">
        <f>+N2+1</f>
        <v>2027</v>
      </c>
    </row>
    <row r="3" spans="1:15" s="3" customFormat="1" x14ac:dyDescent="0.2">
      <c r="B3" s="3" t="s">
        <v>19</v>
      </c>
      <c r="C3" s="4">
        <v>3979</v>
      </c>
      <c r="D3" s="4"/>
      <c r="E3" s="4"/>
      <c r="F3" s="4"/>
      <c r="G3" s="4">
        <v>4213</v>
      </c>
    </row>
    <row r="4" spans="1:15" s="3" customFormat="1" x14ac:dyDescent="0.2">
      <c r="B4" s="3" t="s">
        <v>8</v>
      </c>
      <c r="C4" s="4">
        <v>5831</v>
      </c>
      <c r="D4" s="4"/>
      <c r="E4" s="4"/>
      <c r="F4" s="4"/>
      <c r="G4" s="4">
        <v>6196</v>
      </c>
    </row>
    <row r="5" spans="1:15" s="3" customFormat="1" x14ac:dyDescent="0.2">
      <c r="B5" s="3" t="s">
        <v>9</v>
      </c>
      <c r="C5" s="4">
        <v>5636</v>
      </c>
      <c r="D5" s="4"/>
      <c r="E5" s="4"/>
      <c r="F5" s="4"/>
      <c r="G5" s="4">
        <v>2660</v>
      </c>
    </row>
    <row r="6" spans="1:15" s="3" customFormat="1" x14ac:dyDescent="0.2">
      <c r="B6" s="3" t="s">
        <v>10</v>
      </c>
      <c r="C6" s="4">
        <v>5601</v>
      </c>
      <c r="D6" s="4"/>
      <c r="E6" s="4"/>
      <c r="F6" s="4"/>
      <c r="G6" s="4">
        <v>6336</v>
      </c>
    </row>
    <row r="7" spans="1:15" s="3" customFormat="1" x14ac:dyDescent="0.2">
      <c r="B7" s="3" t="s">
        <v>11</v>
      </c>
      <c r="C7" s="4">
        <v>112</v>
      </c>
      <c r="D7" s="4"/>
      <c r="E7" s="4"/>
      <c r="F7" s="4"/>
      <c r="G7" s="4">
        <v>95</v>
      </c>
    </row>
    <row r="8" spans="1:15" s="3" customFormat="1" x14ac:dyDescent="0.2">
      <c r="B8" s="3" t="s">
        <v>12</v>
      </c>
      <c r="C8" s="4">
        <v>480</v>
      </c>
      <c r="D8" s="4"/>
      <c r="E8" s="4"/>
      <c r="F8" s="4"/>
      <c r="G8" s="4">
        <v>565</v>
      </c>
    </row>
    <row r="9" spans="1:15" s="5" customFormat="1" x14ac:dyDescent="0.2">
      <c r="B9" s="5" t="s">
        <v>20</v>
      </c>
      <c r="C9" s="6">
        <f>SUM(C3:C8)</f>
        <v>21639</v>
      </c>
      <c r="D9" s="6"/>
      <c r="E9" s="6"/>
      <c r="F9" s="6"/>
      <c r="G9" s="6">
        <f>SUM(G3:G8)</f>
        <v>20065</v>
      </c>
    </row>
    <row r="11" spans="1:15" s="3" customFormat="1" x14ac:dyDescent="0.2">
      <c r="B11" s="3" t="s">
        <v>7</v>
      </c>
      <c r="C11" s="4">
        <v>4562</v>
      </c>
      <c r="D11" s="4"/>
      <c r="E11" s="4"/>
      <c r="F11" s="4"/>
      <c r="G11" s="4">
        <v>4052</v>
      </c>
    </row>
    <row r="12" spans="1:15" s="3" customFormat="1" x14ac:dyDescent="0.2">
      <c r="B12" s="3" t="s">
        <v>8</v>
      </c>
      <c r="C12" s="4">
        <v>4827</v>
      </c>
      <c r="D12" s="4"/>
      <c r="E12" s="4"/>
      <c r="F12" s="4"/>
      <c r="G12" s="4">
        <v>5286</v>
      </c>
    </row>
    <row r="13" spans="1:15" s="3" customFormat="1" x14ac:dyDescent="0.2">
      <c r="B13" s="3" t="s">
        <v>9</v>
      </c>
      <c r="C13" s="4">
        <v>2700</v>
      </c>
      <c r="D13" s="4"/>
      <c r="E13" s="4"/>
      <c r="F13" s="4"/>
      <c r="G13" s="4">
        <v>2972</v>
      </c>
    </row>
    <row r="14" spans="1:15" s="3" customFormat="1" x14ac:dyDescent="0.2">
      <c r="B14" s="3" t="s">
        <v>10</v>
      </c>
      <c r="C14" s="4">
        <v>5175</v>
      </c>
      <c r="D14" s="4"/>
      <c r="E14" s="4"/>
      <c r="F14" s="4"/>
      <c r="G14" s="4">
        <v>5482</v>
      </c>
    </row>
    <row r="15" spans="1:15" s="3" customFormat="1" x14ac:dyDescent="0.2">
      <c r="B15" s="3" t="s">
        <v>11</v>
      </c>
      <c r="C15" s="4">
        <v>112</v>
      </c>
      <c r="D15" s="4"/>
      <c r="E15" s="4"/>
      <c r="F15" s="4"/>
      <c r="G15" s="4">
        <v>95</v>
      </c>
    </row>
    <row r="16" spans="1:15" s="3" customFormat="1" x14ac:dyDescent="0.2">
      <c r="B16" s="3" t="s">
        <v>12</v>
      </c>
      <c r="C16" s="4">
        <v>368</v>
      </c>
      <c r="D16" s="4"/>
      <c r="E16" s="4"/>
      <c r="F16" s="4"/>
      <c r="G16" s="4">
        <v>465</v>
      </c>
    </row>
    <row r="17" spans="2:12" s="3" customFormat="1" x14ac:dyDescent="0.2">
      <c r="B17" s="5" t="s">
        <v>13</v>
      </c>
      <c r="C17" s="6">
        <f>SUM(C11:C16)</f>
        <v>17744</v>
      </c>
      <c r="D17" s="4"/>
      <c r="E17" s="4"/>
      <c r="F17" s="4"/>
      <c r="G17" s="6">
        <f>SUM(G11:G16)</f>
        <v>18352</v>
      </c>
    </row>
    <row r="18" spans="2:12" s="3" customFormat="1" x14ac:dyDescent="0.2">
      <c r="B18" s="3" t="s">
        <v>23</v>
      </c>
      <c r="C18" s="4">
        <v>10707</v>
      </c>
      <c r="D18" s="4"/>
      <c r="E18" s="4"/>
      <c r="F18" s="4"/>
      <c r="G18" s="4">
        <v>11264</v>
      </c>
    </row>
    <row r="19" spans="2:12" s="3" customFormat="1" x14ac:dyDescent="0.2">
      <c r="B19" s="3" t="s">
        <v>24</v>
      </c>
      <c r="C19" s="4">
        <f>+C17-C18</f>
        <v>7037</v>
      </c>
      <c r="D19" s="4"/>
      <c r="E19" s="4"/>
      <c r="F19" s="4"/>
      <c r="G19" s="4">
        <f>+G17-G18</f>
        <v>7088</v>
      </c>
    </row>
    <row r="20" spans="2:12" s="3" customFormat="1" x14ac:dyDescent="0.2">
      <c r="B20" s="3" t="s">
        <v>25</v>
      </c>
      <c r="C20" s="4">
        <v>1496</v>
      </c>
      <c r="D20" s="4"/>
      <c r="E20" s="4"/>
      <c r="F20" s="4"/>
      <c r="G20" s="4">
        <v>1545</v>
      </c>
    </row>
    <row r="21" spans="2:12" s="3" customFormat="1" x14ac:dyDescent="0.2">
      <c r="B21" s="3" t="s">
        <v>26</v>
      </c>
      <c r="C21" s="4">
        <v>3373</v>
      </c>
      <c r="D21" s="4"/>
      <c r="E21" s="4"/>
      <c r="F21" s="4"/>
      <c r="G21" s="4">
        <v>3500</v>
      </c>
    </row>
    <row r="22" spans="2:12" s="3" customFormat="1" x14ac:dyDescent="0.2">
      <c r="B22" s="3" t="s">
        <v>21</v>
      </c>
      <c r="C22" s="4">
        <f t="shared" ref="C22:F22" si="0">+C20+C21</f>
        <v>4869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>+G20+G21</f>
        <v>5045</v>
      </c>
    </row>
    <row r="23" spans="2:12" s="3" customFormat="1" x14ac:dyDescent="0.2">
      <c r="B23" s="3" t="s">
        <v>22</v>
      </c>
      <c r="C23" s="4">
        <f t="shared" ref="C23:F23" si="1">+C19-C22</f>
        <v>2168</v>
      </c>
      <c r="D23" s="4">
        <f t="shared" si="1"/>
        <v>0</v>
      </c>
      <c r="E23" s="4">
        <f t="shared" si="1"/>
        <v>0</v>
      </c>
      <c r="F23" s="4">
        <f t="shared" si="1"/>
        <v>0</v>
      </c>
      <c r="G23" s="4">
        <f>+G19-G22</f>
        <v>2043</v>
      </c>
    </row>
    <row r="24" spans="2:12" x14ac:dyDescent="0.2">
      <c r="B24" s="3" t="s">
        <v>27</v>
      </c>
      <c r="C24" s="2">
        <f>194-78+713-420-24</f>
        <v>385</v>
      </c>
      <c r="G24" s="2">
        <f>105-85+747-386-133</f>
        <v>248</v>
      </c>
    </row>
    <row r="25" spans="2:12" x14ac:dyDescent="0.2">
      <c r="B25" s="3" t="s">
        <v>28</v>
      </c>
      <c r="C25" s="4">
        <f t="shared" ref="C25:F25" si="2">+C23+C24</f>
        <v>2553</v>
      </c>
      <c r="D25" s="4">
        <f t="shared" si="2"/>
        <v>0</v>
      </c>
      <c r="E25" s="4">
        <f t="shared" si="2"/>
        <v>0</v>
      </c>
      <c r="F25" s="4">
        <f t="shared" si="2"/>
        <v>0</v>
      </c>
      <c r="G25" s="4">
        <f>+G23+G24</f>
        <v>2291</v>
      </c>
    </row>
    <row r="26" spans="2:12" x14ac:dyDescent="0.2">
      <c r="B26" s="3" t="s">
        <v>29</v>
      </c>
      <c r="C26" s="2">
        <v>648</v>
      </c>
      <c r="G26" s="2">
        <v>580</v>
      </c>
    </row>
    <row r="27" spans="2:12" x14ac:dyDescent="0.2">
      <c r="B27" s="3" t="s">
        <v>30</v>
      </c>
      <c r="C27" s="4">
        <f t="shared" ref="C27:F27" si="3">+C25-C26</f>
        <v>1905</v>
      </c>
      <c r="D27" s="4">
        <f t="shared" si="3"/>
        <v>0</v>
      </c>
      <c r="E27" s="4">
        <f t="shared" si="3"/>
        <v>0</v>
      </c>
      <c r="F27" s="4">
        <f t="shared" si="3"/>
        <v>0</v>
      </c>
      <c r="G27" s="4">
        <f>+G25-G26</f>
        <v>1711</v>
      </c>
    </row>
    <row r="31" spans="2:12" s="3" customFormat="1" x14ac:dyDescent="0.2">
      <c r="B31" s="3" t="s">
        <v>44</v>
      </c>
      <c r="C31" s="4"/>
      <c r="D31" s="4"/>
      <c r="E31" s="4"/>
      <c r="F31" s="4"/>
      <c r="G31" s="4"/>
      <c r="J31" s="3">
        <v>10322</v>
      </c>
      <c r="K31" s="3">
        <v>12293</v>
      </c>
      <c r="L31" s="3">
        <v>11814</v>
      </c>
    </row>
    <row r="32" spans="2:12" s="3" customFormat="1" x14ac:dyDescent="0.2">
      <c r="B32" s="3" t="s">
        <v>46</v>
      </c>
      <c r="C32" s="4"/>
      <c r="D32" s="4"/>
      <c r="E32" s="4"/>
      <c r="F32" s="4"/>
      <c r="G32" s="4"/>
      <c r="J32" s="3">
        <v>2084</v>
      </c>
      <c r="K32" s="3">
        <v>2218</v>
      </c>
      <c r="L32" s="3">
        <v>2088</v>
      </c>
    </row>
    <row r="33" spans="2:12" s="3" customFormat="1" x14ac:dyDescent="0.2">
      <c r="B33" s="3" t="s">
        <v>45</v>
      </c>
      <c r="C33" s="4"/>
      <c r="D33" s="4"/>
      <c r="E33" s="4"/>
      <c r="F33" s="4"/>
      <c r="G33" s="4"/>
      <c r="J33" s="3">
        <f>+J31-J32</f>
        <v>8238</v>
      </c>
      <c r="K33" s="3">
        <f>+K31-K32</f>
        <v>10075</v>
      </c>
      <c r="L33" s="3">
        <f>+L31-L32</f>
        <v>9726</v>
      </c>
    </row>
  </sheetData>
  <hyperlinks>
    <hyperlink ref="A1" location="Main!A1" display="Main" xr:uid="{9119BD19-5763-49F5-8B7F-E2CAD55374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2025-04-10T14:28:10Z</dcterms:created>
  <dcterms:modified xsi:type="dcterms:W3CDTF">2025-10-16T08:20:45Z</dcterms:modified>
</cp:coreProperties>
</file>