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467EBAB-7584-48DC-9801-18AA4A5BC087}" xr6:coauthVersionLast="47" xr6:coauthVersionMax="47" xr10:uidLastSave="{00000000-0000-0000-0000-000000000000}"/>
  <bookViews>
    <workbookView xWindow="2805" yWindow="2805" windowWidth="18075" windowHeight="16020" activeTab="1" xr2:uid="{D758D3B9-60DF-481F-837C-ABA936D35B0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G24" i="2"/>
  <c r="F24" i="2"/>
  <c r="E24" i="2"/>
  <c r="D24" i="2"/>
  <c r="E14" i="2"/>
  <c r="D14" i="2"/>
  <c r="C14" i="2"/>
  <c r="E10" i="2"/>
  <c r="E25" i="2" s="1"/>
  <c r="D10" i="2"/>
  <c r="D25" i="2" s="1"/>
  <c r="C10" i="2"/>
  <c r="C25" i="2" s="1"/>
  <c r="F14" i="2"/>
  <c r="F10" i="2"/>
  <c r="F25" i="2" s="1"/>
  <c r="H24" i="2"/>
  <c r="G14" i="2"/>
  <c r="G10" i="2"/>
  <c r="G25" i="2" s="1"/>
  <c r="I24" i="2"/>
  <c r="H14" i="2"/>
  <c r="H10" i="2"/>
  <c r="H25" i="2" s="1"/>
  <c r="I14" i="2"/>
  <c r="I10" i="2"/>
  <c r="I25" i="2" s="1"/>
  <c r="K23" i="2"/>
  <c r="L23" i="2"/>
  <c r="K7" i="1"/>
  <c r="K5" i="1"/>
  <c r="J34" i="2"/>
  <c r="K34" i="2"/>
  <c r="L34" i="2"/>
  <c r="L14" i="2"/>
  <c r="K14" i="2"/>
  <c r="J14" i="2"/>
  <c r="K4" i="1"/>
  <c r="L8" i="2"/>
  <c r="L10" i="2" s="1"/>
  <c r="K8" i="2"/>
  <c r="K10" i="2" s="1"/>
  <c r="K25" i="2" s="1"/>
  <c r="J8" i="2"/>
  <c r="J10" i="2" s="1"/>
  <c r="I2" i="2"/>
  <c r="J2" i="2" s="1"/>
  <c r="K2" i="2" s="1"/>
  <c r="L2" i="2" s="1"/>
  <c r="M2" i="2" s="1"/>
  <c r="C15" i="2" l="1"/>
  <c r="C17" i="2" s="1"/>
  <c r="C19" i="2" s="1"/>
  <c r="C20" i="2" s="1"/>
  <c r="D15" i="2"/>
  <c r="D17" i="2" s="1"/>
  <c r="D19" i="2" s="1"/>
  <c r="D20" i="2" s="1"/>
  <c r="E15" i="2"/>
  <c r="E17" i="2" s="1"/>
  <c r="E19" i="2" s="1"/>
  <c r="E20" i="2" s="1"/>
  <c r="F15" i="2"/>
  <c r="F17" i="2" s="1"/>
  <c r="F19" i="2" s="1"/>
  <c r="F20" i="2" s="1"/>
  <c r="G15" i="2"/>
  <c r="G17" i="2" s="1"/>
  <c r="G19" i="2" s="1"/>
  <c r="G20" i="2" s="1"/>
  <c r="K24" i="2"/>
  <c r="L24" i="2"/>
  <c r="J24" i="2"/>
  <c r="H15" i="2"/>
  <c r="H17" i="2" s="1"/>
  <c r="H19" i="2" s="1"/>
  <c r="H20" i="2" s="1"/>
  <c r="I15" i="2"/>
  <c r="I17" i="2" s="1"/>
  <c r="I19" i="2" s="1"/>
  <c r="I20" i="2" s="1"/>
  <c r="J15" i="2"/>
  <c r="J17" i="2" s="1"/>
  <c r="J19" i="2" s="1"/>
  <c r="J20" i="2" s="1"/>
  <c r="J25" i="2"/>
  <c r="L25" i="2"/>
  <c r="L15" i="2"/>
  <c r="L17" i="2" s="1"/>
  <c r="L19" i="2" s="1"/>
  <c r="L20" i="2" s="1"/>
  <c r="K15" i="2"/>
  <c r="K17" i="2" s="1"/>
  <c r="K19" i="2" s="1"/>
  <c r="K20" i="2" s="1"/>
</calcChain>
</file>

<file path=xl/sharedStrings.xml><?xml version="1.0" encoding="utf-8"?>
<sst xmlns="http://schemas.openxmlformats.org/spreadsheetml/2006/main" count="35" uniqueCount="32">
  <si>
    <t>Price</t>
  </si>
  <si>
    <t>Shares</t>
  </si>
  <si>
    <t>MC</t>
  </si>
  <si>
    <t>Cash</t>
  </si>
  <si>
    <t>Debt</t>
  </si>
  <si>
    <t>EV</t>
  </si>
  <si>
    <t>Main</t>
  </si>
  <si>
    <t>Subs</t>
  </si>
  <si>
    <t>MAUs</t>
  </si>
  <si>
    <t>Premium</t>
  </si>
  <si>
    <t>Ads</t>
  </si>
  <si>
    <t>Revenue</t>
  </si>
  <si>
    <t>Employees</t>
  </si>
  <si>
    <t>Q424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</si>
  <si>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</si>
  <si>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</si>
  <si>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</si>
  <si>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</si>
  <si>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</si>
  <si>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</si>
  <si>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</si>
  <si>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Gross Margin</t>
  </si>
  <si>
    <t>Interest Income</t>
  </si>
  <si>
    <t>Pretax Income</t>
  </si>
  <si>
    <t>Taxes</t>
  </si>
  <si>
    <t>Net Income</t>
  </si>
  <si>
    <t>EPS</t>
  </si>
  <si>
    <t>Revenue y/y</t>
  </si>
  <si>
    <t>CFFO</t>
  </si>
  <si>
    <t>CX</t>
  </si>
  <si>
    <t>FCF</t>
  </si>
  <si>
    <t>Subs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</si>
</sst>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2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88FC-0990-4CDC-BCE5-BB1DE3824B29}">
  <dimension ref="J2:L7"/>
  <sheetViews>
    <sheetView zoomScaleNormal="100" workbookViewId="0">
      <selection activeCell="L7" sqref="L7"/>
    </sheetView>
  </sheetViews>
  <sheetFormatPr defaultColWidth="8.7109375" defaultRowHeight="12.75" x14ac:dyDescent="0.2"/>
  <cols>
    <col min="1" max="16384" width="8.7109375" style="1"/>
  </cols>
  <sheetData>
    <row r="2" spans="10:12" x14ac:dyDescent="0.2">
      <c r="J2" s="1" t="s">
        <v>0</v>
      </c>
      <c r="K2" s="2">
        <v>600</v>
      </c>
    </row>
    <row r="3" spans="10:12" x14ac:dyDescent="0.2">
      <c r="J3" s="1" t="s">
        <v>1</v>
      </c>
      <c r="K3" s="3">
        <v>206.99036899999999</v>
      </c>
      <c r="L3" s="5" t="s">
        <v>13</v>
      </c>
    </row>
    <row r="4" spans="10:12" x14ac:dyDescent="0.2">
      <c r="J4" s="1" t="s">
        <v>2</v>
      </c>
      <c r="K4" s="3">
        <f>+K2*K3</f>
        <v>124194.22139999999</v>
      </c>
    </row>
    <row r="5" spans="10:12" x14ac:dyDescent="0.2">
      <c r="J5" s="1" t="s">
        <v>3</v>
      </c>
      <c r="K5" s="3">
        <f>4781+1635+2667</f>
        <v>9083</v>
      </c>
      <c r="L5" s="5" t="s">
        <v>13</v>
      </c>
    </row>
    <row r="6" spans="10:12" x14ac:dyDescent="0.2">
      <c r="J6" s="1" t="s">
        <v>4</v>
      </c>
      <c r="K6" s="3">
        <v>1539</v>
      </c>
      <c r="L6" s="5" t="s">
        <v>13</v>
      </c>
    </row>
    <row r="7" spans="10:12" x14ac:dyDescent="0.2">
      <c r="J7" s="1" t="s">
        <v>5</v>
      </c>
      <c r="K7" s="3">
        <f>+K4-K5+K6</f>
        <v>116650.22139999999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ED94-D4FB-40B6-99AB-8B1D5BB854F7}">
  <dimension ref="A1:M34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34" sqref="L34"/>
    </sheetView>
  </sheetViews>
  <sheetFormatPr defaultColWidth="8.7109375" defaultRowHeight="12.75" x14ac:dyDescent="0.2"/>
  <cols>
    <col min="1" max="1" width="4.7109375" style="1" bestFit="1" customWidth="1"/>
    <col min="2" max="2" width="17.140625" style="1" customWidth="1"/>
    <col min="3" max="16384" width="8.7109375" style="1"/>
  </cols>
  <sheetData>
    <row r="1" spans="1:13" x14ac:dyDescent="0.2">
      <c r="A1" s="1" t="s">
        <v>6</v>
      </c>
    </row>
    <row r="2" spans="1:13" x14ac:dyDescent="0.2">
      <c r="C2" s="1">
        <v>2015</v>
      </c>
      <c r="D2" s="1">
        <v>2016</v>
      </c>
      <c r="E2" s="1">
        <v>2017</v>
      </c>
      <c r="F2" s="1">
        <v>2018</v>
      </c>
      <c r="G2" s="1">
        <v>2019</v>
      </c>
      <c r="H2" s="1">
        <v>2020</v>
      </c>
      <c r="I2" s="1">
        <f>+H2+1</f>
        <v>2021</v>
      </c>
      <c r="J2" s="1">
        <f>+I2+1</f>
        <v>2022</v>
      </c>
      <c r="K2" s="1">
        <f>+J2+1</f>
        <v>2023</v>
      </c>
      <c r="L2" s="1">
        <f>+K2+1</f>
        <v>2024</v>
      </c>
      <c r="M2" s="1">
        <f>+L2+1</f>
        <v>2025</v>
      </c>
    </row>
    <row r="3" spans="1:13" x14ac:dyDescent="0.2">
      <c r="B3" s="1" t="s">
        <v>7</v>
      </c>
      <c r="J3" s="1">
        <v>205</v>
      </c>
      <c r="K3" s="1">
        <v>236</v>
      </c>
      <c r="L3" s="1">
        <v>263</v>
      </c>
    </row>
    <row r="4" spans="1:13" x14ac:dyDescent="0.2">
      <c r="B4" s="1" t="s">
        <v>8</v>
      </c>
      <c r="J4" s="1">
        <v>489</v>
      </c>
      <c r="K4" s="1">
        <v>602</v>
      </c>
      <c r="L4" s="1">
        <v>675</v>
      </c>
      <c r="M4" s="1">
        <f>+L3/L4</f>
        <v>0.3896296296296296</v>
      </c>
    </row>
    <row r="6" spans="1:13" s="3" customFormat="1" x14ac:dyDescent="0.2">
      <c r="B6" s="3" t="s">
        <v>9</v>
      </c>
      <c r="J6" s="3">
        <v>1476</v>
      </c>
      <c r="K6" s="3">
        <v>1681</v>
      </c>
      <c r="L6" s="3">
        <v>1854</v>
      </c>
    </row>
    <row r="7" spans="1:13" s="3" customFormat="1" x14ac:dyDescent="0.2">
      <c r="B7" s="3" t="s">
        <v>10</v>
      </c>
      <c r="J7" s="3">
        <v>10251</v>
      </c>
      <c r="K7" s="3">
        <v>11566</v>
      </c>
      <c r="L7" s="3">
        <v>13819</v>
      </c>
    </row>
    <row r="8" spans="1:13" s="4" customFormat="1" x14ac:dyDescent="0.2">
      <c r="B8" s="4" t="s">
        <v>11</v>
      </c>
      <c r="C8" s="4">
        <v>1940</v>
      </c>
      <c r="D8" s="4">
        <v>2952</v>
      </c>
      <c r="E8" s="4">
        <v>4090</v>
      </c>
      <c r="F8" s="4">
        <v>5259</v>
      </c>
      <c r="G8" s="4">
        <v>6764</v>
      </c>
      <c r="H8" s="4">
        <v>7880</v>
      </c>
      <c r="I8" s="4">
        <v>9668</v>
      </c>
      <c r="J8" s="4">
        <f>+J6+J7</f>
        <v>11727</v>
      </c>
      <c r="K8" s="4">
        <f>+K6+K7</f>
        <v>13247</v>
      </c>
      <c r="L8" s="4">
        <f>+L6+L7</f>
        <v>15673</v>
      </c>
    </row>
    <row r="9" spans="1:13" s="3" customFormat="1" x14ac:dyDescent="0.2">
      <c r="B9" s="3" t="s">
        <v>14</v>
      </c>
      <c r="C9" s="3">
        <v>1714</v>
      </c>
      <c r="D9" s="3">
        <v>2551</v>
      </c>
      <c r="E9" s="3">
        <v>3241</v>
      </c>
      <c r="F9" s="3">
        <v>3906</v>
      </c>
      <c r="G9" s="3">
        <v>5042</v>
      </c>
      <c r="H9" s="3">
        <v>5865</v>
      </c>
      <c r="I9" s="3">
        <v>7077</v>
      </c>
      <c r="J9" s="3">
        <v>8801</v>
      </c>
      <c r="K9" s="3">
        <v>9850</v>
      </c>
      <c r="L9" s="3">
        <v>10949</v>
      </c>
    </row>
    <row r="10" spans="1:13" x14ac:dyDescent="0.2">
      <c r="B10" s="1" t="s">
        <v>15</v>
      </c>
      <c r="C10" s="3">
        <f t="shared" ref="C10" si="0">+C8-C9</f>
        <v>226</v>
      </c>
      <c r="D10" s="3">
        <f t="shared" ref="D10" si="1">+D8-D9</f>
        <v>401</v>
      </c>
      <c r="E10" s="3">
        <f t="shared" ref="E10" si="2">+E8-E9</f>
        <v>849</v>
      </c>
      <c r="F10" s="3">
        <f t="shared" ref="F10:K10" si="3">+F8-F9</f>
        <v>1353</v>
      </c>
      <c r="G10" s="3">
        <f t="shared" si="3"/>
        <v>1722</v>
      </c>
      <c r="H10" s="3">
        <f t="shared" si="3"/>
        <v>2015</v>
      </c>
      <c r="I10" s="3">
        <f t="shared" si="3"/>
        <v>2591</v>
      </c>
      <c r="J10" s="3">
        <f t="shared" si="3"/>
        <v>2926</v>
      </c>
      <c r="K10" s="3">
        <f t="shared" si="3"/>
        <v>3397</v>
      </c>
      <c r="L10" s="3">
        <f>+L8-L9</f>
        <v>4724</v>
      </c>
    </row>
    <row r="11" spans="1:13" s="3" customFormat="1" x14ac:dyDescent="0.2">
      <c r="B11" s="3" t="s">
        <v>16</v>
      </c>
      <c r="C11" s="3">
        <v>136</v>
      </c>
      <c r="D11" s="3">
        <v>207</v>
      </c>
      <c r="E11" s="3">
        <v>396</v>
      </c>
      <c r="F11" s="3">
        <v>493</v>
      </c>
      <c r="G11" s="3">
        <v>615</v>
      </c>
      <c r="H11" s="3">
        <v>837</v>
      </c>
      <c r="I11" s="3">
        <v>912</v>
      </c>
      <c r="J11" s="3">
        <v>1387</v>
      </c>
      <c r="K11" s="3">
        <v>1725</v>
      </c>
      <c r="L11" s="3">
        <v>1486</v>
      </c>
    </row>
    <row r="12" spans="1:13" s="3" customFormat="1" x14ac:dyDescent="0.2">
      <c r="B12" s="3" t="s">
        <v>17</v>
      </c>
      <c r="C12" s="3">
        <v>219</v>
      </c>
      <c r="D12" s="3">
        <v>368</v>
      </c>
      <c r="E12" s="3">
        <v>567</v>
      </c>
      <c r="F12" s="3">
        <v>620</v>
      </c>
      <c r="G12" s="3">
        <v>826</v>
      </c>
      <c r="H12" s="3">
        <v>1029</v>
      </c>
      <c r="I12" s="3">
        <v>1135</v>
      </c>
      <c r="J12" s="3">
        <v>1572</v>
      </c>
      <c r="K12" s="3">
        <v>1533</v>
      </c>
      <c r="L12" s="3">
        <v>1392</v>
      </c>
    </row>
    <row r="13" spans="1:13" s="3" customFormat="1" x14ac:dyDescent="0.2">
      <c r="B13" s="3" t="s">
        <v>18</v>
      </c>
      <c r="C13" s="3">
        <v>106</v>
      </c>
      <c r="D13" s="3">
        <v>175</v>
      </c>
      <c r="E13" s="3">
        <v>264</v>
      </c>
      <c r="F13" s="3">
        <v>283</v>
      </c>
      <c r="G13" s="3">
        <v>354</v>
      </c>
      <c r="H13" s="3">
        <v>442</v>
      </c>
      <c r="I13" s="3">
        <v>450</v>
      </c>
      <c r="J13" s="3">
        <v>626</v>
      </c>
      <c r="K13" s="3">
        <v>585</v>
      </c>
      <c r="L13" s="3">
        <v>481</v>
      </c>
    </row>
    <row r="14" spans="1:13" x14ac:dyDescent="0.2">
      <c r="B14" s="1" t="s">
        <v>19</v>
      </c>
      <c r="C14" s="3">
        <f t="shared" ref="C14:L14" si="4">+C13+C12+C11</f>
        <v>461</v>
      </c>
      <c r="D14" s="3">
        <f t="shared" si="4"/>
        <v>750</v>
      </c>
      <c r="E14" s="3">
        <f t="shared" si="4"/>
        <v>1227</v>
      </c>
      <c r="F14" s="3">
        <f t="shared" si="4"/>
        <v>1396</v>
      </c>
      <c r="G14" s="3">
        <f t="shared" si="4"/>
        <v>1795</v>
      </c>
      <c r="H14" s="3">
        <f t="shared" si="4"/>
        <v>2308</v>
      </c>
      <c r="I14" s="3">
        <f t="shared" si="4"/>
        <v>2497</v>
      </c>
      <c r="J14" s="3">
        <f t="shared" si="4"/>
        <v>3585</v>
      </c>
      <c r="K14" s="3">
        <f t="shared" si="4"/>
        <v>3843</v>
      </c>
      <c r="L14" s="3">
        <f t="shared" si="4"/>
        <v>3359</v>
      </c>
    </row>
    <row r="15" spans="1:13" x14ac:dyDescent="0.2">
      <c r="B15" s="1" t="s">
        <v>20</v>
      </c>
      <c r="C15" s="3">
        <f t="shared" ref="C15:L15" si="5">+C10-C14</f>
        <v>-235</v>
      </c>
      <c r="D15" s="3">
        <f t="shared" si="5"/>
        <v>-349</v>
      </c>
      <c r="E15" s="3">
        <f t="shared" si="5"/>
        <v>-378</v>
      </c>
      <c r="F15" s="3">
        <f t="shared" si="5"/>
        <v>-43</v>
      </c>
      <c r="G15" s="3">
        <f t="shared" si="5"/>
        <v>-73</v>
      </c>
      <c r="H15" s="3">
        <f t="shared" si="5"/>
        <v>-293</v>
      </c>
      <c r="I15" s="3">
        <f t="shared" si="5"/>
        <v>94</v>
      </c>
      <c r="J15" s="3">
        <f t="shared" si="5"/>
        <v>-659</v>
      </c>
      <c r="K15" s="3">
        <f t="shared" si="5"/>
        <v>-446</v>
      </c>
      <c r="L15" s="3">
        <f t="shared" si="5"/>
        <v>1365</v>
      </c>
    </row>
    <row r="16" spans="1:13" x14ac:dyDescent="0.2">
      <c r="B16" s="1" t="s">
        <v>22</v>
      </c>
      <c r="C16" s="3">
        <v>10</v>
      </c>
      <c r="D16" s="3">
        <v>-58</v>
      </c>
      <c r="E16" s="3">
        <v>-416</v>
      </c>
      <c r="F16" s="3">
        <v>-130</v>
      </c>
      <c r="G16" s="3">
        <v>-58</v>
      </c>
      <c r="H16" s="3">
        <v>-416</v>
      </c>
      <c r="I16" s="3">
        <v>155</v>
      </c>
      <c r="J16" s="3">
        <v>289</v>
      </c>
      <c r="K16" s="3">
        <v>-59</v>
      </c>
      <c r="L16" s="3">
        <v>-24</v>
      </c>
    </row>
    <row r="17" spans="2:12" x14ac:dyDescent="0.2">
      <c r="B17" s="1" t="s">
        <v>23</v>
      </c>
      <c r="C17" s="3">
        <f t="shared" ref="C17:L17" si="6">+C15+C16</f>
        <v>-225</v>
      </c>
      <c r="D17" s="3">
        <f t="shared" si="6"/>
        <v>-407</v>
      </c>
      <c r="E17" s="3">
        <f t="shared" si="6"/>
        <v>-794</v>
      </c>
      <c r="F17" s="3">
        <f t="shared" si="6"/>
        <v>-173</v>
      </c>
      <c r="G17" s="3">
        <f t="shared" si="6"/>
        <v>-131</v>
      </c>
      <c r="H17" s="3">
        <f t="shared" si="6"/>
        <v>-709</v>
      </c>
      <c r="I17" s="3">
        <f t="shared" si="6"/>
        <v>249</v>
      </c>
      <c r="J17" s="3">
        <f t="shared" si="6"/>
        <v>-370</v>
      </c>
      <c r="K17" s="3">
        <f t="shared" si="6"/>
        <v>-505</v>
      </c>
      <c r="L17" s="3">
        <f t="shared" si="6"/>
        <v>1341</v>
      </c>
    </row>
    <row r="18" spans="2:12" x14ac:dyDescent="0.2">
      <c r="B18" s="1" t="s">
        <v>24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60</v>
      </c>
      <c r="K18" s="3">
        <v>27</v>
      </c>
      <c r="L18" s="3">
        <v>203</v>
      </c>
    </row>
    <row r="19" spans="2:12" x14ac:dyDescent="0.2">
      <c r="B19" s="1" t="s">
        <v>25</v>
      </c>
      <c r="C19" s="3">
        <f t="shared" ref="C19:L19" si="7">+C17-C18</f>
        <v>-225</v>
      </c>
      <c r="D19" s="3">
        <f t="shared" si="7"/>
        <v>-407</v>
      </c>
      <c r="E19" s="3">
        <f t="shared" si="7"/>
        <v>-794</v>
      </c>
      <c r="F19" s="3">
        <f t="shared" si="7"/>
        <v>-173</v>
      </c>
      <c r="G19" s="3">
        <f t="shared" si="7"/>
        <v>-131</v>
      </c>
      <c r="H19" s="3">
        <f t="shared" si="7"/>
        <v>-709</v>
      </c>
      <c r="I19" s="3">
        <f t="shared" si="7"/>
        <v>249</v>
      </c>
      <c r="J19" s="3">
        <f t="shared" si="7"/>
        <v>-430</v>
      </c>
      <c r="K19" s="3">
        <f t="shared" si="7"/>
        <v>-532</v>
      </c>
      <c r="L19" s="3">
        <f t="shared" si="7"/>
        <v>1138</v>
      </c>
    </row>
    <row r="20" spans="2:12" x14ac:dyDescent="0.2">
      <c r="B20" s="1" t="s">
        <v>26</v>
      </c>
      <c r="C20" s="2">
        <f t="shared" ref="C20:L20" si="8">+C19/C21</f>
        <v>-1.585103130332111</v>
      </c>
      <c r="D20" s="2">
        <f t="shared" si="8"/>
        <v>-2.2491086304492871</v>
      </c>
      <c r="E20" s="2">
        <f t="shared" si="8"/>
        <v>-4.2327860229055458</v>
      </c>
      <c r="F20" s="2">
        <f t="shared" si="8"/>
        <v>-0.95469191120778063</v>
      </c>
      <c r="G20" s="2">
        <f t="shared" si="8"/>
        <v>-0.72391457147139215</v>
      </c>
      <c r="H20" s="2">
        <f t="shared" si="8"/>
        <v>-3.7796540179345492</v>
      </c>
      <c r="I20" s="2">
        <f t="shared" si="8"/>
        <v>1.2838823778120374</v>
      </c>
      <c r="J20" s="2">
        <f t="shared" si="8"/>
        <v>-2.1955986090770478</v>
      </c>
      <c r="K20" s="2">
        <f t="shared" si="8"/>
        <v>-2.7319555567934941</v>
      </c>
      <c r="L20" s="2">
        <f t="shared" si="8"/>
        <v>5.4978403367163429</v>
      </c>
    </row>
    <row r="21" spans="2:12" x14ac:dyDescent="0.2">
      <c r="B21" s="1" t="s">
        <v>1</v>
      </c>
      <c r="C21" s="3">
        <v>141.94659999999999</v>
      </c>
      <c r="D21" s="3">
        <v>180.960579</v>
      </c>
      <c r="E21" s="3">
        <v>187.58330699999999</v>
      </c>
      <c r="F21" s="3">
        <v>181.21029200000001</v>
      </c>
      <c r="G21" s="3">
        <v>180.960579</v>
      </c>
      <c r="H21" s="3">
        <v>187.58330699999999</v>
      </c>
      <c r="I21" s="3">
        <v>193.94300000000001</v>
      </c>
      <c r="J21" s="3">
        <v>195.846362</v>
      </c>
      <c r="K21" s="3">
        <v>194.732304</v>
      </c>
      <c r="L21" s="3">
        <v>206.99036899999999</v>
      </c>
    </row>
    <row r="23" spans="2:12" x14ac:dyDescent="0.2">
      <c r="B23" s="1" t="s">
        <v>31</v>
      </c>
      <c r="K23" s="6">
        <f>+K3/J3-1</f>
        <v>0.15121951219512186</v>
      </c>
      <c r="L23" s="6">
        <f>+L3/K3-1</f>
        <v>0.11440677966101687</v>
      </c>
    </row>
    <row r="24" spans="2:12" s="7" customFormat="1" x14ac:dyDescent="0.2">
      <c r="B24" s="7" t="s">
        <v>27</v>
      </c>
      <c r="C24" s="8"/>
      <c r="D24" s="8">
        <f t="shared" ref="D24:G24" si="9">+D8/C8-1</f>
        <v>0.5216494845360824</v>
      </c>
      <c r="E24" s="8">
        <f t="shared" si="9"/>
        <v>0.38550135501355021</v>
      </c>
      <c r="F24" s="8">
        <f t="shared" si="9"/>
        <v>0.28581907090464553</v>
      </c>
      <c r="G24" s="8">
        <f t="shared" si="9"/>
        <v>0.28617607910249099</v>
      </c>
      <c r="H24" s="8">
        <f>+H8/G8-1</f>
        <v>0.16499112950916617</v>
      </c>
      <c r="I24" s="8">
        <f>+I8/H8-1</f>
        <v>0.2269035532994923</v>
      </c>
      <c r="J24" s="8">
        <f>+J8/I8-1</f>
        <v>0.21297062474141493</v>
      </c>
      <c r="K24" s="8">
        <f>+K8/J8-1</f>
        <v>0.12961541741280813</v>
      </c>
      <c r="L24" s="8">
        <f>+L8/K8-1</f>
        <v>0.18313580433305665</v>
      </c>
    </row>
    <row r="25" spans="2:12" x14ac:dyDescent="0.2">
      <c r="B25" s="1" t="s">
        <v>21</v>
      </c>
      <c r="C25" s="6">
        <f t="shared" ref="C25:L25" si="10">+C10/C8</f>
        <v>0.11649484536082474</v>
      </c>
      <c r="D25" s="6">
        <f t="shared" si="10"/>
        <v>0.13584010840108401</v>
      </c>
      <c r="E25" s="6">
        <f t="shared" si="10"/>
        <v>0.20757946210268949</v>
      </c>
      <c r="F25" s="6">
        <f t="shared" si="10"/>
        <v>0.25727324586423272</v>
      </c>
      <c r="G25" s="6">
        <f t="shared" si="10"/>
        <v>0.25458308693081017</v>
      </c>
      <c r="H25" s="6">
        <f t="shared" si="10"/>
        <v>0.25571065989847713</v>
      </c>
      <c r="I25" s="6">
        <f t="shared" si="10"/>
        <v>0.26799751758378154</v>
      </c>
      <c r="J25" s="6">
        <f t="shared" si="10"/>
        <v>0.2495096785196555</v>
      </c>
      <c r="K25" s="6">
        <f t="shared" si="10"/>
        <v>0.25643541934022795</v>
      </c>
      <c r="L25" s="6">
        <f t="shared" si="10"/>
        <v>0.30141006827027372</v>
      </c>
    </row>
    <row r="28" spans="2:12" s="3" customFormat="1" x14ac:dyDescent="0.2">
      <c r="B28" s="3" t="s">
        <v>12</v>
      </c>
      <c r="J28" s="3">
        <v>8359</v>
      </c>
      <c r="K28" s="3">
        <v>9123</v>
      </c>
      <c r="L28" s="3">
        <v>7691</v>
      </c>
    </row>
    <row r="32" spans="2:12" s="3" customFormat="1" x14ac:dyDescent="0.2">
      <c r="B32" s="3" t="s">
        <v>28</v>
      </c>
      <c r="J32" s="3">
        <v>46</v>
      </c>
      <c r="K32" s="3">
        <v>680</v>
      </c>
      <c r="L32" s="3">
        <v>2301</v>
      </c>
    </row>
    <row r="33" spans="2:12" s="3" customFormat="1" x14ac:dyDescent="0.2">
      <c r="B33" s="3" t="s">
        <v>29</v>
      </c>
      <c r="J33" s="3">
        <v>25</v>
      </c>
      <c r="K33" s="3">
        <v>6</v>
      </c>
      <c r="L33" s="3">
        <v>17</v>
      </c>
    </row>
    <row r="34" spans="2:12" s="3" customFormat="1" x14ac:dyDescent="0.2">
      <c r="B34" s="3" t="s">
        <v>30</v>
      </c>
      <c r="J34" s="3">
        <f>+J32-J33</f>
        <v>21</v>
      </c>
      <c r="K34" s="3">
        <f>+K32-K33</f>
        <v>674</v>
      </c>
      <c r="L34" s="3">
        <f>+L32-L33</f>
        <v>2284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2025-04-28T16:14:18Z</dcterms:created>
  <dcterms:modified xsi:type="dcterms:W3CDTF">2025-10-15T21:20:12Z</dcterms:modified>
</cp:coreProperties>
</file>