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0C13B44C-8AB6-47C9-87BF-BCFB8F6ED6D4}" xr6:coauthVersionLast="47" xr6:coauthVersionMax="47" xr10:uidLastSave="{00000000-0000-0000-0000-000000000000}"/>
  <bookViews>
    <workbookView xWindow="4185" yWindow="4185" windowWidth="18075" windowHeight="16020" activeTab="1" xr2:uid="{53C54B3A-4AED-4B3F-98A4-BB0EF33ACDC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E5" i="2"/>
  <c r="D5" i="2"/>
  <c r="C5" i="2"/>
  <c r="E3" i="2"/>
  <c r="D3" i="2"/>
  <c r="C3" i="2"/>
  <c r="E14" i="2"/>
  <c r="D14" i="2"/>
  <c r="C14" i="2"/>
  <c r="E10" i="2"/>
  <c r="E13" i="2" s="1"/>
  <c r="D10" i="2"/>
  <c r="D13" i="2" s="1"/>
  <c r="C10" i="2"/>
  <c r="C13" i="2" s="1"/>
  <c r="K4" i="1"/>
  <c r="C15" i="2" l="1"/>
  <c r="C17" i="2" s="1"/>
  <c r="C19" i="2" s="1"/>
  <c r="C21" i="2" s="1"/>
  <c r="D15" i="2"/>
  <c r="D17" i="2" s="1"/>
  <c r="D19" i="2" s="1"/>
  <c r="D21" i="2" s="1"/>
  <c r="E15" i="2"/>
  <c r="E17" i="2" s="1"/>
  <c r="E19" i="2" s="1"/>
  <c r="E21" i="2" s="1"/>
</calcChain>
</file>

<file path=xl/sharedStrings.xml><?xml version="1.0" encoding="utf-8"?>
<sst xmlns="http://schemas.openxmlformats.org/spreadsheetml/2006/main" count="29" uniqueCount="25">
  <si>
    <t>Price</t>
  </si>
  <si>
    <t>Shares</t>
  </si>
  <si>
    <t>MC</t>
  </si>
  <si>
    <t>Cash</t>
  </si>
  <si>
    <t>Debt</t>
  </si>
  <si>
    <t>EV</t>
  </si>
  <si>
    <t>Q424</t>
  </si>
  <si>
    <t>Main</t>
  </si>
  <si>
    <t>Revenue</t>
  </si>
  <si>
    <t>Postpaid</t>
  </si>
  <si>
    <t>Prepaid</t>
  </si>
  <si>
    <t>Wholesale</t>
  </si>
  <si>
    <t>Services</t>
  </si>
  <si>
    <t>Equipment</t>
  </si>
  <si>
    <t>Other</t>
  </si>
  <si>
    <t>Gross Profit</t>
  </si>
  <si>
    <t>SG&amp;A</t>
  </si>
  <si>
    <t>Operating Income</t>
  </si>
  <si>
    <t>COGS+D&amp;A</t>
  </si>
  <si>
    <t>Interest</t>
  </si>
  <si>
    <t>Pretax Income</t>
  </si>
  <si>
    <t>Taxes</t>
  </si>
  <si>
    <t>Net Income</t>
  </si>
  <si>
    <t>Adj FCF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</si>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</sst>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31E57CF-7D09-4D34-9A1C-738E2E8FE2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CCB3D-1FCE-4757-AFC4-4D3F43B11281}">
  <dimension ref="J2:L7"/>
  <sheetViews>
    <sheetView zoomScaleNormal="100" workbookViewId="0">
      <selection activeCell="L7" sqref="L7"/>
    </sheetView>
  </sheetViews>
  <sheetFormatPr defaultRowHeight="12.75" x14ac:dyDescent="0.2"/>
  <sheetData>
    <row r="2" spans="10:12" x14ac:dyDescent="0.2">
      <c r="J2" t="s">
        <v>0</v>
      </c>
      <c r="K2" s="1">
        <v>257.5</v>
      </c>
    </row>
    <row r="3" spans="10:12" x14ac:dyDescent="0.2">
      <c r="J3" t="s">
        <v>1</v>
      </c>
      <c r="K3" s="2">
        <v>1141.744952</v>
      </c>
      <c r="L3" s="3" t="s">
        <v>6</v>
      </c>
    </row>
    <row r="4" spans="10:12" x14ac:dyDescent="0.2">
      <c r="J4" t="s">
        <v>2</v>
      </c>
      <c r="K4" s="2">
        <f>+K2*K3</f>
        <v>293999.32514000003</v>
      </c>
    </row>
    <row r="5" spans="10:12" x14ac:dyDescent="0.2">
      <c r="J5" t="s">
        <v>3</v>
      </c>
      <c r="K5" s="2">
        <v>5409</v>
      </c>
      <c r="L5" s="3" t="s">
        <v>6</v>
      </c>
    </row>
    <row r="6" spans="10:12" x14ac:dyDescent="0.2">
      <c r="J6" t="s">
        <v>4</v>
      </c>
      <c r="K6" s="2">
        <f>4068+72700</f>
        <v>76768</v>
      </c>
      <c r="L6" s="3" t="s">
        <v>6</v>
      </c>
    </row>
    <row r="7" spans="10:12" x14ac:dyDescent="0.2">
      <c r="J7" t="s">
        <v>5</v>
      </c>
      <c r="K7" s="2">
        <f>+K4-K5+K6</f>
        <v>365358.32514000003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BEA62-0E8C-4D9C-9BAD-7171CDEDFA47}">
  <dimension ref="A1:E2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7" sqref="E27"/>
    </sheetView>
  </sheetViews>
  <sheetFormatPr defaultRowHeight="12.75" x14ac:dyDescent="0.2"/>
  <cols>
    <col min="1" max="1" width="5" bestFit="1" customWidth="1"/>
    <col min="2" max="2" width="16.140625" customWidth="1"/>
  </cols>
  <sheetData>
    <row r="1" spans="1:5" x14ac:dyDescent="0.2">
      <c r="A1" s="5" t="s">
        <v>7</v>
      </c>
    </row>
    <row r="2" spans="1:5" x14ac:dyDescent="0.2">
      <c r="C2">
        <v>2022</v>
      </c>
      <c r="D2">
        <v>2023</v>
      </c>
      <c r="E2">
        <v>2024</v>
      </c>
    </row>
    <row r="3" spans="1:5" s="2" customFormat="1" x14ac:dyDescent="0.2">
      <c r="B3" s="2" t="s">
        <v>9</v>
      </c>
      <c r="C3" s="2">
        <f>72834+19398</f>
        <v>92232</v>
      </c>
      <c r="D3" s="2">
        <f>75936+22116</f>
        <v>98052</v>
      </c>
      <c r="E3" s="2">
        <f>79013+25105</f>
        <v>104118</v>
      </c>
    </row>
    <row r="4" spans="1:5" s="2" customFormat="1" x14ac:dyDescent="0.2">
      <c r="B4" s="2" t="s">
        <v>10</v>
      </c>
      <c r="C4" s="2">
        <v>21366</v>
      </c>
      <c r="D4" s="2">
        <v>21648</v>
      </c>
      <c r="E4" s="2">
        <v>25410</v>
      </c>
    </row>
    <row r="5" spans="1:5" s="2" customFormat="1" x14ac:dyDescent="0.2">
      <c r="B5" s="2" t="s">
        <v>24</v>
      </c>
      <c r="C5" s="2">
        <f>+C4+C3</f>
        <v>113598</v>
      </c>
      <c r="D5" s="2">
        <f>+D4+D3</f>
        <v>119700</v>
      </c>
      <c r="E5" s="2">
        <f>+E4+E3</f>
        <v>129528</v>
      </c>
    </row>
    <row r="7" spans="1:5" s="2" customFormat="1" x14ac:dyDescent="0.2">
      <c r="B7" s="2" t="s">
        <v>9</v>
      </c>
      <c r="C7" s="2">
        <v>45919</v>
      </c>
      <c r="D7" s="2">
        <v>48692</v>
      </c>
      <c r="E7" s="2">
        <v>52340</v>
      </c>
    </row>
    <row r="8" spans="1:5" s="2" customFormat="1" x14ac:dyDescent="0.2">
      <c r="B8" s="2" t="s">
        <v>10</v>
      </c>
      <c r="C8" s="2">
        <v>9857</v>
      </c>
      <c r="D8" s="2">
        <v>9767</v>
      </c>
      <c r="E8" s="2">
        <v>10399</v>
      </c>
    </row>
    <row r="9" spans="1:5" s="2" customFormat="1" x14ac:dyDescent="0.2">
      <c r="B9" s="2" t="s">
        <v>11</v>
      </c>
      <c r="C9" s="2">
        <v>5547</v>
      </c>
      <c r="D9" s="2">
        <v>4782</v>
      </c>
      <c r="E9" s="2">
        <v>3439</v>
      </c>
    </row>
    <row r="10" spans="1:5" s="2" customFormat="1" x14ac:dyDescent="0.2">
      <c r="B10" s="2" t="s">
        <v>12</v>
      </c>
      <c r="C10" s="2">
        <f>SUM(C7:C9)</f>
        <v>61323</v>
      </c>
      <c r="D10" s="2">
        <f>SUM(D7:D9)</f>
        <v>63241</v>
      </c>
      <c r="E10" s="2">
        <f>SUM(E7:E9)</f>
        <v>66178</v>
      </c>
    </row>
    <row r="11" spans="1:5" s="2" customFormat="1" x14ac:dyDescent="0.2">
      <c r="B11" s="2" t="s">
        <v>13</v>
      </c>
      <c r="C11" s="2">
        <v>17130</v>
      </c>
      <c r="D11" s="2">
        <v>14138</v>
      </c>
      <c r="E11" s="2">
        <v>14263</v>
      </c>
    </row>
    <row r="12" spans="1:5" s="2" customFormat="1" x14ac:dyDescent="0.2">
      <c r="B12" s="2" t="s">
        <v>14</v>
      </c>
      <c r="C12" s="2">
        <v>1118</v>
      </c>
      <c r="D12" s="2">
        <v>1179</v>
      </c>
      <c r="E12" s="2">
        <v>959</v>
      </c>
    </row>
    <row r="13" spans="1:5" s="4" customFormat="1" x14ac:dyDescent="0.2">
      <c r="B13" s="4" t="s">
        <v>8</v>
      </c>
      <c r="C13" s="4">
        <f>SUM(C10:C12)</f>
        <v>79571</v>
      </c>
      <c r="D13" s="4">
        <f>SUM(D10:D12)</f>
        <v>78558</v>
      </c>
      <c r="E13" s="4">
        <f>SUM(E10:E12)</f>
        <v>81400</v>
      </c>
    </row>
    <row r="14" spans="1:5" x14ac:dyDescent="0.2">
      <c r="B14" s="2" t="s">
        <v>18</v>
      </c>
      <c r="C14" s="2">
        <f>14666+21540+13651</f>
        <v>49857</v>
      </c>
      <c r="D14" s="2">
        <f>11655+18533+12818</f>
        <v>43006</v>
      </c>
      <c r="E14" s="2">
        <f>10771+18882+12919</f>
        <v>42572</v>
      </c>
    </row>
    <row r="15" spans="1:5" x14ac:dyDescent="0.2">
      <c r="B15" s="2" t="s">
        <v>15</v>
      </c>
      <c r="C15" s="2">
        <f>+C13-C14</f>
        <v>29714</v>
      </c>
      <c r="D15" s="2">
        <f>+D13-D14</f>
        <v>35552</v>
      </c>
      <c r="E15" s="2">
        <f>+E13-E14</f>
        <v>38828</v>
      </c>
    </row>
    <row r="16" spans="1:5" s="2" customFormat="1" x14ac:dyDescent="0.2">
      <c r="B16" s="2" t="s">
        <v>16</v>
      </c>
      <c r="C16" s="2">
        <v>21607</v>
      </c>
      <c r="D16" s="2">
        <v>21311</v>
      </c>
      <c r="E16" s="2">
        <v>20818</v>
      </c>
    </row>
    <row r="17" spans="2:5" x14ac:dyDescent="0.2">
      <c r="B17" s="2" t="s">
        <v>17</v>
      </c>
      <c r="C17" s="2">
        <f t="shared" ref="C17:D17" si="0">+C15-C16</f>
        <v>8107</v>
      </c>
      <c r="D17" s="2">
        <f t="shared" si="0"/>
        <v>14241</v>
      </c>
      <c r="E17" s="2">
        <f>+E15-E16</f>
        <v>18010</v>
      </c>
    </row>
    <row r="18" spans="2:5" x14ac:dyDescent="0.2">
      <c r="B18" s="2" t="s">
        <v>19</v>
      </c>
      <c r="C18" s="2">
        <v>-3364</v>
      </c>
      <c r="D18" s="2">
        <v>-3335</v>
      </c>
      <c r="E18" s="2">
        <v>-3411</v>
      </c>
    </row>
    <row r="19" spans="2:5" x14ac:dyDescent="0.2">
      <c r="B19" s="2" t="s">
        <v>20</v>
      </c>
      <c r="C19" s="2">
        <f>+C17+C18</f>
        <v>4743</v>
      </c>
      <c r="D19" s="2">
        <f>+D17+D18</f>
        <v>10906</v>
      </c>
      <c r="E19" s="2">
        <f>+E17+E18</f>
        <v>14599</v>
      </c>
    </row>
    <row r="20" spans="2:5" x14ac:dyDescent="0.2">
      <c r="B20" s="2" t="s">
        <v>21</v>
      </c>
      <c r="C20" s="2">
        <v>556</v>
      </c>
      <c r="D20" s="2">
        <v>2682</v>
      </c>
      <c r="E20" s="2">
        <v>3373</v>
      </c>
    </row>
    <row r="21" spans="2:5" x14ac:dyDescent="0.2">
      <c r="B21" s="2" t="s">
        <v>22</v>
      </c>
      <c r="C21" s="2">
        <f>+C19-C20</f>
        <v>4187</v>
      </c>
      <c r="D21" s="2">
        <f>+D19-D20</f>
        <v>8224</v>
      </c>
      <c r="E21" s="2">
        <f>+E19-E20</f>
        <v>11226</v>
      </c>
    </row>
    <row r="27" spans="2:5" x14ac:dyDescent="0.2">
      <c r="B27" s="2" t="s">
        <v>23</v>
      </c>
      <c r="C27" s="2">
        <v>7656</v>
      </c>
      <c r="D27" s="2">
        <v>13586</v>
      </c>
      <c r="E27" s="2">
        <v>17032</v>
      </c>
    </row>
  </sheetData>
  <hyperlinks>
    <hyperlink ref="A1" location="Main!A1" display="Main" xr:uid="{E7682D4C-C846-422B-A2F5-32CBFC2D6B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2025-03-17T16:41:58Z</dcterms:created>
  <dcterms:modified xsi:type="dcterms:W3CDTF">2025-10-16T17:11:37Z</dcterms:modified>
</cp:coreProperties>
</file>