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9B5AE3A-D524-496E-AF4A-FBC72CA2ABBC}" xr6:coauthVersionLast="47" xr6:coauthVersionMax="47" xr10:uidLastSave="{00000000-0000-0000-0000-000000000000}"/>
  <bookViews>
    <workbookView xWindow="4665" yWindow="4665" windowWidth="18075" windowHeight="16020" activeTab="1" xr2:uid="{D86378E0-AC92-4695-85CE-E46642B2CA1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  <c r="J12" i="2"/>
  <c r="J14" i="2" s="1"/>
  <c r="J15" i="2" s="1"/>
  <c r="N15" i="2"/>
  <c r="N14" i="2"/>
  <c r="N12" i="2"/>
  <c r="J9" i="2"/>
  <c r="J5" i="2"/>
  <c r="N10" i="2"/>
  <c r="N9" i="2"/>
  <c r="N5" i="2"/>
  <c r="N22" i="2"/>
  <c r="J10" i="2" l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<sst xmlns="http://schemas.openxmlformats.org/spreadsheetml/2006/main" count="38" uniqueCount="34">
  <si>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</si>
  <si>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</si>
  <si>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</si>
  <si>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</si>
  <si>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</si>
  <si>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</si>
  <si>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</si>
  <si>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</si>
  <si>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</si>
  <si>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</si>
  <si>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</si>
  <si>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</si>
  <si>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</si>
  <si>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</si>
  <si>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</si>
  <si>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</si>
  <si>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</si>
  <si>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</si>
  <si>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</si>
  <si>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</si>
  <si>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</si>
  <si>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COGS</t>
  </si>
  <si>
    <t>Gross Profit</t>
  </si>
  <si>
    <t>S&amp;M</t>
  </si>
  <si>
    <t>T&amp;D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</si>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</sst>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E08A-496F-4E4A-841B-9A80486FFEFE}">
  <dimension ref="K2:M7"/>
  <sheetViews>
    <sheetView zoomScaleNormal="100" workbookViewId="0">
      <selection activeCell="M7" sqref="M7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80</v>
      </c>
    </row>
    <row r="3" spans="11:13" x14ac:dyDescent="0.2">
      <c r="K3" s="1" t="s">
        <v>1</v>
      </c>
      <c r="L3" s="5">
        <v>507</v>
      </c>
      <c r="M3" s="3" t="s">
        <v>19</v>
      </c>
    </row>
    <row r="4" spans="11:13" x14ac:dyDescent="0.2">
      <c r="K4" s="1" t="s">
        <v>2</v>
      </c>
      <c r="L4" s="5">
        <f>+L2*L3</f>
        <v>40560</v>
      </c>
    </row>
    <row r="5" spans="11:13" x14ac:dyDescent="0.2">
      <c r="K5" s="1" t="s">
        <v>3</v>
      </c>
      <c r="L5" s="5">
        <f>1369.463+552.026</f>
        <v>1921.489</v>
      </c>
      <c r="M5" s="3" t="s">
        <v>19</v>
      </c>
    </row>
    <row r="6" spans="11:13" x14ac:dyDescent="0.2">
      <c r="K6" s="1" t="s">
        <v>4</v>
      </c>
      <c r="L6" s="5">
        <v>0</v>
      </c>
      <c r="M6" s="3" t="s">
        <v>19</v>
      </c>
    </row>
    <row r="7" spans="11:13" x14ac:dyDescent="0.2">
      <c r="K7" s="1" t="s">
        <v>5</v>
      </c>
      <c r="L7" s="5">
        <f>+L4-L5+L6</f>
        <v>38638.510999999999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B172-1F17-482B-BB87-9C4FAD315125}">
  <dimension ref="A1:O22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defaultColWidth="8.7109375" defaultRowHeight="12.75" x14ac:dyDescent="0.2"/>
  <cols>
    <col min="1" max="1" width="4.7109375" style="1" bestFit="1" customWidth="1"/>
    <col min="2" max="2" width="17.28515625" style="1" bestFit="1" customWidth="1"/>
    <col min="3" max="14" width="8.7109375" style="3"/>
    <col min="15" max="16384" width="8.7109375" style="1"/>
  </cols>
  <sheetData>
    <row r="1" spans="1:15" x14ac:dyDescent="0.2">
      <c r="A1" s="1" t="s">
        <v>6</v>
      </c>
    </row>
    <row r="2" spans="1:15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33</v>
      </c>
    </row>
    <row r="3" spans="1:15" s="7" customFormat="1" x14ac:dyDescent="0.2">
      <c r="B3" s="7" t="s">
        <v>7</v>
      </c>
      <c r="C3" s="8"/>
      <c r="D3" s="8"/>
      <c r="E3" s="8"/>
      <c r="F3" s="8"/>
      <c r="G3" s="8"/>
      <c r="H3" s="8"/>
      <c r="I3" s="8"/>
      <c r="J3" s="8">
        <v>606</v>
      </c>
      <c r="K3" s="8"/>
      <c r="L3" s="8"/>
      <c r="M3" s="8"/>
      <c r="N3" s="8">
        <v>741</v>
      </c>
      <c r="O3" s="7">
        <v>575</v>
      </c>
    </row>
    <row r="4" spans="1:15" s="5" customFormat="1" x14ac:dyDescent="0.2">
      <c r="B4" s="5" t="s">
        <v>21</v>
      </c>
      <c r="C4" s="6"/>
      <c r="D4" s="6"/>
      <c r="E4" s="6"/>
      <c r="F4" s="6"/>
      <c r="G4" s="6"/>
      <c r="H4" s="6"/>
      <c r="I4" s="6"/>
      <c r="J4" s="6">
        <v>100.69499999999999</v>
      </c>
      <c r="K4" s="6"/>
      <c r="L4" s="6"/>
      <c r="M4" s="6"/>
      <c r="N4" s="6">
        <v>135.267</v>
      </c>
    </row>
    <row r="5" spans="1:15" s="5" customFormat="1" x14ac:dyDescent="0.2">
      <c r="B5" s="5" t="s">
        <v>22</v>
      </c>
      <c r="C5" s="6"/>
      <c r="D5" s="6"/>
      <c r="E5" s="6"/>
      <c r="F5" s="6"/>
      <c r="G5" s="6"/>
      <c r="H5" s="6"/>
      <c r="I5" s="6"/>
      <c r="J5" s="6">
        <f>+J3-J4</f>
        <v>505.30500000000001</v>
      </c>
      <c r="K5" s="6"/>
      <c r="L5" s="6"/>
      <c r="M5" s="6"/>
      <c r="N5" s="6">
        <f>+N3-N4</f>
        <v>605.73299999999995</v>
      </c>
    </row>
    <row r="6" spans="1:15" s="5" customFormat="1" x14ac:dyDescent="0.2">
      <c r="B6" s="5" t="s">
        <v>23</v>
      </c>
      <c r="C6" s="6"/>
      <c r="D6" s="6"/>
      <c r="E6" s="6"/>
      <c r="F6" s="6"/>
      <c r="G6" s="6"/>
      <c r="H6" s="6"/>
      <c r="I6" s="6"/>
      <c r="J6" s="6">
        <v>126.79300000000001</v>
      </c>
      <c r="K6" s="6"/>
      <c r="L6" s="6"/>
      <c r="M6" s="6"/>
      <c r="N6" s="6">
        <v>150.62899999999999</v>
      </c>
    </row>
    <row r="7" spans="1:15" s="5" customFormat="1" x14ac:dyDescent="0.2">
      <c r="B7" s="5" t="s">
        <v>24</v>
      </c>
      <c r="C7" s="6"/>
      <c r="D7" s="6"/>
      <c r="E7" s="6"/>
      <c r="F7" s="6"/>
      <c r="G7" s="6"/>
      <c r="H7" s="6"/>
      <c r="I7" s="6"/>
      <c r="J7" s="6">
        <v>102.004</v>
      </c>
      <c r="K7" s="6"/>
      <c r="L7" s="6"/>
      <c r="M7" s="6"/>
      <c r="N7" s="6">
        <v>127.893</v>
      </c>
    </row>
    <row r="8" spans="1:15" s="5" customFormat="1" x14ac:dyDescent="0.2">
      <c r="B8" s="5" t="s">
        <v>25</v>
      </c>
      <c r="C8" s="6"/>
      <c r="D8" s="6"/>
      <c r="E8" s="6"/>
      <c r="F8" s="6"/>
      <c r="G8" s="6"/>
      <c r="H8" s="6"/>
      <c r="I8" s="6"/>
      <c r="J8" s="6">
        <v>131.86699999999999</v>
      </c>
      <c r="K8" s="6"/>
      <c r="L8" s="6"/>
      <c r="M8" s="6"/>
      <c r="N8" s="6">
        <v>131.91399999999999</v>
      </c>
    </row>
    <row r="9" spans="1:15" s="5" customFormat="1" x14ac:dyDescent="0.2">
      <c r="B9" s="5" t="s">
        <v>26</v>
      </c>
      <c r="C9" s="6"/>
      <c r="D9" s="6"/>
      <c r="E9" s="6"/>
      <c r="F9" s="6"/>
      <c r="G9" s="6"/>
      <c r="H9" s="6"/>
      <c r="I9" s="6"/>
      <c r="J9" s="6">
        <f>SUM(J6:J8)</f>
        <v>360.66399999999999</v>
      </c>
      <c r="K9" s="6"/>
      <c r="L9" s="6"/>
      <c r="M9" s="6"/>
      <c r="N9" s="6">
        <f>SUM(N6:N8)</f>
        <v>410.43599999999998</v>
      </c>
    </row>
    <row r="10" spans="1:15" s="5" customFormat="1" x14ac:dyDescent="0.2">
      <c r="B10" s="5" t="s">
        <v>27</v>
      </c>
      <c r="C10" s="6"/>
      <c r="D10" s="6"/>
      <c r="E10" s="6"/>
      <c r="F10" s="6"/>
      <c r="G10" s="6"/>
      <c r="H10" s="6"/>
      <c r="I10" s="6"/>
      <c r="J10" s="6">
        <f>+J5-J9</f>
        <v>144.64100000000002</v>
      </c>
      <c r="K10" s="6"/>
      <c r="L10" s="6"/>
      <c r="M10" s="6"/>
      <c r="N10" s="6">
        <f>+N5-N9</f>
        <v>195.29699999999997</v>
      </c>
    </row>
    <row r="11" spans="1:15" s="5" customFormat="1" x14ac:dyDescent="0.2">
      <c r="B11" s="5" t="s">
        <v>32</v>
      </c>
      <c r="C11" s="6"/>
      <c r="D11" s="6"/>
      <c r="E11" s="6"/>
      <c r="F11" s="6"/>
      <c r="G11" s="6"/>
      <c r="H11" s="6"/>
      <c r="I11" s="6"/>
      <c r="J11" s="6">
        <v>16.238</v>
      </c>
      <c r="K11" s="6"/>
      <c r="L11" s="6"/>
      <c r="M11" s="6"/>
      <c r="N11" s="6">
        <v>26.29</v>
      </c>
    </row>
    <row r="12" spans="1:15" s="5" customFormat="1" x14ac:dyDescent="0.2">
      <c r="B12" s="5" t="s">
        <v>31</v>
      </c>
      <c r="C12" s="6"/>
      <c r="D12" s="6"/>
      <c r="E12" s="6"/>
      <c r="F12" s="6"/>
      <c r="G12" s="6"/>
      <c r="H12" s="6"/>
      <c r="I12" s="6"/>
      <c r="J12" s="6">
        <f>+J10+J11</f>
        <v>160.87900000000002</v>
      </c>
      <c r="K12" s="6"/>
      <c r="L12" s="6"/>
      <c r="M12" s="6"/>
      <c r="N12" s="6">
        <f>+N10+N11</f>
        <v>221.58699999999996</v>
      </c>
    </row>
    <row r="13" spans="1:15" s="5" customFormat="1" x14ac:dyDescent="0.2">
      <c r="B13" s="5" t="s">
        <v>30</v>
      </c>
      <c r="C13" s="6"/>
      <c r="D13" s="6"/>
      <c r="E13" s="6"/>
      <c r="F13" s="6"/>
      <c r="G13" s="6"/>
      <c r="H13" s="6"/>
      <c r="I13" s="6"/>
      <c r="J13" s="6">
        <v>63.353000000000002</v>
      </c>
      <c r="K13" s="6"/>
      <c r="L13" s="6"/>
      <c r="M13" s="6"/>
      <c r="N13" s="6">
        <v>39.369999999999997</v>
      </c>
    </row>
    <row r="14" spans="1:15" s="5" customFormat="1" x14ac:dyDescent="0.2">
      <c r="B14" s="5" t="s">
        <v>29</v>
      </c>
      <c r="C14" s="6"/>
      <c r="D14" s="6"/>
      <c r="E14" s="6"/>
      <c r="F14" s="6"/>
      <c r="G14" s="6"/>
      <c r="H14" s="6"/>
      <c r="I14" s="6"/>
      <c r="J14" s="6">
        <f>+J12-J13</f>
        <v>97.52600000000001</v>
      </c>
      <c r="K14" s="6"/>
      <c r="L14" s="6"/>
      <c r="M14" s="6"/>
      <c r="N14" s="6">
        <f>+N12-N13</f>
        <v>182.21699999999996</v>
      </c>
    </row>
    <row r="15" spans="1:15" x14ac:dyDescent="0.2">
      <c r="B15" s="1" t="s">
        <v>28</v>
      </c>
      <c r="J15" s="9">
        <f>+J14/J16</f>
        <v>0.1951761320199647</v>
      </c>
      <c r="N15" s="9">
        <f>+N14/N16</f>
        <v>0.3595136955625311</v>
      </c>
    </row>
    <row r="16" spans="1:15" s="5" customFormat="1" x14ac:dyDescent="0.2">
      <c r="B16" s="5" t="s">
        <v>1</v>
      </c>
      <c r="C16" s="6"/>
      <c r="D16" s="6"/>
      <c r="E16" s="6"/>
      <c r="F16" s="6"/>
      <c r="G16" s="6"/>
      <c r="H16" s="6"/>
      <c r="I16" s="6"/>
      <c r="J16" s="6">
        <v>499.68200000000002</v>
      </c>
      <c r="K16" s="6"/>
      <c r="L16" s="6"/>
      <c r="M16" s="6"/>
      <c r="N16" s="6">
        <v>506.84300000000002</v>
      </c>
    </row>
    <row r="22" spans="2:14" x14ac:dyDescent="0.2">
      <c r="B22" s="1" t="s">
        <v>20</v>
      </c>
      <c r="N22" s="4">
        <f>+N3/J3-1</f>
        <v>0.22277227722772275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2025-02-13T15:34:13Z</dcterms:created>
  <dcterms:modified xsi:type="dcterms:W3CDTF">2025-10-16T09:40:05Z</dcterms:modified>
</cp:coreProperties>
</file>