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FF7DC242-68C7-4175-B38E-492B88F3707A}" xr6:coauthVersionLast="47" xr6:coauthVersionMax="47" xr10:uidLastSave="{00000000-0000-0000-0000-000000000000}"/>
  <bookViews>
    <workbookView xWindow="2250" yWindow="2250" windowWidth="18075" windowHeight="16020" activeTab="1" xr2:uid="{9A99E2F9-9E02-4420-AC63-FD3F7B37F7E9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2" l="1"/>
  <c r="I5" i="2"/>
  <c r="F8" i="2"/>
  <c r="F9" i="2" s="1"/>
  <c r="F11" i="2" s="1"/>
  <c r="F13" i="2" s="1"/>
  <c r="F14" i="2" s="1"/>
  <c r="J14" i="2"/>
  <c r="F5" i="2"/>
  <c r="J5" i="2"/>
  <c r="K14" i="2"/>
  <c r="G14" i="2"/>
  <c r="G13" i="2"/>
  <c r="G11" i="2"/>
  <c r="G9" i="2"/>
  <c r="G8" i="2"/>
  <c r="G5" i="2"/>
  <c r="K5" i="2"/>
  <c r="K4" i="2"/>
  <c r="H14" i="2"/>
  <c r="L14" i="2"/>
  <c r="H11" i="2"/>
  <c r="H13" i="2" s="1"/>
  <c r="L13" i="2"/>
  <c r="L11" i="2"/>
  <c r="K8" i="2"/>
  <c r="J8" i="2"/>
  <c r="I8" i="2"/>
  <c r="I9" i="2" s="1"/>
  <c r="I11" i="2" s="1"/>
  <c r="I13" i="2" s="1"/>
  <c r="H8" i="2"/>
  <c r="H9" i="2" s="1"/>
  <c r="L9" i="2"/>
  <c r="L8" i="2"/>
  <c r="L5" i="2"/>
  <c r="H5" i="2"/>
  <c r="M7" i="1"/>
  <c r="M4" i="1"/>
  <c r="M5" i="1"/>
  <c r="J9" i="2" l="1"/>
  <c r="J11" i="2" s="1"/>
  <c r="J13" i="2" s="1"/>
  <c r="K9" i="2"/>
  <c r="K11" i="2" s="1"/>
  <c r="K13" i="2" s="1"/>
</calcChain>
</file>

<file path=xl/sharedStrings.xml><?xml version="1.0" encoding="utf-8"?>
<sst xmlns="http://schemas.openxmlformats.org/spreadsheetml/2006/main" count="43" uniqueCount="40">
  <si>
    <t>Price</t>
  </si>
  <si>
    <t>Shares</t>
  </si>
  <si>
    <t>MC</t>
  </si>
  <si>
    <t>Cash</t>
  </si>
  <si>
    <t>Debt</t>
  </si>
  <si>
    <t>EV</t>
  </si>
  <si>
    <t>Name</t>
  </si>
  <si>
    <t>Indication</t>
  </si>
  <si>
    <t>Danyelza (naxitamab)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</si>
  <si>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</si>
  <si>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</si>
  <si>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</si>
  <si>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</si>
  <si>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</si>
  <si>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</si>
  <si>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</si>
  <si>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</si>
  <si>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</si>
  <si>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</si>
  <si>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</si>
  <si>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</si>
  <si>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</si>
  <si>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</si>
  <si>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SG&amp;A</t>
  </si>
  <si>
    <t>R&amp;D</t>
  </si>
  <si>
    <t>Gross Profit</t>
  </si>
  <si>
    <t>COGS</t>
  </si>
  <si>
    <t>S/O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</si>
  <si>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</si>
  <si>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</si>
  <si>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</si>
  <si>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</si>
  <si>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</si>
  <si>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</si>
  <si>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</si>
  <si>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Neuroblastoma</t>
  </si>
  <si>
    <t>MOA</t>
  </si>
  <si>
    <t>GD2 mab</t>
  </si>
  <si>
    <t>Approved</t>
  </si>
  <si>
    <t>GD2-SADA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</si>
</sst>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E304276-DEDE-4194-A85B-4422F746A1F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27878</xdr:colOff>
      <xdr:row>0</xdr:row>
      <xdr:rowOff>41817</xdr:rowOff>
    </xdr:from>
    <xdr:to>
      <xdr:col>12</xdr:col>
      <xdr:colOff>27878</xdr:colOff>
      <xdr:row>30</xdr:row>
      <xdr:rowOff>55756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E9BD6EA-200F-5C75-A4D7-53FF7F4A6CB2}"/>
            </a:ext>
          </a:extLst>
        </xdr:cNvPr>
        <xdr:cNvCxnSpPr/>
      </xdr:nvCxnSpPr>
      <xdr:spPr>
        <a:xfrm>
          <a:off x="7173951" y="41817"/>
          <a:ext cx="0" cy="489259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B2103-7E91-4CA7-9CAE-6F39C1AA939B}">
  <dimension ref="B2:N10"/>
  <sheetViews>
    <sheetView zoomScaleNormal="100" workbookViewId="0">
      <selection activeCell="N7" sqref="N7"/>
    </sheetView>
  </sheetViews>
  <sheetFormatPr defaultRowHeight="12.75" x14ac:dyDescent="0.2"/>
  <cols>
    <col min="1" max="1" width="4.140625" customWidth="1"/>
    <col min="2" max="2" width="19.28515625" bestFit="1" customWidth="1"/>
    <col min="3" max="3" width="13.5703125" bestFit="1" customWidth="1"/>
  </cols>
  <sheetData>
    <row r="2" spans="2:14" x14ac:dyDescent="0.2">
      <c r="B2" s="13" t="s">
        <v>6</v>
      </c>
      <c r="C2" s="14" t="s">
        <v>7</v>
      </c>
      <c r="D2" s="14" t="s">
        <v>36</v>
      </c>
      <c r="E2" s="14" t="s">
        <v>38</v>
      </c>
      <c r="F2" s="14"/>
      <c r="G2" s="14"/>
      <c r="H2" s="15"/>
      <c r="L2" t="s">
        <v>0</v>
      </c>
      <c r="M2" s="1">
        <v>14</v>
      </c>
    </row>
    <row r="3" spans="2:14" x14ac:dyDescent="0.2">
      <c r="B3" s="8" t="s">
        <v>8</v>
      </c>
      <c r="C3" t="s">
        <v>35</v>
      </c>
      <c r="D3" t="s">
        <v>37</v>
      </c>
      <c r="H3" s="9"/>
      <c r="L3" t="s">
        <v>1</v>
      </c>
      <c r="M3" s="2">
        <v>44.567334000000002</v>
      </c>
      <c r="N3" s="3" t="s">
        <v>9</v>
      </c>
    </row>
    <row r="4" spans="2:14" x14ac:dyDescent="0.2">
      <c r="B4" s="8"/>
      <c r="H4" s="9"/>
      <c r="L4" t="s">
        <v>2</v>
      </c>
      <c r="M4" s="2">
        <f>+M2*M3</f>
        <v>623.94267600000001</v>
      </c>
    </row>
    <row r="5" spans="2:14" x14ac:dyDescent="0.2">
      <c r="B5" s="13"/>
      <c r="C5" s="14"/>
      <c r="D5" s="14"/>
      <c r="E5" s="14"/>
      <c r="F5" s="14"/>
      <c r="G5" s="14"/>
      <c r="H5" s="15"/>
      <c r="L5" t="s">
        <v>3</v>
      </c>
      <c r="M5" s="2">
        <f>77.806+22.191</f>
        <v>99.997</v>
      </c>
      <c r="N5" s="3" t="s">
        <v>9</v>
      </c>
    </row>
    <row r="6" spans="2:14" x14ac:dyDescent="0.2">
      <c r="B6" s="8" t="s">
        <v>39</v>
      </c>
      <c r="H6" s="9"/>
      <c r="L6" t="s">
        <v>4</v>
      </c>
      <c r="M6" s="2">
        <v>0</v>
      </c>
      <c r="N6" s="3" t="s">
        <v>9</v>
      </c>
    </row>
    <row r="7" spans="2:14" x14ac:dyDescent="0.2">
      <c r="B7" s="8"/>
      <c r="H7" s="9"/>
      <c r="L7" t="s">
        <v>5</v>
      </c>
      <c r="M7" s="2">
        <f>+M4-M5+M6</f>
        <v>523.94567600000005</v>
      </c>
    </row>
    <row r="8" spans="2:14" x14ac:dyDescent="0.2">
      <c r="B8" s="8"/>
      <c r="H8" s="9"/>
    </row>
    <row r="9" spans="2:14" x14ac:dyDescent="0.2">
      <c r="B9" s="8"/>
      <c r="H9" s="9"/>
    </row>
    <row r="10" spans="2:14" x14ac:dyDescent="0.2">
      <c r="B10" s="10"/>
      <c r="C10" s="11"/>
      <c r="D10" s="11"/>
      <c r="E10" s="11"/>
      <c r="F10" s="11"/>
      <c r="G10" s="11"/>
      <c r="H1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DC233-DE6B-4AED-A31B-9FBC63E617B9}">
  <dimension ref="A1:N15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L15" sqref="L15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</cols>
  <sheetData>
    <row r="1" spans="1:14" x14ac:dyDescent="0.2">
      <c r="A1" s="16" t="s">
        <v>10</v>
      </c>
    </row>
    <row r="2" spans="1:14" x14ac:dyDescent="0.2"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9</v>
      </c>
      <c r="M2" s="3" t="s">
        <v>21</v>
      </c>
      <c r="N2" s="3" t="s">
        <v>22</v>
      </c>
    </row>
    <row r="3" spans="1:14" s="6" customFormat="1" x14ac:dyDescent="0.2">
      <c r="B3" s="6" t="s">
        <v>11</v>
      </c>
      <c r="C3" s="7"/>
      <c r="D3" s="7"/>
      <c r="E3" s="7">
        <v>12537</v>
      </c>
      <c r="F3" s="7">
        <v>16447</v>
      </c>
      <c r="G3" s="7">
        <v>20251</v>
      </c>
      <c r="H3" s="7">
        <v>20751</v>
      </c>
      <c r="I3" s="7">
        <v>19954</v>
      </c>
      <c r="J3" s="7">
        <v>23363</v>
      </c>
      <c r="K3" s="7">
        <v>19931</v>
      </c>
      <c r="L3" s="7">
        <v>22798</v>
      </c>
      <c r="M3" s="7"/>
      <c r="N3" s="7"/>
    </row>
    <row r="4" spans="1:14" s="2" customFormat="1" x14ac:dyDescent="0.2">
      <c r="B4" s="2" t="s">
        <v>26</v>
      </c>
      <c r="C4" s="4"/>
      <c r="D4" s="4"/>
      <c r="E4" s="4">
        <v>2475</v>
      </c>
      <c r="F4" s="4">
        <v>2020</v>
      </c>
      <c r="G4" s="4">
        <v>2083</v>
      </c>
      <c r="H4" s="4">
        <v>4649</v>
      </c>
      <c r="I4" s="4">
        <v>2595</v>
      </c>
      <c r="J4" s="4">
        <v>2039</v>
      </c>
      <c r="K4" s="4">
        <f>2097+50</f>
        <v>2147</v>
      </c>
      <c r="L4" s="4">
        <v>3014</v>
      </c>
      <c r="M4" s="4"/>
      <c r="N4" s="4"/>
    </row>
    <row r="5" spans="1:14" s="2" customFormat="1" x14ac:dyDescent="0.2">
      <c r="B5" s="2" t="s">
        <v>25</v>
      </c>
      <c r="C5" s="4"/>
      <c r="D5" s="4"/>
      <c r="E5" s="4">
        <f t="shared" ref="E5:L5" si="0">+E3-E4</f>
        <v>10062</v>
      </c>
      <c r="F5" s="4">
        <f t="shared" si="0"/>
        <v>14427</v>
      </c>
      <c r="G5" s="4">
        <f t="shared" si="0"/>
        <v>18168</v>
      </c>
      <c r="H5" s="4">
        <f t="shared" si="0"/>
        <v>16102</v>
      </c>
      <c r="I5" s="4">
        <f t="shared" si="0"/>
        <v>17359</v>
      </c>
      <c r="J5" s="4">
        <f t="shared" si="0"/>
        <v>21324</v>
      </c>
      <c r="K5" s="4">
        <f t="shared" si="0"/>
        <v>17784</v>
      </c>
      <c r="L5" s="4">
        <f t="shared" si="0"/>
        <v>19784</v>
      </c>
      <c r="M5" s="4"/>
      <c r="N5" s="4"/>
    </row>
    <row r="6" spans="1:14" s="2" customFormat="1" x14ac:dyDescent="0.2">
      <c r="B6" s="2" t="s">
        <v>24</v>
      </c>
      <c r="C6" s="4"/>
      <c r="D6" s="4"/>
      <c r="E6" s="4"/>
      <c r="F6" s="4">
        <v>19787</v>
      </c>
      <c r="G6" s="4">
        <v>13418</v>
      </c>
      <c r="H6" s="4">
        <v>12055</v>
      </c>
      <c r="I6" s="4"/>
      <c r="J6" s="4">
        <v>13388</v>
      </c>
      <c r="K6" s="4">
        <v>13267</v>
      </c>
      <c r="L6" s="4">
        <v>12341</v>
      </c>
      <c r="M6" s="4"/>
      <c r="N6" s="4"/>
    </row>
    <row r="7" spans="1:14" s="2" customFormat="1" x14ac:dyDescent="0.2">
      <c r="B7" s="2" t="s">
        <v>23</v>
      </c>
      <c r="C7" s="4"/>
      <c r="D7" s="4"/>
      <c r="E7" s="4"/>
      <c r="F7" s="4">
        <v>10793</v>
      </c>
      <c r="G7" s="4">
        <v>12251</v>
      </c>
      <c r="H7" s="4">
        <v>11270</v>
      </c>
      <c r="I7" s="4"/>
      <c r="J7" s="4">
        <v>11135</v>
      </c>
      <c r="K7" s="4">
        <v>11425</v>
      </c>
      <c r="L7" s="4">
        <v>17232</v>
      </c>
      <c r="M7" s="4"/>
      <c r="N7" s="4"/>
    </row>
    <row r="8" spans="1:14" s="2" customFormat="1" x14ac:dyDescent="0.2">
      <c r="B8" s="2" t="s">
        <v>28</v>
      </c>
      <c r="C8" s="4"/>
      <c r="D8" s="4"/>
      <c r="E8" s="4"/>
      <c r="F8" s="4">
        <f t="shared" ref="F8:K8" si="1">+F6+F7</f>
        <v>30580</v>
      </c>
      <c r="G8" s="4">
        <f t="shared" si="1"/>
        <v>25669</v>
      </c>
      <c r="H8" s="4">
        <f t="shared" si="1"/>
        <v>23325</v>
      </c>
      <c r="I8" s="4">
        <f t="shared" si="1"/>
        <v>0</v>
      </c>
      <c r="J8" s="4">
        <f t="shared" si="1"/>
        <v>24523</v>
      </c>
      <c r="K8" s="4">
        <f t="shared" si="1"/>
        <v>24692</v>
      </c>
      <c r="L8" s="4">
        <f>+L6+L7</f>
        <v>29573</v>
      </c>
      <c r="M8" s="4"/>
      <c r="N8" s="4"/>
    </row>
    <row r="9" spans="1:14" s="2" customFormat="1" x14ac:dyDescent="0.2">
      <c r="B9" s="2" t="s">
        <v>29</v>
      </c>
      <c r="C9" s="4"/>
      <c r="D9" s="4"/>
      <c r="E9" s="4"/>
      <c r="F9" s="4">
        <f t="shared" ref="F9:K9" si="2">+F5-F8</f>
        <v>-16153</v>
      </c>
      <c r="G9" s="4">
        <f t="shared" si="2"/>
        <v>-7501</v>
      </c>
      <c r="H9" s="4">
        <f t="shared" si="2"/>
        <v>-7223</v>
      </c>
      <c r="I9" s="4">
        <f t="shared" si="2"/>
        <v>17359</v>
      </c>
      <c r="J9" s="4">
        <f t="shared" si="2"/>
        <v>-3199</v>
      </c>
      <c r="K9" s="4">
        <f t="shared" si="2"/>
        <v>-6908</v>
      </c>
      <c r="L9" s="4">
        <f>+L5-L8</f>
        <v>-9789</v>
      </c>
      <c r="M9" s="4"/>
      <c r="N9" s="4"/>
    </row>
    <row r="10" spans="1:14" x14ac:dyDescent="0.2">
      <c r="B10" s="2" t="s">
        <v>30</v>
      </c>
      <c r="F10" s="4">
        <v>2310</v>
      </c>
      <c r="G10" s="4">
        <v>1111</v>
      </c>
      <c r="H10" s="4">
        <v>1100</v>
      </c>
      <c r="I10" s="4"/>
      <c r="J10" s="4">
        <v>2406</v>
      </c>
      <c r="K10" s="4">
        <v>439</v>
      </c>
      <c r="L10" s="3">
        <v>640</v>
      </c>
    </row>
    <row r="11" spans="1:14" x14ac:dyDescent="0.2">
      <c r="B11" s="2" t="s">
        <v>31</v>
      </c>
      <c r="F11" s="4">
        <f t="shared" ref="F11:K11" si="3">+F9+F10</f>
        <v>-13843</v>
      </c>
      <c r="G11" s="4">
        <f t="shared" si="3"/>
        <v>-6390</v>
      </c>
      <c r="H11" s="4">
        <f t="shared" si="3"/>
        <v>-6123</v>
      </c>
      <c r="I11" s="4">
        <f t="shared" si="3"/>
        <v>17359</v>
      </c>
      <c r="J11" s="4">
        <f t="shared" si="3"/>
        <v>-793</v>
      </c>
      <c r="K11" s="4">
        <f t="shared" si="3"/>
        <v>-6469</v>
      </c>
      <c r="L11" s="4">
        <f>+L9+L10</f>
        <v>-9149</v>
      </c>
    </row>
    <row r="12" spans="1:14" x14ac:dyDescent="0.2">
      <c r="B12" s="2" t="s">
        <v>32</v>
      </c>
      <c r="F12" s="4">
        <v>1157</v>
      </c>
      <c r="G12" s="3">
        <v>0</v>
      </c>
      <c r="H12" s="4">
        <v>179</v>
      </c>
      <c r="J12" s="3">
        <v>195</v>
      </c>
      <c r="K12" s="3">
        <v>160</v>
      </c>
      <c r="L12" s="3">
        <v>100</v>
      </c>
    </row>
    <row r="13" spans="1:14" x14ac:dyDescent="0.2">
      <c r="B13" s="2" t="s">
        <v>33</v>
      </c>
      <c r="F13" s="4">
        <f t="shared" ref="F13:K13" si="4">+F11-F12</f>
        <v>-15000</v>
      </c>
      <c r="G13" s="4">
        <f t="shared" si="4"/>
        <v>-6390</v>
      </c>
      <c r="H13" s="4">
        <f t="shared" si="4"/>
        <v>-6302</v>
      </c>
      <c r="I13" s="4">
        <f t="shared" si="4"/>
        <v>17359</v>
      </c>
      <c r="J13" s="4">
        <f t="shared" si="4"/>
        <v>-988</v>
      </c>
      <c r="K13" s="4">
        <f t="shared" si="4"/>
        <v>-6629</v>
      </c>
      <c r="L13" s="4">
        <f>+L11-L12</f>
        <v>-9249</v>
      </c>
    </row>
    <row r="14" spans="1:14" x14ac:dyDescent="0.2">
      <c r="B14" s="2" t="s">
        <v>34</v>
      </c>
      <c r="F14" s="4">
        <f>+F13/F15</f>
        <v>-0.33562689566266007</v>
      </c>
      <c r="G14" s="5">
        <f>+G13/G15</f>
        <v>-0.1463193839821125</v>
      </c>
      <c r="H14" s="5">
        <f>+H13/H15</f>
        <v>-0.14433236000219132</v>
      </c>
      <c r="I14" s="5"/>
      <c r="J14" s="5">
        <f>+J13/J15</f>
        <v>-2.2646386079165623E-2</v>
      </c>
      <c r="K14" s="5">
        <f>+K13/K15</f>
        <v>-0.15141805325310576</v>
      </c>
      <c r="L14" s="5">
        <f>+L13/L15</f>
        <v>-0.21009779667403536</v>
      </c>
    </row>
    <row r="15" spans="1:14" x14ac:dyDescent="0.2">
      <c r="B15" t="s">
        <v>27</v>
      </c>
      <c r="F15" s="4">
        <v>44692.485000000001</v>
      </c>
      <c r="G15" s="4">
        <v>43671.589</v>
      </c>
      <c r="H15" s="4">
        <v>43663.112000000001</v>
      </c>
      <c r="I15" s="4"/>
      <c r="J15" s="4">
        <v>43627.27</v>
      </c>
      <c r="K15" s="4">
        <v>43779.455999999998</v>
      </c>
      <c r="L15" s="4">
        <v>44022.356</v>
      </c>
    </row>
  </sheetData>
  <hyperlinks>
    <hyperlink ref="A1" location="Main!A1" display="Main" xr:uid="{9EC97E2B-78B2-4AD9-9B25-36D1F20666A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2024-10-03T13:46:39Z</dcterms:created>
  <dcterms:modified xsi:type="dcterms:W3CDTF">2025-10-16T08:48:43Z</dcterms:modified>
</cp:coreProperties>
</file>