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2333\Google Drive\EE319K\LabSolutions\Lab4_EE319K-sol\"/>
    </mc:Choice>
  </mc:AlternateContent>
  <bookViews>
    <workbookView xWindow="360" yWindow="135" windowWidth="20115" windowHeight="11820"/>
  </bookViews>
  <sheets>
    <sheet name="OFfline Timing analysis" sheetId="2" r:id="rId1"/>
  </sheets>
  <calcPr calcId="162913"/>
</workbook>
</file>

<file path=xl/calcChain.xml><?xml version="1.0" encoding="utf-8"?>
<calcChain xmlns="http://schemas.openxmlformats.org/spreadsheetml/2006/main">
  <c r="B3" i="2" l="1"/>
  <c r="F4" i="2" s="1"/>
  <c r="D15" i="2"/>
  <c r="F53" i="2" s="1"/>
  <c r="G53" i="2" s="1"/>
  <c r="B15" i="2"/>
  <c r="F51" i="2" s="1"/>
  <c r="G51" i="2" s="1"/>
  <c r="B6" i="2"/>
  <c r="F15" i="2" s="1"/>
  <c r="G15" i="2" s="1"/>
  <c r="B7" i="2"/>
  <c r="F19" i="2" s="1"/>
  <c r="G19" i="2" s="1"/>
  <c r="B8" i="2"/>
  <c r="F23" i="2" s="1"/>
  <c r="G23" i="2" s="1"/>
  <c r="B9" i="2"/>
  <c r="F27" i="2" s="1"/>
  <c r="G27" i="2" s="1"/>
  <c r="B10" i="2"/>
  <c r="F31" i="2" s="1"/>
  <c r="G31" i="2" s="1"/>
  <c r="B11" i="2"/>
  <c r="F35" i="2" s="1"/>
  <c r="G35" i="2" s="1"/>
  <c r="B12" i="2"/>
  <c r="F39" i="2" s="1"/>
  <c r="G39" i="2" s="1"/>
  <c r="B13" i="2"/>
  <c r="F43" i="2" s="1"/>
  <c r="G43" i="2" s="1"/>
  <c r="B14" i="2"/>
  <c r="F47" i="2" s="1"/>
  <c r="G47" i="2" s="1"/>
  <c r="B5" i="2"/>
  <c r="F11" i="2" s="1"/>
  <c r="G11" i="2" s="1"/>
  <c r="B4" i="2"/>
  <c r="F7" i="2" s="1"/>
  <c r="G7" i="2" s="1"/>
  <c r="D5" i="2"/>
  <c r="F13" i="2" s="1"/>
  <c r="G13" i="2" s="1"/>
  <c r="D6" i="2"/>
  <c r="F17" i="2" s="1"/>
  <c r="G17" i="2" s="1"/>
  <c r="D7" i="2"/>
  <c r="F21" i="2" s="1"/>
  <c r="G21" i="2" s="1"/>
  <c r="D8" i="2"/>
  <c r="F25" i="2" s="1"/>
  <c r="G25" i="2" s="1"/>
  <c r="D9" i="2"/>
  <c r="F29" i="2" s="1"/>
  <c r="G29" i="2" s="1"/>
  <c r="D10" i="2"/>
  <c r="F33" i="2" s="1"/>
  <c r="G33" i="2" s="1"/>
  <c r="D11" i="2"/>
  <c r="F37" i="2" s="1"/>
  <c r="G37" i="2" s="1"/>
  <c r="D12" i="2"/>
  <c r="F41" i="2" s="1"/>
  <c r="G41" i="2" s="1"/>
  <c r="D13" i="2"/>
  <c r="F45" i="2" s="1"/>
  <c r="G45" i="2" s="1"/>
  <c r="D14" i="2"/>
  <c r="F49" i="2" s="1"/>
  <c r="G49" i="2" s="1"/>
  <c r="E5" i="2"/>
  <c r="E6" i="2"/>
  <c r="F18" i="2" s="1"/>
  <c r="G18" i="2" s="1"/>
  <c r="E7" i="2"/>
  <c r="F22" i="2" s="1"/>
  <c r="G22" i="2" s="1"/>
  <c r="E8" i="2"/>
  <c r="F26" i="2" s="1"/>
  <c r="G26" i="2" s="1"/>
  <c r="E9" i="2"/>
  <c r="F30" i="2" s="1"/>
  <c r="G30" i="2" s="1"/>
  <c r="E10" i="2"/>
  <c r="F34" i="2" s="1"/>
  <c r="G34" i="2" s="1"/>
  <c r="E11" i="2"/>
  <c r="F38" i="2" s="1"/>
  <c r="G38" i="2" s="1"/>
  <c r="E12" i="2"/>
  <c r="F42" i="2" s="1"/>
  <c r="G42" i="2" s="1"/>
  <c r="E13" i="2"/>
  <c r="F46" i="2" s="1"/>
  <c r="G46" i="2" s="1"/>
  <c r="E14" i="2"/>
  <c r="F50" i="2" s="1"/>
  <c r="G50" i="2" s="1"/>
  <c r="E4" i="2"/>
  <c r="D4" i="2"/>
  <c r="F9" i="2" s="1"/>
  <c r="G9" i="2" s="1"/>
  <c r="C5" i="2"/>
  <c r="C6" i="2"/>
  <c r="F16" i="2" s="1"/>
  <c r="G16" i="2" s="1"/>
  <c r="C7" i="2"/>
  <c r="F20" i="2" s="1"/>
  <c r="G20" i="2" s="1"/>
  <c r="C8" i="2"/>
  <c r="F24" i="2" s="1"/>
  <c r="G24" i="2" s="1"/>
  <c r="C9" i="2"/>
  <c r="F28" i="2" s="1"/>
  <c r="G28" i="2" s="1"/>
  <c r="C10" i="2"/>
  <c r="F32" i="2" s="1"/>
  <c r="G32" i="2" s="1"/>
  <c r="C11" i="2"/>
  <c r="F36" i="2" s="1"/>
  <c r="G36" i="2" s="1"/>
  <c r="C12" i="2"/>
  <c r="F40" i="2" s="1"/>
  <c r="G40" i="2" s="1"/>
  <c r="C13" i="2"/>
  <c r="F44" i="2" s="1"/>
  <c r="G44" i="2" s="1"/>
  <c r="C14" i="2"/>
  <c r="F48" i="2" s="1"/>
  <c r="G48" i="2" s="1"/>
  <c r="C15" i="2"/>
  <c r="F52" i="2" s="1"/>
  <c r="G52" i="2" s="1"/>
  <c r="C4" i="2"/>
  <c r="D3" i="2"/>
  <c r="C3" i="2"/>
  <c r="F5" i="2" s="1"/>
  <c r="G5" i="2" s="1"/>
  <c r="H46" i="2" l="1"/>
  <c r="I46" i="2" s="1"/>
  <c r="H39" i="2"/>
  <c r="I39" i="2" s="1"/>
  <c r="H25" i="2"/>
  <c r="I25" i="2" s="1"/>
  <c r="H21" i="2"/>
  <c r="I21" i="2" s="1"/>
  <c r="H17" i="2"/>
  <c r="I17" i="2" s="1"/>
  <c r="H23" i="2"/>
  <c r="I23" i="2" s="1"/>
  <c r="H22" i="2"/>
  <c r="I22" i="2" s="1"/>
  <c r="H19" i="2"/>
  <c r="I19" i="2" s="1"/>
  <c r="H43" i="2"/>
  <c r="I43" i="2" s="1"/>
  <c r="H27" i="2"/>
  <c r="I27" i="2" s="1"/>
  <c r="F8" i="2"/>
  <c r="G8" i="2" s="1"/>
  <c r="H9" i="2" s="1"/>
  <c r="I9" i="2" s="1"/>
  <c r="F12" i="2"/>
  <c r="G12" i="2" s="1"/>
  <c r="H13" i="2" s="1"/>
  <c r="I13" i="2" s="1"/>
  <c r="H51" i="2"/>
  <c r="I51" i="2" s="1"/>
  <c r="H35" i="2"/>
  <c r="I35" i="2" s="1"/>
  <c r="H42" i="2"/>
  <c r="I42" i="2" s="1"/>
  <c r="H26" i="2"/>
  <c r="I26" i="2" s="1"/>
  <c r="H16" i="2"/>
  <c r="I16" i="2" s="1"/>
  <c r="F6" i="2"/>
  <c r="G6" i="2" s="1"/>
  <c r="H6" i="2" s="1"/>
  <c r="I6" i="2" s="1"/>
  <c r="F10" i="2"/>
  <c r="G10" i="2" s="1"/>
  <c r="H10" i="2" s="1"/>
  <c r="I10" i="2" s="1"/>
  <c r="F14" i="2"/>
  <c r="G14" i="2" s="1"/>
  <c r="H14" i="2" s="1"/>
  <c r="I14" i="2" s="1"/>
  <c r="G4" i="2"/>
  <c r="H5" i="2" s="1"/>
  <c r="I5" i="2" s="1"/>
  <c r="H33" i="2"/>
  <c r="I33" i="2" s="1"/>
  <c r="H41" i="2"/>
  <c r="I41" i="2" s="1"/>
  <c r="H45" i="2"/>
  <c r="I45" i="2" s="1"/>
  <c r="H29" i="2"/>
  <c r="I29" i="2" s="1"/>
  <c r="H47" i="2"/>
  <c r="I47" i="2" s="1"/>
  <c r="H31" i="2"/>
  <c r="I31" i="2" s="1"/>
  <c r="H36" i="2"/>
  <c r="H44" i="2"/>
  <c r="H28" i="2"/>
  <c r="H52" i="2"/>
  <c r="H50" i="2"/>
  <c r="I50" i="2" s="1"/>
  <c r="H18" i="2"/>
  <c r="I18" i="2" s="1"/>
  <c r="H20" i="2"/>
  <c r="H40" i="2"/>
  <c r="I40" i="2" s="1"/>
  <c r="H24" i="2"/>
  <c r="I24" i="2" s="1"/>
  <c r="H32" i="2"/>
  <c r="I32" i="2" s="1"/>
  <c r="H48" i="2"/>
  <c r="I48" i="2" s="1"/>
  <c r="H34" i="2"/>
  <c r="I34" i="2" s="1"/>
  <c r="H49" i="2"/>
  <c r="I49" i="2" s="1"/>
  <c r="H30" i="2"/>
  <c r="I30" i="2" s="1"/>
  <c r="H53" i="2"/>
  <c r="I53" i="2" s="1"/>
  <c r="H38" i="2"/>
  <c r="I38" i="2" s="1"/>
  <c r="H37" i="2"/>
  <c r="I37" i="2" s="1"/>
  <c r="H8" i="2"/>
  <c r="I8" i="2" s="1"/>
  <c r="H15" i="2" l="1"/>
  <c r="I15" i="2" s="1"/>
  <c r="H12" i="2"/>
  <c r="F1" i="2"/>
  <c r="H11" i="2"/>
  <c r="I11" i="2" s="1"/>
  <c r="H7" i="2"/>
  <c r="I7" i="2" s="1"/>
</calcChain>
</file>

<file path=xl/sharedStrings.xml><?xml version="1.0" encoding="utf-8"?>
<sst xmlns="http://schemas.openxmlformats.org/spreadsheetml/2006/main" count="34" uniqueCount="25">
  <si>
    <t>Data</t>
  </si>
  <si>
    <t>:020000042000DA</t>
  </si>
  <si>
    <t>:00000001FF</t>
  </si>
  <si>
    <t>Differences</t>
  </si>
  <si>
    <t>Adjust-endian</t>
  </si>
  <si>
    <t>Paste from the saved File (50 entries)</t>
  </si>
  <si>
    <t>count:</t>
  </si>
  <si>
    <t>:0E00620077A09D00835FF200FE55B500FAC73F</t>
  </si>
  <si>
    <t>:10007000590075BE1C007130C100EC268400E89860</t>
  </si>
  <si>
    <t>:100080002800C4A8F500DDF5A50059EC6800545E11</t>
  </si>
  <si>
    <t>:100090000D00D054D000CBC6740047BD3700422FAE</t>
  </si>
  <si>
    <t>:1000A000DC00B13BE10084889100FF751700FBF094</t>
  </si>
  <si>
    <t>:1000B000F80076DE7E0072596000ED46E600E9C188</t>
  </si>
  <si>
    <t>:1000C000C700F28D210058F68800535FF000D55E1E</t>
  </si>
  <si>
    <t>:1000D000F000D0C7570052C757004D30BF00CF2F98</t>
  </si>
  <si>
    <t>:1000E000BF009D3CC4007D77FA00FE76FA00FADF7F</t>
  </si>
  <si>
    <t>:1000F00061007BDF61007748C900F847C900F4B0B0</t>
  </si>
  <si>
    <t>:10010000300093EB660071381700ED259D00E8A0E4</t>
  </si>
  <si>
    <t>:100110007E00648E04005F09E600DBF66B00D6719A</t>
  </si>
  <si>
    <t>:0A0120004D002B31A20037F0F6006D</t>
  </si>
  <si>
    <t>&lt;- Time per tick</t>
  </si>
  <si>
    <t>Time(ms)</t>
  </si>
  <si>
    <t>&lt;-time from press to release</t>
  </si>
  <si>
    <t>&lt;- next 6 time differences</t>
  </si>
  <si>
    <t>&lt;- first 6 time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</si>
</sst>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J1" sqref="J1"/>
    </sheetView>
  </sheetViews>
  <sheetFormatPr defaultRowHeight="14.25" x14ac:dyDescent="0.45"/>
  <cols>
    <col min="1" max="1" width="45.19921875" customWidth="1"/>
    <col min="2" max="2" width="10.06640625" customWidth="1"/>
    <col min="3" max="3" width="9.9296875" customWidth="1"/>
    <col min="6" max="6" width="11.73046875" customWidth="1"/>
    <col min="7" max="7" width="10.73046875" bestFit="1" customWidth="1"/>
    <col min="8" max="8" width="11.33203125" bestFit="1" customWidth="1"/>
    <col min="9" max="9" width="12.33203125" bestFit="1" customWidth="1"/>
  </cols>
  <sheetData>
    <row r="1" spans="1:10" x14ac:dyDescent="0.45">
      <c r="A1" s="2" t="s">
        <v>5</v>
      </c>
      <c r="E1" t="s">
        <v>6</v>
      </c>
      <c r="F1">
        <f>COUNT(G4:G54)</f>
        <v>50</v>
      </c>
    </row>
    <row r="2" spans="1:10" x14ac:dyDescent="0.45">
      <c r="A2" s="3" t="s">
        <v>1</v>
      </c>
      <c r="G2" s="2"/>
      <c r="I2" s="2">
        <v>12.5</v>
      </c>
      <c r="J2" s="2" t="s">
        <v>20</v>
      </c>
    </row>
    <row r="3" spans="1:10" x14ac:dyDescent="0.45">
      <c r="A3" s="3" t="s">
        <v>7</v>
      </c>
      <c r="B3" t="str">
        <f>MID(A3,10,8)</f>
        <v>77A09D00</v>
      </c>
      <c r="C3" t="str">
        <f>MID(A3,18,8)</f>
        <v>835FF200</v>
      </c>
      <c r="D3" t="str">
        <f>MID(A3,26,8)</f>
        <v>FE55B500</v>
      </c>
      <c r="F3" s="2" t="s">
        <v>4</v>
      </c>
      <c r="G3" s="2" t="s">
        <v>0</v>
      </c>
      <c r="H3" s="2" t="s">
        <v>3</v>
      </c>
      <c r="I3" s="2" t="s">
        <v>21</v>
      </c>
    </row>
    <row r="4" spans="1:10" x14ac:dyDescent="0.45">
      <c r="A4" s="3" t="s">
        <v>8</v>
      </c>
      <c r="B4" t="str">
        <f>CONCATENATE(MID(A3,34,4),MID(A4,10,4))</f>
        <v>FAC75900</v>
      </c>
      <c r="C4" t="str">
        <f>MID(A4,14,8)</f>
        <v>75BE1C00</v>
      </c>
      <c r="D4" t="str">
        <f>MID(A4,22,8)</f>
        <v>7130C100</v>
      </c>
      <c r="E4" t="str">
        <f>MID(A4,30,8)</f>
        <v>EC268400</v>
      </c>
      <c r="F4" t="str">
        <f>CONCATENATE(MID(B$3,7,2),MID(B$3,5,2),MID(B$3,3,2),MID(B$3,1,2))</f>
        <v>009DA077</v>
      </c>
      <c r="G4" s="1">
        <f>HEX2DEC(F4)</f>
        <v>10330231</v>
      </c>
    </row>
    <row r="5" spans="1:10" x14ac:dyDescent="0.45">
      <c r="A5" s="3" t="s">
        <v>9</v>
      </c>
      <c r="B5" t="str">
        <f>CONCATENATE(MID(A4,38,4),MID(A5,10,4))</f>
        <v>E8982800</v>
      </c>
      <c r="C5" t="str">
        <f t="shared" ref="C5:C15" si="0">MID(A5,14,8)</f>
        <v>C4A8F500</v>
      </c>
      <c r="D5" t="str">
        <f t="shared" ref="D5:D15" si="1">MID(A5,22,8)</f>
        <v>DDF5A500</v>
      </c>
      <c r="E5" t="str">
        <f t="shared" ref="E5:E14" si="2">MID(A5,30,8)</f>
        <v>59EC6800</v>
      </c>
      <c r="F5" t="str">
        <f>CONCATENATE(MID(C$3,7,2),MID(C$3,5,2),MID(C$3,3,2),MID(C$3,1,2))</f>
        <v>00F25F83</v>
      </c>
      <c r="G5" s="1">
        <f t="shared" ref="G5:G53" si="3">HEX2DEC(F5)</f>
        <v>15884163</v>
      </c>
      <c r="H5">
        <f>IF(G4-G5 &lt; 0,POWER(2,24)+G4-G5,G4-G5)</f>
        <v>11223284</v>
      </c>
      <c r="I5" s="5">
        <f>H5*I$2/POWER(10,6)</f>
        <v>140.29105000000001</v>
      </c>
      <c r="J5" t="s">
        <v>22</v>
      </c>
    </row>
    <row r="6" spans="1:10" x14ac:dyDescent="0.45">
      <c r="A6" s="3" t="s">
        <v>10</v>
      </c>
      <c r="B6" t="str">
        <f t="shared" ref="B6:B14" si="4">CONCATENATE(MID(A5,38,4),MID(A6,10,4))</f>
        <v>545E0D00</v>
      </c>
      <c r="C6" t="str">
        <f t="shared" si="0"/>
        <v>D054D000</v>
      </c>
      <c r="D6" t="str">
        <f t="shared" si="1"/>
        <v>CBC67400</v>
      </c>
      <c r="E6" t="str">
        <f t="shared" si="2"/>
        <v>47BD3700</v>
      </c>
      <c r="F6" t="str">
        <f>CONCATENATE(MID(D$3,7,2),MID(D$3,5,2),MID(D$3,3,2),MID(D$3,1,2))</f>
        <v>00B555FE</v>
      </c>
      <c r="G6" s="1">
        <f t="shared" si="3"/>
        <v>11884030</v>
      </c>
      <c r="H6">
        <f t="shared" ref="H6:H53" si="5">IF(G5-G6 &lt; 0,POWER(2,24)+G5-G6,G5-G6)</f>
        <v>4000133</v>
      </c>
      <c r="I6" s="5">
        <f t="shared" ref="I6:I53" si="6">H6*I$2/POWER(10,6)</f>
        <v>50.001662500000002</v>
      </c>
      <c r="J6" t="s">
        <v>24</v>
      </c>
    </row>
    <row r="7" spans="1:10" x14ac:dyDescent="0.45">
      <c r="A7" s="3" t="s">
        <v>11</v>
      </c>
      <c r="B7" t="str">
        <f t="shared" si="4"/>
        <v>422FDC00</v>
      </c>
      <c r="C7" t="str">
        <f t="shared" si="0"/>
        <v>B13BE100</v>
      </c>
      <c r="D7" t="str">
        <f t="shared" si="1"/>
        <v>84889100</v>
      </c>
      <c r="E7" t="str">
        <f t="shared" si="2"/>
        <v>FF751700</v>
      </c>
      <c r="F7" t="str">
        <f>CONCATENATE(MID(B$4,7,2),MID(B$4,5,2),MID(B$4,3,2),MID(B$4,1,2))</f>
        <v>0059C7FA</v>
      </c>
      <c r="G7" s="1">
        <f t="shared" si="3"/>
        <v>5883898</v>
      </c>
      <c r="H7">
        <f t="shared" si="5"/>
        <v>6000132</v>
      </c>
      <c r="I7" s="5">
        <f t="shared" si="6"/>
        <v>75.001649999999998</v>
      </c>
    </row>
    <row r="8" spans="1:10" x14ac:dyDescent="0.45">
      <c r="A8" s="3" t="s">
        <v>12</v>
      </c>
      <c r="B8" t="str">
        <f t="shared" si="4"/>
        <v>FBF0F800</v>
      </c>
      <c r="C8" t="str">
        <f t="shared" si="0"/>
        <v>76DE7E00</v>
      </c>
      <c r="D8" t="str">
        <f t="shared" si="1"/>
        <v>72596000</v>
      </c>
      <c r="E8" t="str">
        <f t="shared" si="2"/>
        <v>ED46E600</v>
      </c>
      <c r="F8" t="str">
        <f>CONCATENATE(MID(C$4,7,2),MID(C$4,5,2),MID(C$4,3,2),MID(C$4,1,2))</f>
        <v>001CBE75</v>
      </c>
      <c r="G8" s="1">
        <f t="shared" si="3"/>
        <v>1883765</v>
      </c>
      <c r="H8">
        <f t="shared" si="5"/>
        <v>4000133</v>
      </c>
      <c r="I8" s="5">
        <f t="shared" si="6"/>
        <v>50.001662500000002</v>
      </c>
    </row>
    <row r="9" spans="1:10" x14ac:dyDescent="0.45">
      <c r="A9" s="3" t="s">
        <v>13</v>
      </c>
      <c r="B9" t="str">
        <f t="shared" si="4"/>
        <v>E9C1C700</v>
      </c>
      <c r="C9" t="str">
        <f t="shared" si="0"/>
        <v>F28D2100</v>
      </c>
      <c r="D9" t="str">
        <f t="shared" si="1"/>
        <v>58F68800</v>
      </c>
      <c r="E9" t="str">
        <f t="shared" si="2"/>
        <v>535FF000</v>
      </c>
      <c r="F9" t="str">
        <f>CONCATENATE(MID(D$4,7,2),MID(D$4,5,2),MID(D$4,3,2),MID(D$4,1,2))</f>
        <v>00C13071</v>
      </c>
      <c r="G9" s="1">
        <f t="shared" si="3"/>
        <v>12660849</v>
      </c>
      <c r="H9">
        <f t="shared" si="5"/>
        <v>6000132</v>
      </c>
      <c r="I9" s="5">
        <f t="shared" si="6"/>
        <v>75.001649999999998</v>
      </c>
    </row>
    <row r="10" spans="1:10" x14ac:dyDescent="0.45">
      <c r="A10" s="3" t="s">
        <v>14</v>
      </c>
      <c r="B10" t="str">
        <f t="shared" si="4"/>
        <v>D55EF000</v>
      </c>
      <c r="C10" t="str">
        <f t="shared" si="0"/>
        <v>D0C75700</v>
      </c>
      <c r="D10" t="str">
        <f t="shared" si="1"/>
        <v>52C75700</v>
      </c>
      <c r="E10" t="str">
        <f t="shared" si="2"/>
        <v>4D30BF00</v>
      </c>
      <c r="F10" t="str">
        <f>CONCATENATE(MID(E$4,7,2),MID(E$4,5,2),MID(E$4,3,2),MID(E$4,1,2))</f>
        <v>008426EC</v>
      </c>
      <c r="G10" s="1">
        <f t="shared" si="3"/>
        <v>8660716</v>
      </c>
      <c r="H10">
        <f t="shared" si="5"/>
        <v>4000133</v>
      </c>
      <c r="I10" s="5">
        <f t="shared" si="6"/>
        <v>50.001662500000002</v>
      </c>
    </row>
    <row r="11" spans="1:10" x14ac:dyDescent="0.45">
      <c r="A11" s="4" t="s">
        <v>15</v>
      </c>
      <c r="B11" t="str">
        <f t="shared" si="4"/>
        <v>CF2FBF00</v>
      </c>
      <c r="C11" t="str">
        <f t="shared" si="0"/>
        <v>9D3CC400</v>
      </c>
      <c r="D11" t="str">
        <f t="shared" si="1"/>
        <v>7D77FA00</v>
      </c>
      <c r="E11" t="str">
        <f t="shared" si="2"/>
        <v>FE76FA00</v>
      </c>
      <c r="F11" t="str">
        <f>CONCATENATE(MID(B$5,7,2),MID(B$5,5,2),MID(B$5,3,2),MID(B$5,1,2))</f>
        <v>002898E8</v>
      </c>
      <c r="G11" s="1">
        <f t="shared" si="3"/>
        <v>2660584</v>
      </c>
      <c r="H11">
        <f t="shared" si="5"/>
        <v>6000132</v>
      </c>
      <c r="I11" s="5">
        <f t="shared" si="6"/>
        <v>75.001649999999998</v>
      </c>
    </row>
    <row r="12" spans="1:10" x14ac:dyDescent="0.45">
      <c r="A12" s="3" t="s">
        <v>16</v>
      </c>
      <c r="B12" t="str">
        <f t="shared" si="4"/>
        <v>FADF6100</v>
      </c>
      <c r="C12" t="str">
        <f t="shared" si="0"/>
        <v>7BDF6100</v>
      </c>
      <c r="D12" t="str">
        <f t="shared" si="1"/>
        <v>7748C900</v>
      </c>
      <c r="E12" t="str">
        <f t="shared" si="2"/>
        <v>F847C900</v>
      </c>
      <c r="F12" t="str">
        <f>CONCATENATE(MID(C$5,7,2),MID(C$5,5,2),MID(C$5,3,2),MID(C$5,1,2))</f>
        <v>00F5A8C4</v>
      </c>
      <c r="G12" s="1">
        <f t="shared" si="3"/>
        <v>16099524</v>
      </c>
      <c r="H12">
        <f t="shared" si="5"/>
        <v>3338276</v>
      </c>
      <c r="I12" s="5"/>
    </row>
    <row r="13" spans="1:10" x14ac:dyDescent="0.45">
      <c r="A13" s="3" t="s">
        <v>17</v>
      </c>
      <c r="B13" t="str">
        <f t="shared" si="4"/>
        <v>F4B03000</v>
      </c>
      <c r="C13" t="str">
        <f t="shared" si="0"/>
        <v>93EB6600</v>
      </c>
      <c r="D13" t="str">
        <f t="shared" si="1"/>
        <v>71381700</v>
      </c>
      <c r="E13" t="str">
        <f t="shared" si="2"/>
        <v>ED259D00</v>
      </c>
      <c r="F13" t="str">
        <f>CONCATENATE(MID(D$5,7,2),MID(D$5,5,2),MID(D$5,3,2),MID(D$5,1,2))</f>
        <v>00A5F5DD</v>
      </c>
      <c r="G13" s="1">
        <f t="shared" si="3"/>
        <v>10876381</v>
      </c>
      <c r="H13">
        <f t="shared" si="5"/>
        <v>5223143</v>
      </c>
      <c r="I13" s="5">
        <f t="shared" si="6"/>
        <v>65.2892875</v>
      </c>
      <c r="J13" t="s">
        <v>22</v>
      </c>
    </row>
    <row r="14" spans="1:10" x14ac:dyDescent="0.45">
      <c r="A14" s="3" t="s">
        <v>18</v>
      </c>
      <c r="B14" t="str">
        <f t="shared" si="4"/>
        <v>E8A07E00</v>
      </c>
      <c r="C14" t="str">
        <f t="shared" si="0"/>
        <v>648E0400</v>
      </c>
      <c r="D14" t="str">
        <f t="shared" si="1"/>
        <v>5F09E600</v>
      </c>
      <c r="E14" t="str">
        <f t="shared" si="2"/>
        <v>DBF66B00</v>
      </c>
      <c r="F14" t="str">
        <f>CONCATENATE(MID(E$5,7,2),MID(E$5,5,2),MID(E$5,3,2),MID(E$5,1,2))</f>
        <v>0068EC59</v>
      </c>
      <c r="G14" s="1">
        <f t="shared" si="3"/>
        <v>6876249</v>
      </c>
      <c r="H14">
        <f t="shared" si="5"/>
        <v>4000132</v>
      </c>
      <c r="I14" s="5">
        <f t="shared" si="6"/>
        <v>50.001649999999998</v>
      </c>
      <c r="J14" t="s">
        <v>23</v>
      </c>
    </row>
    <row r="15" spans="1:10" x14ac:dyDescent="0.45">
      <c r="A15" s="3" t="s">
        <v>19</v>
      </c>
      <c r="B15" t="str">
        <f>CONCATENATE(MID(A14,38,4),MID(A15,10,4))</f>
        <v>D6714D00</v>
      </c>
      <c r="C15" t="str">
        <f t="shared" si="0"/>
        <v>2B31A200</v>
      </c>
      <c r="D15" t="str">
        <f t="shared" si="1"/>
        <v>37F0F600</v>
      </c>
      <c r="F15" t="str">
        <f>CONCATENATE(MID(B$6,7,2),MID(B$6,5,2),MID(B$6,3,2),MID(B$6,1,2))</f>
        <v>000D5E54</v>
      </c>
      <c r="G15" s="1">
        <f t="shared" si="3"/>
        <v>876116</v>
      </c>
      <c r="H15">
        <f t="shared" si="5"/>
        <v>6000133</v>
      </c>
      <c r="I15" s="5">
        <f t="shared" si="6"/>
        <v>75.001662499999995</v>
      </c>
    </row>
    <row r="16" spans="1:10" x14ac:dyDescent="0.45">
      <c r="A16" s="3" t="s">
        <v>2</v>
      </c>
      <c r="F16" t="str">
        <f>CONCATENATE(MID(C$6,7,2),MID(C$6,5,2),MID(C$6,3,2),MID(C$6,1,2))</f>
        <v>00D054D0</v>
      </c>
      <c r="G16" s="1">
        <f t="shared" si="3"/>
        <v>13653200</v>
      </c>
      <c r="H16">
        <f t="shared" si="5"/>
        <v>4000132</v>
      </c>
      <c r="I16" s="5">
        <f t="shared" si="6"/>
        <v>50.001649999999998</v>
      </c>
    </row>
    <row r="17" spans="6:10" x14ac:dyDescent="0.45">
      <c r="F17" t="str">
        <f>CONCATENATE(MID(D$6,7,2),MID(D$6,5,2),MID(D$6,3,2),MID(D$6,1,2))</f>
        <v>0074C6CB</v>
      </c>
      <c r="G17" s="1">
        <f t="shared" si="3"/>
        <v>7653067</v>
      </c>
      <c r="H17">
        <f t="shared" si="5"/>
        <v>6000133</v>
      </c>
      <c r="I17" s="5">
        <f t="shared" si="6"/>
        <v>75.001662499999995</v>
      </c>
    </row>
    <row r="18" spans="6:10" x14ac:dyDescent="0.45">
      <c r="F18" t="str">
        <f>CONCATENATE(MID(E$6,7,2),MID(E$6,5,2),MID(E$6,3,2),MID(E$6,1,2))</f>
        <v>0037BD47</v>
      </c>
      <c r="G18" s="1">
        <f t="shared" si="3"/>
        <v>3652935</v>
      </c>
      <c r="H18">
        <f t="shared" si="5"/>
        <v>4000132</v>
      </c>
      <c r="I18" s="5">
        <f t="shared" si="6"/>
        <v>50.001649999999998</v>
      </c>
    </row>
    <row r="19" spans="6:10" x14ac:dyDescent="0.45">
      <c r="F19" t="str">
        <f>CONCATENATE(MID(B$7,7,2),MID(B$7,5,2),MID(B$7,3,2),MID(B$7,1,2))</f>
        <v>00DC2F42</v>
      </c>
      <c r="G19" s="1">
        <f t="shared" si="3"/>
        <v>14430018</v>
      </c>
      <c r="H19">
        <f t="shared" si="5"/>
        <v>6000133</v>
      </c>
      <c r="I19" s="5">
        <f t="shared" si="6"/>
        <v>75.001662499999995</v>
      </c>
    </row>
    <row r="20" spans="6:10" x14ac:dyDescent="0.45">
      <c r="F20" t="str">
        <f>CONCATENATE(MID(C$7,7,2),MID(C$7,5,2),MID(C$7,3,2),MID(C$7,1,2))</f>
        <v>00E13BB1</v>
      </c>
      <c r="G20" s="1">
        <f t="shared" si="3"/>
        <v>14760881</v>
      </c>
      <c r="H20">
        <f t="shared" si="5"/>
        <v>16446353</v>
      </c>
      <c r="I20" s="5"/>
    </row>
    <row r="21" spans="6:10" x14ac:dyDescent="0.45">
      <c r="F21" t="str">
        <f>CONCATENATE(MID(D$7,7,2),MID(D$7,5,2),MID(D$7,3,2),MID(D$7,1,2))</f>
        <v>00918884</v>
      </c>
      <c r="G21" s="1">
        <f t="shared" si="3"/>
        <v>9537668</v>
      </c>
      <c r="H21">
        <f t="shared" si="5"/>
        <v>5223213</v>
      </c>
      <c r="I21" s="5">
        <f t="shared" si="6"/>
        <v>65.290162499999994</v>
      </c>
      <c r="J21" t="s">
        <v>22</v>
      </c>
    </row>
    <row r="22" spans="6:10" x14ac:dyDescent="0.45">
      <c r="F22" t="str">
        <f>CONCATENATE(MID(E$7,7,2),MID(E$7,5,2),MID(E$7,3,2),MID(E$7,1,2))</f>
        <v>001775FF</v>
      </c>
      <c r="G22" s="1">
        <f t="shared" si="3"/>
        <v>1537535</v>
      </c>
      <c r="H22">
        <f t="shared" si="5"/>
        <v>8000133</v>
      </c>
      <c r="I22" s="5">
        <f t="shared" si="6"/>
        <v>100.00166249999999</v>
      </c>
      <c r="J22" t="s">
        <v>23</v>
      </c>
    </row>
    <row r="23" spans="6:10" x14ac:dyDescent="0.45">
      <c r="F23" t="str">
        <f>CONCATENATE(MID(B$8,7,2),MID(B$8,5,2),MID(B$8,3,2),MID(B$8,1,2))</f>
        <v>00F8F0FB</v>
      </c>
      <c r="G23" s="1">
        <f t="shared" si="3"/>
        <v>16314619</v>
      </c>
      <c r="H23">
        <f t="shared" si="5"/>
        <v>2000132</v>
      </c>
      <c r="I23" s="5">
        <f t="shared" si="6"/>
        <v>25.001650000000001</v>
      </c>
    </row>
    <row r="24" spans="6:10" x14ac:dyDescent="0.45">
      <c r="F24" t="str">
        <f>CONCATENATE(MID(C$8,7,2),MID(C$8,5,2),MID(C$8,3,2),MID(C$8,1,2))</f>
        <v>007EDE76</v>
      </c>
      <c r="G24" s="1">
        <f t="shared" si="3"/>
        <v>8314486</v>
      </c>
      <c r="H24">
        <f t="shared" si="5"/>
        <v>8000133</v>
      </c>
      <c r="I24" s="5">
        <f t="shared" si="6"/>
        <v>100.00166249999999</v>
      </c>
    </row>
    <row r="25" spans="6:10" x14ac:dyDescent="0.45">
      <c r="F25" t="str">
        <f>CONCATENATE(MID(D$8,7,2),MID(D$8,5,2),MID(D$8,3,2),MID(D$8,1,2))</f>
        <v>00605972</v>
      </c>
      <c r="G25" s="1">
        <f t="shared" si="3"/>
        <v>6314354</v>
      </c>
      <c r="H25">
        <f t="shared" si="5"/>
        <v>2000132</v>
      </c>
      <c r="I25" s="5">
        <f t="shared" si="6"/>
        <v>25.001650000000001</v>
      </c>
    </row>
    <row r="26" spans="6:10" x14ac:dyDescent="0.45">
      <c r="F26" t="str">
        <f>CONCATENATE(MID(E$8,7,2),MID(E$8,5,2),MID(E$8,3,2),MID(E$8,1,2))</f>
        <v>00E646ED</v>
      </c>
      <c r="G26" s="1">
        <f t="shared" si="3"/>
        <v>15091437</v>
      </c>
      <c r="H26">
        <f t="shared" si="5"/>
        <v>8000133</v>
      </c>
      <c r="I26" s="5">
        <f t="shared" si="6"/>
        <v>100.00166249999999</v>
      </c>
    </row>
    <row r="27" spans="6:10" x14ac:dyDescent="0.45">
      <c r="F27" t="str">
        <f>CONCATENATE(MID(B$9,7,2),MID(B$9,5,2),MID(B$9,3,2),MID(B$9,1,2))</f>
        <v>00C7C1E9</v>
      </c>
      <c r="G27" s="1">
        <f t="shared" si="3"/>
        <v>13091305</v>
      </c>
      <c r="H27">
        <f t="shared" si="5"/>
        <v>2000132</v>
      </c>
      <c r="I27" s="5">
        <f t="shared" si="6"/>
        <v>25.001650000000001</v>
      </c>
    </row>
    <row r="28" spans="6:10" x14ac:dyDescent="0.45">
      <c r="F28" t="str">
        <f>CONCATENATE(MID(C$9,7,2),MID(C$9,5,2),MID(C$9,3,2),MID(C$9,1,2))</f>
        <v>00218DF2</v>
      </c>
      <c r="G28" s="1">
        <f t="shared" si="3"/>
        <v>2199026</v>
      </c>
      <c r="H28">
        <f t="shared" si="5"/>
        <v>10892279</v>
      </c>
      <c r="I28" s="5"/>
    </row>
    <row r="29" spans="6:10" x14ac:dyDescent="0.45">
      <c r="F29" t="str">
        <f>CONCATENATE(MID(D$9,7,2),MID(D$9,5,2),MID(D$9,3,2),MID(D$9,1,2))</f>
        <v>0088F658</v>
      </c>
      <c r="G29" s="1">
        <f t="shared" si="3"/>
        <v>8975960</v>
      </c>
      <c r="H29">
        <f t="shared" si="5"/>
        <v>10000282</v>
      </c>
      <c r="I29" s="5">
        <f t="shared" si="6"/>
        <v>125.003525</v>
      </c>
      <c r="J29" t="s">
        <v>22</v>
      </c>
    </row>
    <row r="30" spans="6:10" x14ac:dyDescent="0.45">
      <c r="F30" t="str">
        <f>CONCATENATE(MID(E$9,7,2),MID(E$9,5,2),MID(E$9,3,2),MID(E$9,1,2))</f>
        <v>00F05F53</v>
      </c>
      <c r="G30" s="1">
        <f t="shared" si="3"/>
        <v>15753043</v>
      </c>
      <c r="H30">
        <f t="shared" si="5"/>
        <v>10000133</v>
      </c>
      <c r="I30" s="5">
        <f t="shared" si="6"/>
        <v>125.00166249999999</v>
      </c>
      <c r="J30" t="s">
        <v>23</v>
      </c>
    </row>
    <row r="31" spans="6:10" x14ac:dyDescent="0.45">
      <c r="F31" t="str">
        <f>CONCATENATE(MID(B$10,7,2),MID(B$10,5,2),MID(B$10,3,2),MID(B$10,1,2))</f>
        <v>00F05ED5</v>
      </c>
      <c r="G31" s="1">
        <f t="shared" si="3"/>
        <v>15752917</v>
      </c>
      <c r="H31">
        <f t="shared" si="5"/>
        <v>126</v>
      </c>
      <c r="I31" s="5">
        <f t="shared" si="6"/>
        <v>1.575E-3</v>
      </c>
    </row>
    <row r="32" spans="6:10" x14ac:dyDescent="0.45">
      <c r="F32" t="str">
        <f>CONCATENATE(MID(C$10,7,2),MID(C$10,5,2),MID(C$10,3,2),MID(C$10,1,2))</f>
        <v>0057C7D0</v>
      </c>
      <c r="G32" s="1">
        <f t="shared" si="3"/>
        <v>5752784</v>
      </c>
      <c r="H32">
        <f t="shared" si="5"/>
        <v>10000133</v>
      </c>
      <c r="I32" s="5">
        <f t="shared" si="6"/>
        <v>125.00166249999999</v>
      </c>
    </row>
    <row r="33" spans="6:10" x14ac:dyDescent="0.45">
      <c r="F33" t="str">
        <f>CONCATENATE(MID(D$10,7,2),MID(D$10,5,2),MID(D$10,3,2),MID(D$10,1,2))</f>
        <v>0057C752</v>
      </c>
      <c r="G33" s="1">
        <f t="shared" si="3"/>
        <v>5752658</v>
      </c>
      <c r="H33">
        <f t="shared" si="5"/>
        <v>126</v>
      </c>
      <c r="I33" s="5">
        <f t="shared" si="6"/>
        <v>1.575E-3</v>
      </c>
    </row>
    <row r="34" spans="6:10" x14ac:dyDescent="0.45">
      <c r="F34" t="str">
        <f>CONCATENATE(MID(E$10,7,2),MID(E$10,5,2),MID(E$10,3,2),MID(E$10,1,2))</f>
        <v>00BF304D</v>
      </c>
      <c r="G34" s="1">
        <f t="shared" si="3"/>
        <v>12529741</v>
      </c>
      <c r="H34">
        <f t="shared" si="5"/>
        <v>10000133</v>
      </c>
      <c r="I34" s="5">
        <f t="shared" si="6"/>
        <v>125.00166249999999</v>
      </c>
    </row>
    <row r="35" spans="6:10" x14ac:dyDescent="0.45">
      <c r="F35" t="str">
        <f>CONCATENATE(MID(B$11,7,2),MID(B$11,5,2),MID(B$11,3,2),MID(B$11,1,2))</f>
        <v>00BF2FCF</v>
      </c>
      <c r="G35" s="1">
        <f t="shared" si="3"/>
        <v>12529615</v>
      </c>
      <c r="H35">
        <f t="shared" si="5"/>
        <v>126</v>
      </c>
      <c r="I35" s="5">
        <f t="shared" si="6"/>
        <v>1.575E-3</v>
      </c>
    </row>
    <row r="36" spans="6:10" x14ac:dyDescent="0.45">
      <c r="F36" t="str">
        <f>CONCATENATE(MID(C$11,7,2),MID(C$11,5,2),MID(C$11,3,2),MID(C$11,1,2))</f>
        <v>00C43C9D</v>
      </c>
      <c r="G36" s="1">
        <f t="shared" si="3"/>
        <v>12860573</v>
      </c>
      <c r="H36">
        <f t="shared" si="5"/>
        <v>16446258</v>
      </c>
      <c r="I36" s="5"/>
    </row>
    <row r="37" spans="6:10" x14ac:dyDescent="0.45">
      <c r="F37" t="str">
        <f>CONCATENATE(MID(D$11,7,2),MID(D$11,5,2),MID(D$11,3,2),MID(D$11,1,2))</f>
        <v>00FA777D</v>
      </c>
      <c r="G37" s="1">
        <f t="shared" si="3"/>
        <v>16414589</v>
      </c>
      <c r="H37">
        <f t="shared" si="5"/>
        <v>13223200</v>
      </c>
      <c r="I37" s="5">
        <f t="shared" si="6"/>
        <v>165.29</v>
      </c>
      <c r="J37" t="s">
        <v>22</v>
      </c>
    </row>
    <row r="38" spans="6:10" x14ac:dyDescent="0.45">
      <c r="F38" t="str">
        <f>CONCATENATE(MID(E$11,7,2),MID(E$11,5,2),MID(E$11,3,2),MID(E$11,1,2))</f>
        <v>00FA76FE</v>
      </c>
      <c r="G38" s="1">
        <f t="shared" si="3"/>
        <v>16414462</v>
      </c>
      <c r="H38">
        <f t="shared" si="5"/>
        <v>127</v>
      </c>
      <c r="I38" s="5">
        <f t="shared" si="6"/>
        <v>1.5874999999999999E-3</v>
      </c>
      <c r="J38" t="s">
        <v>23</v>
      </c>
    </row>
    <row r="39" spans="6:10" x14ac:dyDescent="0.45">
      <c r="F39" t="str">
        <f>CONCATENATE(MID(B$12,7,2),MID(B$12,5,2),MID(B$12,3,2),MID(B$12,1,2))</f>
        <v>0061DFFA</v>
      </c>
      <c r="G39" s="1">
        <f t="shared" si="3"/>
        <v>6414330</v>
      </c>
      <c r="H39">
        <f t="shared" si="5"/>
        <v>10000132</v>
      </c>
      <c r="I39" s="5">
        <f t="shared" si="6"/>
        <v>125.00165</v>
      </c>
    </row>
    <row r="40" spans="6:10" x14ac:dyDescent="0.45">
      <c r="F40" t="str">
        <f>CONCATENATE(MID(C$12,7,2),MID(C$12,5,2),MID(C$12,3,2),MID(C$12,1,2))</f>
        <v>0061DF7B</v>
      </c>
      <c r="G40" s="1">
        <f t="shared" si="3"/>
        <v>6414203</v>
      </c>
      <c r="H40">
        <f t="shared" si="5"/>
        <v>127</v>
      </c>
      <c r="I40" s="5">
        <f t="shared" si="6"/>
        <v>1.5874999999999999E-3</v>
      </c>
    </row>
    <row r="41" spans="6:10" x14ac:dyDescent="0.45">
      <c r="F41" t="str">
        <f>CONCATENATE(MID(D$12,7,2),MID(D$12,5,2),MID(D$12,3,2),MID(D$12,1,2))</f>
        <v>00C94877</v>
      </c>
      <c r="G41" s="1">
        <f t="shared" si="3"/>
        <v>13191287</v>
      </c>
      <c r="H41">
        <f t="shared" si="5"/>
        <v>10000132</v>
      </c>
      <c r="I41" s="5">
        <f t="shared" si="6"/>
        <v>125.00165</v>
      </c>
    </row>
    <row r="42" spans="6:10" x14ac:dyDescent="0.45">
      <c r="F42" t="str">
        <f>CONCATENATE(MID(E$12,7,2),MID(E$12,5,2),MID(E$12,3,2),MID(E$12,1,2))</f>
        <v>00C947F8</v>
      </c>
      <c r="G42" s="1">
        <f t="shared" si="3"/>
        <v>13191160</v>
      </c>
      <c r="H42">
        <f t="shared" si="5"/>
        <v>127</v>
      </c>
      <c r="I42" s="5">
        <f t="shared" si="6"/>
        <v>1.5874999999999999E-3</v>
      </c>
    </row>
    <row r="43" spans="6:10" x14ac:dyDescent="0.45">
      <c r="F43" t="str">
        <f>CONCATENATE(MID(B$13,7,2),MID(B$13,5,2),MID(B$13,3,2),MID(B$13,1,2))</f>
        <v>0030B0F4</v>
      </c>
      <c r="G43" s="1">
        <f t="shared" si="3"/>
        <v>3191028</v>
      </c>
      <c r="H43">
        <f t="shared" si="5"/>
        <v>10000132</v>
      </c>
      <c r="I43" s="5">
        <f t="shared" si="6"/>
        <v>125.00165</v>
      </c>
    </row>
    <row r="44" spans="6:10" x14ac:dyDescent="0.45">
      <c r="F44" t="str">
        <f>CONCATENATE(MID(C$13,7,2),MID(C$13,5,2),MID(C$13,3,2),MID(C$13,1,2))</f>
        <v>0066EB93</v>
      </c>
      <c r="G44" s="1">
        <f t="shared" si="3"/>
        <v>6744979</v>
      </c>
      <c r="H44">
        <f t="shared" si="5"/>
        <v>13223265</v>
      </c>
      <c r="I44" s="5"/>
    </row>
    <row r="45" spans="6:10" x14ac:dyDescent="0.45">
      <c r="F45" t="str">
        <f>CONCATENATE(MID(D$13,7,2),MID(D$13,5,2),MID(D$13,3,2),MID(D$13,1,2))</f>
        <v>00173871</v>
      </c>
      <c r="G45" s="1">
        <f t="shared" si="3"/>
        <v>1521777</v>
      </c>
      <c r="H45">
        <f t="shared" si="5"/>
        <v>5223202</v>
      </c>
      <c r="I45" s="5">
        <f t="shared" si="6"/>
        <v>65.290025</v>
      </c>
      <c r="J45" t="s">
        <v>22</v>
      </c>
    </row>
    <row r="46" spans="6:10" x14ac:dyDescent="0.45">
      <c r="F46" t="str">
        <f>CONCATENATE(MID(E$13,7,2),MID(E$13,5,2),MID(E$13,3,2),MID(E$13,1,2))</f>
        <v>009D25ED</v>
      </c>
      <c r="G46" s="1">
        <f t="shared" si="3"/>
        <v>10298861</v>
      </c>
      <c r="H46">
        <f t="shared" si="5"/>
        <v>8000132</v>
      </c>
      <c r="I46" s="5">
        <f t="shared" si="6"/>
        <v>100.00165</v>
      </c>
      <c r="J46" t="s">
        <v>23</v>
      </c>
    </row>
    <row r="47" spans="6:10" x14ac:dyDescent="0.45">
      <c r="F47" t="str">
        <f>CONCATENATE(MID(B$14,7,2),MID(B$14,5,2),MID(B$14,3,2),MID(B$14,1,2))</f>
        <v>007EA0E8</v>
      </c>
      <c r="G47" s="1">
        <f t="shared" si="3"/>
        <v>8298728</v>
      </c>
      <c r="H47">
        <f t="shared" si="5"/>
        <v>2000133</v>
      </c>
      <c r="I47" s="5">
        <f t="shared" si="6"/>
        <v>25.001662499999998</v>
      </c>
    </row>
    <row r="48" spans="6:10" x14ac:dyDescent="0.45">
      <c r="F48" t="str">
        <f>CONCATENATE(MID(C$14,7,2),MID(C$14,5,2),MID(C$14,3,2),MID(C$14,1,2))</f>
        <v>00048E64</v>
      </c>
      <c r="G48" s="1">
        <f t="shared" si="3"/>
        <v>298596</v>
      </c>
      <c r="H48">
        <f t="shared" si="5"/>
        <v>8000132</v>
      </c>
      <c r="I48" s="5">
        <f t="shared" si="6"/>
        <v>100.00165</v>
      </c>
    </row>
    <row r="49" spans="6:9" x14ac:dyDescent="0.45">
      <c r="F49" t="str">
        <f>CONCATENATE(MID(D$14,7,2),MID(D$14,5,2),MID(D$14,3,2),MID(D$14,1,2))</f>
        <v>00E6095F</v>
      </c>
      <c r="G49" s="1">
        <f t="shared" si="3"/>
        <v>15075679</v>
      </c>
      <c r="H49">
        <f t="shared" si="5"/>
        <v>2000133</v>
      </c>
      <c r="I49" s="5">
        <f t="shared" si="6"/>
        <v>25.001662499999998</v>
      </c>
    </row>
    <row r="50" spans="6:9" x14ac:dyDescent="0.45">
      <c r="F50" t="str">
        <f>CONCATENATE(MID(E$14,7,2),MID(E$14,5,2),MID(E$14,3,2),MID(E$14,1,2))</f>
        <v>006BF6DB</v>
      </c>
      <c r="G50" s="1">
        <f t="shared" si="3"/>
        <v>7075547</v>
      </c>
      <c r="H50">
        <f t="shared" si="5"/>
        <v>8000132</v>
      </c>
      <c r="I50" s="5">
        <f t="shared" si="6"/>
        <v>100.00165</v>
      </c>
    </row>
    <row r="51" spans="6:9" x14ac:dyDescent="0.45">
      <c r="F51" t="str">
        <f>CONCATENATE(MID(B$15,7,2),MID(B$15,5,2),MID(B$15,3,2),MID(B$15,1,2))</f>
        <v>004D71D6</v>
      </c>
      <c r="G51" s="1">
        <f t="shared" si="3"/>
        <v>5075414</v>
      </c>
      <c r="H51">
        <f t="shared" si="5"/>
        <v>2000133</v>
      </c>
      <c r="I51" s="5">
        <f t="shared" si="6"/>
        <v>25.001662499999998</v>
      </c>
    </row>
    <row r="52" spans="6:9" x14ac:dyDescent="0.45">
      <c r="F52" t="str">
        <f>CONCATENATE(MID(C$15,7,2),MID(C$15,5,2),MID(C$15,3,2),MID(C$15,1,2))</f>
        <v>00A2312B</v>
      </c>
      <c r="G52" s="1">
        <f t="shared" si="3"/>
        <v>10629419</v>
      </c>
      <c r="H52">
        <f t="shared" si="5"/>
        <v>11223211</v>
      </c>
      <c r="I52" s="5"/>
    </row>
    <row r="53" spans="6:9" x14ac:dyDescent="0.45">
      <c r="F53" t="str">
        <f>CONCATENATE(MID(D$15,7,2),MID(D$15,5,2),MID(D$15,3,2),MID(D$15,1,2))</f>
        <v>00F6F037</v>
      </c>
      <c r="G53" s="1">
        <f t="shared" si="3"/>
        <v>16183351</v>
      </c>
      <c r="H53">
        <f t="shared" si="5"/>
        <v>11223284</v>
      </c>
      <c r="I53" s="5">
        <f t="shared" si="6"/>
        <v>140.29105000000001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Yerraballi, Ramesh</cp:lastModifiedBy>
  <dcterms:created xsi:type="dcterms:W3CDTF">2014-10-08T02:57:32Z</dcterms:created>
  <dcterms:modified xsi:type="dcterms:W3CDTF">2017-02-18T22:51:42Z</dcterms:modified>
</cp:coreProperties>
</file>